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Input Data" sheetId="2" r:id="rId5"/>
    <sheet state="visible" name="Valuation" sheetId="3" r:id="rId6"/>
    <sheet state="visible" name="Reserch&amp;development" sheetId="4" r:id="rId7"/>
    <sheet state="visible" name="Industry average" sheetId="5" r:id="rId8"/>
    <sheet state="visible" name="INDUSTRY AVERAGE 1" sheetId="6" r:id="rId9"/>
    <sheet state="visible" name="Balance sheet" sheetId="7" r:id="rId10"/>
    <sheet state="visible" name="Cash Flow" sheetId="8" r:id="rId11"/>
    <sheet state="visible" name="Ratio Analysis " sheetId="9" r:id="rId12"/>
    <sheet state="visible" name="Risk rate,beta,market premium" sheetId="10" r:id="rId13"/>
    <sheet state="visible" name="Multiple valuation" sheetId="11" r:id="rId14"/>
    <sheet state="visible" name="beta" sheetId="12" r:id="rId15"/>
    <sheet state="visible" name="Income Statement " sheetId="13" r:id="rId16"/>
    <sheet state="visible" name="Graph" sheetId="14" r:id="rId17"/>
  </sheets>
  <definedNames/>
  <calcPr/>
</workbook>
</file>

<file path=xl/sharedStrings.xml><?xml version="1.0" encoding="utf-8"?>
<sst xmlns="http://schemas.openxmlformats.org/spreadsheetml/2006/main" count="657" uniqueCount="468">
  <si>
    <t xml:space="preserve">Company overview - </t>
  </si>
  <si>
    <t>CSL Limited is an Australian multinational specialty biotechnology company that researches, develops, manufactures, and markets products to treat and prevent serious human medical conditions. CSL's product areas include blood plasma derivatives, vaccines, antivenom, and cell culture reagents used in various medical and genetic research and manufacturing applications.</t>
  </si>
  <si>
    <t>-Made by Devesh Babbar</t>
  </si>
  <si>
    <t>Date of valuation</t>
  </si>
  <si>
    <t>Company name</t>
  </si>
  <si>
    <t>CSL Limited</t>
  </si>
  <si>
    <t>Numbers from your base year below ( in consistent units)</t>
  </si>
  <si>
    <t>This year</t>
  </si>
  <si>
    <t>Last year</t>
  </si>
  <si>
    <t>Country of incorporation</t>
  </si>
  <si>
    <t>Australia</t>
  </si>
  <si>
    <t>Industry (US)</t>
  </si>
  <si>
    <t>Drugs (Biotechnology)</t>
  </si>
  <si>
    <t>Industry (Global)</t>
  </si>
  <si>
    <t>Revenues</t>
  </si>
  <si>
    <t>Operating income or EBIT</t>
  </si>
  <si>
    <t>Interest expense</t>
  </si>
  <si>
    <t>Book value of equity</t>
  </si>
  <si>
    <t>Book value of debt</t>
  </si>
  <si>
    <t>Do you have R&amp;D expenses to capitalize?</t>
  </si>
  <si>
    <t>Yes</t>
  </si>
  <si>
    <t>Do you have operating lease commitments?</t>
  </si>
  <si>
    <t>No</t>
  </si>
  <si>
    <t>Cash and Marketable Securities</t>
  </si>
  <si>
    <t>Cross holdings and other non-operating assets</t>
  </si>
  <si>
    <t>$-</t>
  </si>
  <si>
    <t>Minority interests</t>
  </si>
  <si>
    <t>Number of shares outstanding =</t>
  </si>
  <si>
    <t>Current stock price =</t>
  </si>
  <si>
    <t>Computed numbers</t>
  </si>
  <si>
    <t>Effective tax rate =</t>
  </si>
  <si>
    <t>Company</t>
  </si>
  <si>
    <t>Industry (Global data)</t>
  </si>
  <si>
    <t>Marginal tax rate =</t>
  </si>
  <si>
    <t>Revenue growth in the most recent year =</t>
  </si>
  <si>
    <t>The value drivers below:</t>
  </si>
  <si>
    <t>Pre-tax operating margin in the most recent year =</t>
  </si>
  <si>
    <t>Compounded annual revenue growth rate over next 5 years =</t>
  </si>
  <si>
    <t>Sales to capital ratio in most recent year =</t>
  </si>
  <si>
    <t>Target pre-tax operating margin (EBIT as % of sales in year 10) =</t>
  </si>
  <si>
    <t>Return on invested capital in most recent year=</t>
  </si>
  <si>
    <t>Year of convergence</t>
  </si>
  <si>
    <t>Standard deviation in stock prices =</t>
  </si>
  <si>
    <t>Sales to capital ratio (for computing reinvestment) =</t>
  </si>
  <si>
    <t>Cost of capital =</t>
  </si>
  <si>
    <t>Market numbers</t>
  </si>
  <si>
    <t>Riskfree rate</t>
  </si>
  <si>
    <t>Initial cost of capital =</t>
  </si>
  <si>
    <t>Other inputs</t>
  </si>
  <si>
    <t>Standard deviation on stock price =</t>
  </si>
  <si>
    <t>Default assumptions.</t>
  </si>
  <si>
    <t>Do you want to override this assumption =</t>
  </si>
  <si>
    <t>If yes, enter the cost of capital after year 10 =</t>
  </si>
  <si>
    <t>I will assume that your firm will earn a return on capital equal to its cost of capital after year 10. I am assuming that whatever competitive advantages you have today will fade over time.</t>
  </si>
  <si>
    <t>If yes, enter the return on capital you expect after year 10</t>
  </si>
  <si>
    <t>(Due to high competition it is lower than Cost of capital)</t>
  </si>
  <si>
    <t>I will assume that your firm has no chance of failure over the foreseeable future.</t>
  </si>
  <si>
    <t>If yes, enter the probability of failure =</t>
  </si>
  <si>
    <t>-</t>
  </si>
  <si>
    <t>What do you want to tie your proceeds in failure to?</t>
  </si>
  <si>
    <t>V</t>
  </si>
  <si>
    <t>Enter the distress proceeds as percentage of book or fair value</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</si>
  <si>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</si>
  <si>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</si>
  <si>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If yes, enter the NOL that you are carrying over into year 1</t>
  </si>
  <si>
    <t>I will assume that the growth rate in perpetuity will be equal to the risk free rate. This allows for both valuation consistency and prevents "impossible" growth rates.</t>
  </si>
  <si>
    <t>If yes, enter the growth rate in perpetuity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</si>
  <si>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</si>
  <si>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</si>
  <si>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</si>
  <si>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&amp; Average tax rate of the foreign markets where the cash is trapped</t>
  </si>
  <si>
    <t>VALUATION</t>
  </si>
  <si>
    <t>Base Year</t>
  </si>
  <si>
    <t>Teminal Growth</t>
  </si>
  <si>
    <t>Revenue growth rate</t>
  </si>
  <si>
    <t>EBIT (Operating) margin</t>
  </si>
  <si>
    <t>EBIT (Operating income)</t>
  </si>
  <si>
    <t>Tax rate</t>
  </si>
  <si>
    <t>EBIT(1-t)</t>
  </si>
  <si>
    <t>- Reinvestment</t>
  </si>
  <si>
    <t>FCFF</t>
  </si>
  <si>
    <t>NOL</t>
  </si>
  <si>
    <t>Cost of capital</t>
  </si>
  <si>
    <t>Cumulated discount factor</t>
  </si>
  <si>
    <t>PV(FCFF)</t>
  </si>
  <si>
    <t>Terminal cash flow</t>
  </si>
  <si>
    <t>Terminal cost of capital</t>
  </si>
  <si>
    <t>Terminal value</t>
  </si>
  <si>
    <t>PV(Terminal value)</t>
  </si>
  <si>
    <t>PV (CF over next 10 years)</t>
  </si>
  <si>
    <t>Sum of PV</t>
  </si>
  <si>
    <t>Value of operating assets =</t>
  </si>
  <si>
    <t>- Debt</t>
  </si>
  <si>
    <t>- Minority interests</t>
  </si>
  <si>
    <t>"+"Cash</t>
  </si>
  <si>
    <t>"-"Non-operating assets</t>
  </si>
  <si>
    <t>Value of equity</t>
  </si>
  <si>
    <t>- Value of options</t>
  </si>
  <si>
    <t>Value of equity in common stock</t>
  </si>
  <si>
    <t>Number of shares</t>
  </si>
  <si>
    <t>Estimated value /share</t>
  </si>
  <si>
    <t>Price</t>
  </si>
  <si>
    <t>Price as % of value</t>
  </si>
  <si>
    <t>Implied variables</t>
  </si>
  <si>
    <t>Sales to capital ratio</t>
  </si>
  <si>
    <t>Invested capital</t>
  </si>
  <si>
    <t>ROIC</t>
  </si>
  <si>
    <t>Inputs</t>
  </si>
  <si>
    <t>Over how many years do you want to amortize R&amp;D expenses</t>
  </si>
  <si>
    <t>Enter the current year's R&amp;D expense =</t>
  </si>
  <si>
    <t>Year</t>
  </si>
  <si>
    <t>R&amp; D Expenses</t>
  </si>
  <si>
    <t>! Year -1 is the year prior to the current year</t>
  </si>
  <si>
    <t>! Year -2 is the two years prior to the current year</t>
  </si>
  <si>
    <t>! Year -3 is the year prior to the current year</t>
  </si>
  <si>
    <t>! Year -4 is the two years prior to the current year</t>
  </si>
  <si>
    <t>Adjustment to Operating Income =</t>
  </si>
  <si>
    <t>Tax Effect of R&amp;D Expensing</t>
  </si>
  <si>
    <t>Output</t>
  </si>
  <si>
    <t>R&amp;D Expense</t>
  </si>
  <si>
    <t>Unamortized portion</t>
  </si>
  <si>
    <t>Amortization this year</t>
  </si>
  <si>
    <t>Current</t>
  </si>
  <si>
    <t>Value of Research Asset =</t>
  </si>
  <si>
    <t>Amortization of asset for current year =</t>
  </si>
  <si>
    <t>! A positive number indicates an increase in operating income (add to reported EBIT)</t>
  </si>
  <si>
    <t>Industry Name</t>
  </si>
  <si>
    <t>Number of Firms</t>
  </si>
  <si>
    <t>CAGR in Net Income- Last 5 years</t>
  </si>
  <si>
    <t>CAGR in Revenues- Last 5 years</t>
  </si>
  <si>
    <t>Expected Growth in Revenues - Next 2 years</t>
  </si>
  <si>
    <t>Expected Growth in EPS - Next 5 years</t>
  </si>
  <si>
    <t>Advertising</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</si>
  <si>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</si>
  <si>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</si>
  <si>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</si>
  <si>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</si>
  <si>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</si>
  <si>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</si>
  <si>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</si>
  <si>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</si>
  <si>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</si>
  <si>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</si>
  <si>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</si>
  <si>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</si>
  <si>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</si>
  <si>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</si>
  <si>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</si>
  <si>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</si>
  <si>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</si>
  <si>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</si>
  <si>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Computer Services</t>
  </si>
  <si>
    <t>Computers/Peripherals</t>
  </si>
  <si>
    <t>Construction Supplies</t>
  </si>
  <si>
    <t>Diversified</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</si>
  <si>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</si>
  <si>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</si>
  <si>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</si>
  <si>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</si>
  <si>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</si>
  <si>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</si>
  <si>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</si>
  <si>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</si>
  <si>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</si>
  <si>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</si>
  <si>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</si>
  <si>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</si>
  <si>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</si>
  <si>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</si>
  <si>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</si>
  <si>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</si>
  <si>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</si>
  <si>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</si>
  <si>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</si>
  <si>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</si>
  <si>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</si>
  <si>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</si>
  <si>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</si>
  <si>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</si>
  <si>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</si>
  <si>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</si>
  <si>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</si>
  <si>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</si>
  <si>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</si>
  <si>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</si>
  <si>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</si>
  <si>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</si>
  <si>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</si>
  <si>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</si>
  <si>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</si>
  <si>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</si>
  <si>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</si>
  <si>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</si>
  <si>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</si>
  <si>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</si>
  <si>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</si>
  <si>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</si>
  <si>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</si>
  <si>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</si>
  <si>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</si>
  <si>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</si>
  <si>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</si>
  <si>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</si>
  <si>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</si>
  <si>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</si>
  <si>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</si>
  <si>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</si>
  <si>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</si>
  <si>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</si>
  <si>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</si>
  <si>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</si>
  <si>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</si>
  <si>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</si>
  <si>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</si>
  <si>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Software (System &amp; Application)</t>
  </si>
  <si>
    <t>Steel</t>
  </si>
  <si>
    <t>Telecom (Wireless)</t>
  </si>
  <si>
    <t>Telecom. Equipment</t>
  </si>
  <si>
    <t>Telecom. Services</t>
  </si>
  <si>
    <t>Tobacco</t>
  </si>
  <si>
    <t>Transportation</t>
  </si>
  <si>
    <t>Transportation (Railroads)</t>
  </si>
  <si>
    <t>Trucking</t>
  </si>
  <si>
    <t>Utility (General)</t>
  </si>
  <si>
    <t>Utility (Water)</t>
  </si>
  <si>
    <t>Total Market</t>
  </si>
  <si>
    <t>Total Market (without financials)</t>
  </si>
  <si>
    <t>ndustry Name</t>
  </si>
  <si>
    <t>Number of firms</t>
  </si>
  <si>
    <t>Gross Margin</t>
  </si>
  <si>
    <t>Net Margin</t>
  </si>
  <si>
    <t>Pre-tax, Pre-stock compensation Operating Margin</t>
  </si>
  <si>
    <t>Pre-tax Unadjusted Operating Margin</t>
  </si>
  <si>
    <t>After-tax Unadjusted Operating Margin</t>
  </si>
  <si>
    <t>Pre-tax Lease adjusted Margin</t>
  </si>
  <si>
    <t>After-tax Lease Adjusted Margin</t>
  </si>
  <si>
    <t>Pre-tax Lease &amp; R&amp;D adj Margin</t>
  </si>
  <si>
    <t>After-tax Lease &amp; R&amp;D adj Margin</t>
  </si>
  <si>
    <t>EBITDA/Sales</t>
  </si>
  <si>
    <t>EBITDASG&amp;A/Sales</t>
  </si>
  <si>
    <t>EBITDAR&amp;D/Sales</t>
  </si>
  <si>
    <t>COGS/Sales</t>
  </si>
  <si>
    <t>R&amp;D/Sales</t>
  </si>
  <si>
    <t>SG&amp;A/ Sales</t>
  </si>
  <si>
    <t>Stock-Based Compensation/Sales</t>
  </si>
  <si>
    <t>Lease Expense/Sales</t>
  </si>
  <si>
    <t>Financial Svcs. (Non-bank &amp; Insurance</t>
  </si>
  <si>
    <t>Balance Sheet of CSL Limited</t>
  </si>
  <si>
    <t>Historical</t>
  </si>
  <si>
    <t>Year ended on 30-June. All values USD Millions</t>
  </si>
  <si>
    <t>Current Assets</t>
  </si>
  <si>
    <t>Cash and Cash equivalents</t>
  </si>
  <si>
    <t>receivables and contract aseets</t>
  </si>
  <si>
    <t xml:space="preserve">Inventories </t>
  </si>
  <si>
    <t>Current Tax Assets</t>
  </si>
  <si>
    <t>Other Financial Assets</t>
  </si>
  <si>
    <t>Total Current Assets</t>
  </si>
  <si>
    <t>Non-Current Assets</t>
  </si>
  <si>
    <t>Property, plant and equipment</t>
  </si>
  <si>
    <t>Intangible Assets</t>
  </si>
  <si>
    <t>Right-of-use assets</t>
  </si>
  <si>
    <t>Deferred tax assets</t>
  </si>
  <si>
    <t>Other receivables</t>
  </si>
  <si>
    <t>Other financial assets</t>
  </si>
  <si>
    <t>Retirement benefit assets</t>
  </si>
  <si>
    <t>Total Non-Current Assets</t>
  </si>
  <si>
    <t>Total assets</t>
  </si>
  <si>
    <t>Current Liabilities</t>
  </si>
  <si>
    <t>Trade and Other payables</t>
  </si>
  <si>
    <t>Interest-bearing Liabilities and borrowing</t>
  </si>
  <si>
    <t>Current Tax Liability</t>
  </si>
  <si>
    <t>Provisions</t>
  </si>
  <si>
    <t>Deferred Government grants</t>
  </si>
  <si>
    <t>Total Current Liabilities</t>
  </si>
  <si>
    <t xml:space="preserve">Non-Current Liabilities </t>
  </si>
  <si>
    <t>Interest-bearing Liabilities</t>
  </si>
  <si>
    <t>Retirement benefits liabilities</t>
  </si>
  <si>
    <t>Deferred Tax Liabilities</t>
  </si>
  <si>
    <t>Deferred government grants</t>
  </si>
  <si>
    <t xml:space="preserve">Other Non-current Liabilities </t>
  </si>
  <si>
    <t>Total Non-Current Liabilities</t>
  </si>
  <si>
    <t>Total Liabilities</t>
  </si>
  <si>
    <t>Net assets</t>
  </si>
  <si>
    <t xml:space="preserve">Equity </t>
  </si>
  <si>
    <t>Contributed equity</t>
  </si>
  <si>
    <t>Reserves</t>
  </si>
  <si>
    <t>Retained earnings</t>
  </si>
  <si>
    <t>Total Equity</t>
  </si>
  <si>
    <t>Cash flow of CSL Limited</t>
  </si>
  <si>
    <t>Cash flow from Operating Activities</t>
  </si>
  <si>
    <t>Profit before income tax expenses</t>
  </si>
  <si>
    <t>Adjustments for:</t>
  </si>
  <si>
    <t>Depreciation, amortisation and impairment</t>
  </si>
  <si>
    <t>Inventory Provisions</t>
  </si>
  <si>
    <t>--</t>
  </si>
  <si>
    <t>Share-based payment expense</t>
  </si>
  <si>
    <t>Bad debt provisions</t>
  </si>
  <si>
    <t>Finance cost</t>
  </si>
  <si>
    <t>(gain)/loss on disposal of property, plant and equipment</t>
  </si>
  <si>
    <t>Unrealised foreign exchange Losses/(gains)</t>
  </si>
  <si>
    <t>Changes in operating assets and liabilities</t>
  </si>
  <si>
    <t>decrese and increase in trade and other receivables</t>
  </si>
  <si>
    <t>Decrease in trade and other payables</t>
  </si>
  <si>
    <t xml:space="preserve">Increase/decrease in provisions and other </t>
  </si>
  <si>
    <t>increase in inventory</t>
  </si>
  <si>
    <t>interest received</t>
  </si>
  <si>
    <t xml:space="preserve">Income tax paid </t>
  </si>
  <si>
    <t>Finance costs paid</t>
  </si>
  <si>
    <t>Net cash inflow from operating activities</t>
  </si>
  <si>
    <t>Cash Flow from investing Activities</t>
  </si>
  <si>
    <t xml:space="preserve">Payments for property, plant and equipment </t>
  </si>
  <si>
    <t>Payment for intangible assets</t>
  </si>
  <si>
    <t>Payment for business acquisition(net of cash acquired)</t>
  </si>
  <si>
    <t>Payments/receipts from other investing activities</t>
  </si>
  <si>
    <t xml:space="preserve">Net cash outflow from investing activities </t>
  </si>
  <si>
    <t>Cash flow from financing activities</t>
  </si>
  <si>
    <t>Proceeds from issue of shares</t>
  </si>
  <si>
    <t>Dividends paid</t>
  </si>
  <si>
    <t>proceeds From borrowing</t>
  </si>
  <si>
    <t>Repayment of borrowing</t>
  </si>
  <si>
    <t>Principal Payment of lease liability</t>
  </si>
  <si>
    <t>Other financing activities</t>
  </si>
  <si>
    <t>Net cash outflow From financing activities</t>
  </si>
  <si>
    <t>Net increase in cash and cash equivalents</t>
  </si>
  <si>
    <t>Cash and cash equivalents at the beginning of financial year</t>
  </si>
  <si>
    <t xml:space="preserve">Exchange rate variation on foreign cash and cash equivalents </t>
  </si>
  <si>
    <t>cash and cash equivalents at the end of year</t>
  </si>
  <si>
    <t xml:space="preserve">Reconciliation of cash and cash equivalents </t>
  </si>
  <si>
    <t>Bank overdraftts</t>
  </si>
  <si>
    <t xml:space="preserve">Cash and Cash equivalent. at the end of year </t>
  </si>
  <si>
    <t>Ratio Analysis of CSL Limited</t>
  </si>
  <si>
    <t>Sales</t>
  </si>
  <si>
    <t>COGS</t>
  </si>
  <si>
    <t>Purchases</t>
  </si>
  <si>
    <t>FINANCIAL RATIOS</t>
  </si>
  <si>
    <t>Solvency Ratios</t>
  </si>
  <si>
    <t>Current Ratio</t>
  </si>
  <si>
    <t>Quick Ratio</t>
  </si>
  <si>
    <t>Cash Ratio</t>
  </si>
  <si>
    <t>Turnover Ratios</t>
  </si>
  <si>
    <t>Debtors Turnover Ratio</t>
  </si>
  <si>
    <t>Inventory Turnover Ratio</t>
  </si>
  <si>
    <t>Creditor Turnover Ratio</t>
  </si>
  <si>
    <t>No. of Days</t>
  </si>
  <si>
    <t>Average receivables collection period</t>
  </si>
  <si>
    <t>Average inventory processing period</t>
  </si>
  <si>
    <t>Average Payable Days (payment period)</t>
  </si>
  <si>
    <t>III. Operating Profitability</t>
  </si>
  <si>
    <t>Gross Profit Margin</t>
  </si>
  <si>
    <t>Operating Profit Margin</t>
  </si>
  <si>
    <t>Net Profit Margin</t>
  </si>
  <si>
    <t>IV. ROE DuPont Analysis</t>
  </si>
  <si>
    <t>Asset Turnover</t>
  </si>
  <si>
    <t>Equity Multiplyier</t>
  </si>
  <si>
    <t>ROE DuPont Analysis</t>
  </si>
  <si>
    <t>V.Dividend Payout Ratios</t>
  </si>
  <si>
    <t>Net Income</t>
  </si>
  <si>
    <t>Total Dividend Paid</t>
  </si>
  <si>
    <t>Dividend Payout Ratio</t>
  </si>
  <si>
    <t>Retention Ratio</t>
  </si>
  <si>
    <t>D/E Ratio</t>
  </si>
  <si>
    <t>Equity Risk Premium</t>
  </si>
  <si>
    <t>Country</t>
  </si>
  <si>
    <t>Reveue</t>
  </si>
  <si>
    <t>Reveue%</t>
  </si>
  <si>
    <t>CRP</t>
  </si>
  <si>
    <t>ERP</t>
  </si>
  <si>
    <t>risk free rate 5 years</t>
  </si>
  <si>
    <t>Beta</t>
  </si>
  <si>
    <t>United state</t>
  </si>
  <si>
    <t>(as per MOODY)</t>
  </si>
  <si>
    <t>germany</t>
  </si>
  <si>
    <t>CSL Credit Ratings</t>
  </si>
  <si>
    <t>A3</t>
  </si>
  <si>
    <t>(Synthatic rating as per NYU)</t>
  </si>
  <si>
    <t>Uk</t>
  </si>
  <si>
    <t>Switzerland</t>
  </si>
  <si>
    <t>D/E Point</t>
  </si>
  <si>
    <t>China</t>
  </si>
  <si>
    <t>Market Value of Equity</t>
  </si>
  <si>
    <t>Rest of the world</t>
  </si>
  <si>
    <t>Market Value of Debt</t>
  </si>
  <si>
    <t>Total</t>
  </si>
  <si>
    <t>Total Value</t>
  </si>
  <si>
    <t>Book Value of Debt</t>
  </si>
  <si>
    <t>Interest expenses</t>
  </si>
  <si>
    <t>Cost of Debt</t>
  </si>
  <si>
    <t>Cost of Equity</t>
  </si>
  <si>
    <t>Levered Beta</t>
  </si>
  <si>
    <t>Cost Of Capital</t>
  </si>
  <si>
    <t>Current riskfree rate =</t>
  </si>
  <si>
    <t>Risk premium for stocks=</t>
  </si>
  <si>
    <t>Current stock price    =</t>
  </si>
  <si>
    <t>Number of periods of data=</t>
  </si>
  <si>
    <t>Riskfree rate during period =</t>
  </si>
  <si>
    <t>Time period</t>
  </si>
  <si>
    <t>Index</t>
  </si>
  <si>
    <t>Index Price</t>
  </si>
  <si>
    <t>Split factor</t>
  </si>
  <si>
    <t>Price(Stock)</t>
  </si>
  <si>
    <t>Return(Stock)</t>
  </si>
  <si>
    <t>Return(Mkt)</t>
  </si>
  <si>
    <t>(R(jt)-Rj)^2</t>
  </si>
  <si>
    <t>(R(mt)-R(m))^2</t>
  </si>
  <si>
    <t>(R(mt)-R(m))*(R(mt)-R(m))</t>
  </si>
  <si>
    <t>REGRESSION STATISTICS AND RISK PARAMETERS</t>
  </si>
  <si>
    <t>RISK AND PERFORMANCE MEASURES</t>
  </si>
  <si>
    <t>Intercept (Alpha) =</t>
  </si>
  <si>
    <t xml:space="preserve">standard deviation </t>
  </si>
  <si>
    <t>Slope (Beta)=</t>
  </si>
  <si>
    <t>Rf(1- Beta) =</t>
  </si>
  <si>
    <t>Intercept-Rf(1-Beta)=</t>
  </si>
  <si>
    <t>VARIANCE STATISTICS</t>
  </si>
  <si>
    <t>Variance of the stock=</t>
  </si>
  <si>
    <t>Variance of the market =</t>
  </si>
  <si>
    <t>Systematic variance=</t>
  </si>
  <si>
    <t>Unsystematic variance=</t>
  </si>
  <si>
    <t>R squared =</t>
  </si>
  <si>
    <t>Income Statement of CSL Limited</t>
  </si>
  <si>
    <t>Forcasted</t>
  </si>
  <si>
    <t xml:space="preserve">Continuing Operations </t>
  </si>
  <si>
    <t>Sales and service revenue</t>
  </si>
  <si>
    <t>Influenza pandemic facility reservation fees</t>
  </si>
  <si>
    <t>Royalties and license revenue</t>
  </si>
  <si>
    <t>Other income</t>
  </si>
  <si>
    <t>Total operating revenues</t>
  </si>
  <si>
    <t>Cost of sales</t>
  </si>
  <si>
    <t>Gross profit</t>
  </si>
  <si>
    <t>Research and development expenses</t>
  </si>
  <si>
    <t>Selling and marketing expenses</t>
  </si>
  <si>
    <t>General and administration expenses</t>
  </si>
  <si>
    <t>Total expenses</t>
  </si>
  <si>
    <t>Operating profit</t>
  </si>
  <si>
    <t>Finance Costs</t>
  </si>
  <si>
    <t>Finance Income</t>
  </si>
  <si>
    <t>income tax expenses</t>
  </si>
  <si>
    <t>Net profit for the year</t>
  </si>
  <si>
    <t>other comprehensive income</t>
  </si>
  <si>
    <t>Items that may be reclassified subsequent to the profit and loss</t>
  </si>
  <si>
    <t>Exchange differences on the translation of foreign operations, net of the hedge on foreign investments.</t>
  </si>
  <si>
    <t>Items that will not be reclassified subsequently to Profit or Loss</t>
  </si>
  <si>
    <t>Actuarial gains/losses on defined benefit plans, net of tax</t>
  </si>
  <si>
    <t>Total other comprehensive income/losses</t>
  </si>
  <si>
    <t>Total comprehensive income for the year</t>
  </si>
  <si>
    <t xml:space="preserve">Earnings per share </t>
  </si>
  <si>
    <t>Basics earning</t>
  </si>
  <si>
    <t>Diluted earnings per share</t>
  </si>
  <si>
    <t>Vertical Analysis</t>
  </si>
  <si>
    <t>Horizontal Analysis</t>
  </si>
  <si>
    <t>Income tax rates</t>
  </si>
  <si>
    <t xml:space="preserve">Key Revenue Statement Terminology </t>
  </si>
  <si>
    <t>Total Revenue</t>
  </si>
  <si>
    <t>Gross Profit</t>
  </si>
  <si>
    <t>Other Expenses</t>
  </si>
  <si>
    <t>EBITDA</t>
  </si>
  <si>
    <t>Depreciation And Amortisation Expenses</t>
  </si>
  <si>
    <t>EBIT</t>
  </si>
  <si>
    <t>Net interest</t>
  </si>
  <si>
    <t>EBT</t>
  </si>
  <si>
    <t>Total Tax Expenses</t>
  </si>
  <si>
    <t>Net Profit</t>
  </si>
  <si>
    <t>EBIT MARGIN</t>
  </si>
  <si>
    <t>in millions</t>
  </si>
  <si>
    <t xml:space="preserve">Total Revenues </t>
  </si>
  <si>
    <t xml:space="preserve">EBIDTA Margin </t>
  </si>
  <si>
    <t xml:space="preserve">PAT </t>
  </si>
  <si>
    <t xml:space="preserve">PAT Margin </t>
  </si>
  <si>
    <t>ROCE (EBIT/Capital Employed)</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</si>
</sst>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mmm-d"/>
    <numFmt numFmtId="165" formatCode="&quot;$&quot;#,##0.00"/>
    <numFmt numFmtId="166" formatCode="&quot;$&quot;#,##0.000"/>
    <numFmt numFmtId="167" formatCode="&quot;$&quot;#,##0.00_);\(&quot;$&quot;#,##0.00\)"/>
    <numFmt numFmtId="168" formatCode="#,##0.0000000000"/>
    <numFmt numFmtId="169" formatCode="&quot;$&quot;#,##0"/>
    <numFmt numFmtId="170" formatCode="_ * #,##0.00_ ;_ * \-#,##0.00_ ;_ * &quot;-&quot;??_ ;_ @_ "/>
    <numFmt numFmtId="171" formatCode="#,##0.0000"/>
    <numFmt numFmtId="172" formatCode="#,##0.00000000"/>
    <numFmt numFmtId="173" formatCode="yyyy-mm-dd"/>
    <numFmt numFmtId="174" formatCode="#,##0.00000000000000000"/>
    <numFmt numFmtId="175" formatCode="0.00_);[Red]\(0.00\)"/>
  </numFmts>
  <fonts count="68">
    <font>
      <sz val="10.0"/>
      <color rgb="FF000000"/>
      <name val="Arial"/>
      <scheme val="minor"/>
    </font>
    <font>
      <color theme="1"/>
      <name val="Arial"/>
      <scheme val="minor"/>
    </font>
    <font/>
    <font>
      <b/>
      <sz val="9.0"/>
      <color theme="1"/>
      <name val="Helv"/>
    </font>
    <font>
      <b/>
      <color theme="1"/>
      <name val="Arial"/>
    </font>
    <font>
      <b/>
      <color theme="1"/>
      <name val="Helv"/>
    </font>
    <font>
      <sz val="9.0"/>
      <color theme="1"/>
      <name val="Helv"/>
    </font>
    <font>
      <b/>
      <color rgb="FF000000"/>
      <name val="Arial"/>
    </font>
    <font>
      <color theme="1"/>
      <name val="Helv"/>
    </font>
    <font>
      <b/>
      <sz val="12.0"/>
      <color rgb="FF000000"/>
      <name val="Calibri"/>
    </font>
    <font>
      <i/>
      <color theme="1"/>
      <name val="Helv"/>
    </font>
    <font>
      <color theme="1"/>
      <name val="Arial"/>
    </font>
    <font>
      <i/>
      <color rgb="FFFF0000"/>
      <name val="Helv"/>
    </font>
    <font>
      <b/>
      <color theme="1"/>
      <name val="&quot;Times New Roman&quot;"/>
    </font>
    <font>
      <sz val="12.0"/>
      <color theme="1"/>
      <name val="Calibri"/>
    </font>
    <font>
      <sz val="12.0"/>
      <color rgb="FF000000"/>
      <name val="Calibri"/>
    </font>
    <font>
      <color rgb="FF000000"/>
      <name val="Verdana"/>
    </font>
    <font>
      <sz val="9.0"/>
      <color rgb="FF000000"/>
      <name val="Geneva"/>
    </font>
    <font>
      <sz val="11.0"/>
      <color rgb="FF444444"/>
      <name val="Calibri"/>
    </font>
    <font>
      <b/>
      <i/>
      <color theme="1"/>
      <name val="Helv"/>
    </font>
    <font>
      <i/>
      <color theme="1"/>
      <name val="Arial"/>
      <scheme val="minor"/>
    </font>
    <font>
      <i/>
      <sz val="9.0"/>
      <color theme="1"/>
      <name val="Helv"/>
    </font>
    <font>
      <sz val="9.0"/>
      <color theme="1"/>
      <name val="Arial"/>
    </font>
    <font>
      <b/>
      <color theme="1"/>
      <name val="Arial"/>
      <scheme val="minor"/>
    </font>
    <font>
      <sz val="11.0"/>
      <color theme="1"/>
      <name val="Arial"/>
    </font>
    <font>
      <sz val="12.0"/>
      <color theme="1"/>
      <name val="Arial"/>
      <scheme val="minor"/>
    </font>
    <font>
      <sz val="12.0"/>
      <color rgb="FF444444"/>
      <name val="Calibri"/>
    </font>
    <font>
      <sz val="14.0"/>
      <color theme="1"/>
      <name val="Times"/>
    </font>
    <font>
      <sz val="14.0"/>
      <color theme="1"/>
      <name val="Times New Roman"/>
    </font>
    <font>
      <b/>
      <i/>
      <u/>
      <sz val="12.0"/>
      <color theme="1"/>
      <name val="Times"/>
    </font>
    <font>
      <sz val="12.0"/>
      <color theme="1"/>
      <name val="Times"/>
    </font>
    <font>
      <sz val="11.0"/>
      <color theme="1"/>
      <name val="Calibri"/>
    </font>
    <font>
      <b/>
      <color theme="1"/>
      <name val="Times"/>
    </font>
    <font>
      <color theme="1"/>
      <name val="Times"/>
    </font>
    <font>
      <sz val="9.0"/>
      <color theme="1"/>
      <name val="Times"/>
    </font>
    <font>
      <sz val="14.0"/>
      <color theme="1"/>
      <name val="Geneva"/>
    </font>
    <font>
      <b/>
      <sz val="9.0"/>
      <color theme="1"/>
      <name val="Times"/>
    </font>
    <font>
      <sz val="9.0"/>
      <color theme="1"/>
      <name val="Geneva"/>
    </font>
    <font>
      <b/>
      <i/>
      <sz val="9.0"/>
      <color theme="1"/>
      <name val="Geneva"/>
    </font>
    <font>
      <i/>
      <color theme="1"/>
      <name val="Verdana"/>
    </font>
    <font>
      <color theme="1"/>
      <name val="Verdana"/>
    </font>
    <font>
      <sz val="12.0"/>
      <color rgb="FF000000"/>
      <name val="&quot;Times New Roman&quot;"/>
    </font>
    <font>
      <b/>
      <color rgb="FFFFFFFF"/>
      <name val="Verdana"/>
    </font>
    <font>
      <b/>
      <color rgb="FFFCFDFE"/>
      <name val="Verdana"/>
    </font>
    <font>
      <sz val="11.0"/>
      <color theme="1"/>
      <name val="Palatino Linotype"/>
    </font>
    <font>
      <b/>
      <sz val="11.0"/>
      <color rgb="FFFFFFFF"/>
      <name val="Palatino Linotype"/>
    </font>
    <font>
      <b/>
      <sz val="11.0"/>
      <color rgb="FFFFFFFF"/>
      <name val="Inconsolata"/>
    </font>
    <font>
      <b/>
      <sz val="11.0"/>
      <color theme="1"/>
      <name val="Calibri"/>
    </font>
    <font>
      <b/>
      <sz val="11.0"/>
      <color theme="1"/>
      <name val="Palatino Linotype"/>
    </font>
    <font>
      <b/>
      <sz val="12.0"/>
      <color theme="1"/>
      <name val="Arial"/>
      <scheme val="minor"/>
    </font>
    <font>
      <sz val="12.0"/>
      <color theme="1"/>
      <name val="&quot;Times New Roman&quot;"/>
    </font>
    <font>
      <sz val="12.0"/>
      <color rgb="FF202124"/>
      <name val="Arial"/>
    </font>
    <font>
      <b/>
      <sz val="12.0"/>
      <color rgb="FF222222"/>
      <name val="Arial"/>
      <scheme val="minor"/>
    </font>
    <font>
      <color theme="1"/>
      <name val="&quot;Times New Roman&quot;"/>
    </font>
    <font>
      <color theme="1"/>
      <name val="Arimo"/>
    </font>
    <font>
      <i/>
      <color theme="1"/>
      <name val="&quot;Times New Roman&quot;"/>
    </font>
    <font>
      <i/>
      <sz val="10.0"/>
      <color theme="1"/>
      <name val="Times New Roman"/>
    </font>
    <font>
      <sz val="11.0"/>
      <color theme="1"/>
      <name val="Arial"/>
      <scheme val="minor"/>
    </font>
    <font>
      <b/>
      <i/>
      <color theme="1"/>
      <name val="&quot;Times New Roman&quot;"/>
    </font>
    <font>
      <sz val="11.0"/>
      <color rgb="FF000000"/>
      <name val="Inconsolata"/>
    </font>
    <font>
      <b/>
      <color theme="0"/>
      <name val="Verdana"/>
    </font>
    <font>
      <color theme="0"/>
      <name val="Arial"/>
      <scheme val="minor"/>
    </font>
    <font>
      <b/>
      <color rgb="FFFFFFFF"/>
      <name val="Arial"/>
      <scheme val="minor"/>
    </font>
    <font>
      <color theme="0"/>
      <name val="Helv"/>
    </font>
    <font>
      <b/>
      <color rgb="FFFFFFFF"/>
      <name val="Arial"/>
    </font>
    <font>
      <b/>
      <color theme="1"/>
      <name val="Verdana"/>
    </font>
    <font>
      <color theme="0"/>
      <name val="Verdana"/>
    </font>
    <font>
      <b/>
      <color theme="0"/>
      <name val="Arial"/>
      <scheme val="minor"/>
    </font>
  </fonts>
  <fills count="14">
    <fill>
      <patternFill patternType="none"/>
    </fill>
    <fill>
      <patternFill patternType="lightGray"/>
    </fill>
    <fill>
      <patternFill patternType="solid">
        <fgColor rgb="FFF9CB9C"/>
        <bgColor rgb="FFF9CB9C"/>
      </patternFill>
    </fill>
    <fill>
      <patternFill patternType="solid">
        <fgColor theme="0"/>
        <bgColor theme="0"/>
      </patternFill>
    </fill>
    <fill>
      <patternFill patternType="solid">
        <fgColor rgb="FFFFFFFF"/>
        <bgColor rgb="FFFFFFFF"/>
      </patternFill>
    </fill>
    <fill>
      <patternFill patternType="solid">
        <fgColor rgb="FFFCFDFE"/>
        <bgColor rgb="FFFCFDFE"/>
      </patternFill>
    </fill>
    <fill>
      <patternFill patternType="solid">
        <fgColor rgb="FFF4CCCC"/>
        <bgColor rgb="FFF4CCCC"/>
      </patternFill>
    </fill>
    <fill>
      <patternFill patternType="solid">
        <fgColor rgb="FFE7F0FF"/>
        <bgColor rgb="FFE7F0FF"/>
      </patternFill>
    </fill>
    <fill>
      <patternFill patternType="solid">
        <fgColor rgb="FFD9D9D9"/>
        <bgColor rgb="FFD9D9D9"/>
      </patternFill>
    </fill>
    <fill>
      <patternFill patternType="solid">
        <fgColor rgb="FF073763"/>
        <bgColor rgb="FF073763"/>
      </patternFill>
    </fill>
    <fill>
      <patternFill patternType="solid">
        <fgColor rgb="FFC9DAF8"/>
        <bgColor rgb="FFC9DAF8"/>
      </patternFill>
    </fill>
    <fill>
      <patternFill patternType="solid">
        <fgColor rgb="FFFCF305"/>
        <bgColor rgb="FFFCF305"/>
      </patternFill>
    </fill>
    <fill>
      <patternFill patternType="solid">
        <fgColor rgb="FFD9EAD3"/>
        <bgColor rgb="FFD9EAD3"/>
      </patternFill>
    </fill>
    <fill>
      <patternFill patternType="solid">
        <fgColor rgb="FF1C4587"/>
        <bgColor rgb="FF1C4587"/>
      </patternFill>
    </fill>
  </fills>
  <borders count="5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top style="medium">
        <color rgb="FF000000"/>
      </top>
    </border>
    <border>
      <right style="medium">
        <color rgb="FF000000"/>
      </right>
      <top style="medium">
        <color rgb="FF000000"/>
      </top>
    </border>
    <border>
      <right style="medium">
        <color rgb="FF000000"/>
      </right>
      <bottom style="thin">
        <color rgb="FF000000"/>
      </bottom>
    </border>
    <border>
      <right style="thin">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
      <bottom style="medium">
        <color rgb="FF000000"/>
      </bottom>
    </border>
    <border>
      <left style="medium">
        <color rgb="FF000000"/>
      </left>
      <right style="medium">
        <color rgb="FF000000"/>
      </right>
      <top style="medium">
        <color rgb="FF000000"/>
      </top>
      <bottom style="medium">
        <color rgb="FF000000"/>
      </bottom>
    </border>
    <border>
      <left style="medium">
        <color rgb="FF000000"/>
      </left>
    </border>
    <border>
      <left style="medium">
        <color rgb="FF000000"/>
      </left>
      <top style="medium">
        <color rgb="FF000000"/>
      </top>
    </border>
    <border>
      <left style="medium">
        <color rgb="FF000000"/>
      </left>
      <bottom style="medium">
        <color rgb="FF000000"/>
      </bottom>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border>
    <border>
      <right/>
      <bottom/>
    </border>
    <border>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right style="thin">
        <color rgb="FF000000"/>
      </right>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medium">
        <color rgb="FF000000"/>
      </left>
      <bottom style="thin">
        <color rgb="FF000000"/>
      </bottom>
    </border>
    <border>
      <left style="thick">
        <color rgb="FF000000"/>
      </left>
      <right style="thin">
        <color rgb="FF000000"/>
      </right>
      <bottom style="thin">
        <color rgb="FF000000"/>
      </bottom>
    </border>
    <border>
      <left style="thick">
        <color rgb="FF000000"/>
      </left>
    </border>
    <border>
      <left style="thick">
        <color rgb="FF000000"/>
      </left>
      <top style="thick">
        <color rgb="FF000000"/>
      </top>
      <bottom style="thick">
        <color rgb="FF000000"/>
      </bottom>
    </border>
    <border>
      <top style="thick">
        <color rgb="FF000000"/>
      </top>
      <bottom style="thick">
        <color rgb="FF000000"/>
      </bottom>
    </border>
    <border>
      <left style="thick">
        <color rgb="FF000000"/>
      </left>
      <right style="medium">
        <color rgb="FF000000"/>
      </right>
    </border>
    <border>
      <left style="thick">
        <color rgb="FF000000"/>
      </left>
      <right style="medium">
        <color rgb="FF000000"/>
      </right>
      <bottom style="thick">
        <color rgb="FF000000"/>
      </bottom>
    </border>
    <border>
      <right style="thin">
        <color rgb="FF000000"/>
      </right>
      <top style="medium">
        <color rgb="FF000000"/>
      </top>
      <bottom style="thin">
        <color rgb="FF000000"/>
      </bottom>
    </border>
    <border>
      <top style="medium">
        <color rgb="FF000000"/>
      </top>
      <bottom style="thin">
        <color rgb="FF000000"/>
      </bottom>
    </border>
  </borders>
  <cellStyleXfs count="1">
    <xf borderId="0" fillId="0" fontId="0" numFmtId="0" applyAlignment="1" applyFont="1"/>
  </cellStyleXfs>
  <cellXfs count="410">
    <xf borderId="0" fillId="0" fontId="0" numFmtId="0" xfId="0" applyAlignment="1" applyFont="1">
      <alignment readingOrder="0" shrinkToFit="0" vertical="bottom" wrapText="0"/>
    </xf>
    <xf borderId="1" fillId="0" fontId="1" numFmtId="0" xfId="0" applyAlignment="1" applyBorder="1" applyFont="1">
      <alignment readingOrder="0" vertical="center"/>
    </xf>
    <xf borderId="2"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0" fillId="0" fontId="1" numFmtId="0" xfId="0" applyAlignment="1" applyFont="1">
      <alignment readingOrder="0" vertical="center"/>
    </xf>
    <xf borderId="0" fillId="0" fontId="1" numFmtId="0" xfId="0" applyAlignment="1" applyFont="1">
      <alignment readingOrder="0" shrinkToFit="0" wrapText="1"/>
    </xf>
    <xf borderId="0" fillId="0" fontId="1" numFmtId="0" xfId="0" applyAlignment="1" applyFont="1">
      <alignment readingOrder="0"/>
    </xf>
    <xf borderId="0" fillId="0" fontId="3" numFmtId="0" xfId="0" applyAlignment="1" applyFont="1">
      <alignment readingOrder="0" shrinkToFit="0" vertical="bottom" wrapText="0"/>
    </xf>
    <xf borderId="4" fillId="2" fontId="4" numFmtId="164" xfId="0" applyAlignment="1" applyBorder="1" applyFill="1" applyFont="1" applyNumberFormat="1">
      <alignment horizontal="center" readingOrder="0" shrinkToFit="0" vertical="bottom" wrapText="0"/>
    </xf>
    <xf borderId="0" fillId="0" fontId="5" numFmtId="0" xfId="0" applyAlignment="1" applyFont="1">
      <alignment readingOrder="0" shrinkToFit="0" vertical="bottom" wrapText="0"/>
    </xf>
    <xf borderId="0" fillId="0" fontId="6" numFmtId="0" xfId="0" applyAlignment="1" applyFont="1">
      <alignment shrinkToFit="0" vertical="bottom" wrapText="0"/>
    </xf>
    <xf borderId="4" fillId="2" fontId="7" numFmtId="0" xfId="0" applyAlignment="1" applyBorder="1" applyFont="1">
      <alignment horizontal="center" readingOrder="0" shrinkToFit="0" vertical="bottom"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1" fillId="0" fontId="5" numFmtId="0" xfId="0" applyAlignment="1" applyBorder="1" applyFont="1">
      <alignment horizontal="center" readingOrder="0" shrinkToFit="0" vertical="bottom" wrapText="0"/>
    </xf>
    <xf borderId="4" fillId="0" fontId="5" numFmtId="0" xfId="0" applyAlignment="1" applyBorder="1" applyFont="1">
      <alignment horizontal="center" readingOrder="0" shrinkToFit="0" vertical="bottom" wrapText="0"/>
    </xf>
    <xf borderId="0" fillId="0" fontId="5" numFmtId="0" xfId="0" applyAlignment="1" applyFont="1">
      <alignment horizontal="center" readingOrder="0" shrinkToFit="0" vertical="bottom" wrapText="0"/>
    </xf>
    <xf borderId="0" fillId="0" fontId="5" numFmtId="0" xfId="0" applyAlignment="1" applyFont="1">
      <alignment shrinkToFit="0" vertical="bottom" wrapText="0"/>
    </xf>
    <xf borderId="4" fillId="0" fontId="5" numFmtId="0" xfId="0" applyAlignment="1" applyBorder="1" applyFont="1">
      <alignment readingOrder="0" shrinkToFit="0" vertical="bottom" wrapText="0"/>
    </xf>
    <xf borderId="0" fillId="3" fontId="5" numFmtId="0" xfId="0" applyAlignment="1" applyFill="1" applyFont="1">
      <alignment readingOrder="0" shrinkToFit="0" vertical="bottom" wrapText="0"/>
    </xf>
    <xf borderId="4" fillId="2" fontId="4" numFmtId="0" xfId="0" applyAlignment="1" applyBorder="1" applyFont="1">
      <alignment horizontal="center" readingOrder="0" shrinkToFit="0" vertical="bottom" wrapText="0"/>
    </xf>
    <xf borderId="4" fillId="3" fontId="5" numFmtId="0" xfId="0" applyAlignment="1" applyBorder="1" applyFont="1">
      <alignment shrinkToFit="0" vertical="bottom" wrapText="0"/>
    </xf>
    <xf borderId="0" fillId="3" fontId="8" numFmtId="0" xfId="0" applyAlignment="1" applyFont="1">
      <alignment shrinkToFit="0" vertical="bottom" wrapText="0"/>
    </xf>
    <xf borderId="4" fillId="2" fontId="9" numFmtId="0" xfId="0" applyAlignment="1" applyBorder="1" applyFont="1">
      <alignment horizontal="center" readingOrder="0" shrinkToFit="0" vertical="bottom" wrapText="0"/>
    </xf>
    <xf borderId="4" fillId="3" fontId="8" numFmtId="0" xfId="0" applyAlignment="1" applyBorder="1" applyFont="1">
      <alignment shrinkToFit="0" vertical="bottom" wrapText="0"/>
    </xf>
    <xf borderId="4" fillId="3" fontId="10" numFmtId="0" xfId="0" applyAlignment="1" applyBorder="1" applyFont="1">
      <alignment readingOrder="0" shrinkToFit="0" vertical="bottom" wrapText="0"/>
    </xf>
    <xf borderId="0" fillId="3" fontId="10" numFmtId="0" xfId="0" applyAlignment="1" applyFont="1">
      <alignment readingOrder="0" shrinkToFit="0" vertical="bottom" wrapText="0"/>
    </xf>
    <xf borderId="4" fillId="0" fontId="8" numFmtId="0" xfId="0" applyAlignment="1" applyBorder="1" applyFont="1">
      <alignment readingOrder="0" shrinkToFit="0" vertical="bottom" wrapText="0"/>
    </xf>
    <xf borderId="4" fillId="2" fontId="11" numFmtId="165" xfId="0" applyAlignment="1" applyBorder="1" applyFont="1" applyNumberFormat="1">
      <alignment horizontal="right" readingOrder="0" shrinkToFit="0" vertical="bottom" wrapText="0"/>
    </xf>
    <xf borderId="0" fillId="2" fontId="1" numFmtId="0" xfId="0" applyAlignment="1" applyFont="1">
      <alignment horizontal="right"/>
    </xf>
    <xf borderId="5" fillId="3" fontId="11" numFmtId="0" xfId="0" applyAlignment="1" applyBorder="1" applyFont="1">
      <alignment horizontal="right" readingOrder="0" shrinkToFit="0" vertical="bottom" wrapText="0"/>
    </xf>
    <xf borderId="0" fillId="0" fontId="8" numFmtId="10" xfId="0" applyAlignment="1" applyFont="1" applyNumberFormat="1">
      <alignment shrinkToFit="0" vertical="bottom" wrapText="0"/>
    </xf>
    <xf borderId="4" fillId="2" fontId="1" numFmtId="165" xfId="0" applyAlignment="1" applyBorder="1" applyFont="1" applyNumberFormat="1">
      <alignment horizontal="right"/>
    </xf>
    <xf borderId="4" fillId="2" fontId="1" numFmtId="166" xfId="0" applyAlignment="1" applyBorder="1" applyFont="1" applyNumberFormat="1">
      <alignment horizontal="right"/>
    </xf>
    <xf borderId="4" fillId="2" fontId="1" numFmtId="0" xfId="0" applyAlignment="1" applyBorder="1" applyFont="1">
      <alignment horizontal="right" readingOrder="0"/>
    </xf>
    <xf borderId="5" fillId="3" fontId="12" numFmtId="0" xfId="0" applyAlignment="1" applyBorder="1" applyFont="1">
      <alignment shrinkToFit="0" vertical="bottom" wrapText="0"/>
    </xf>
    <xf borderId="4" fillId="2" fontId="8" numFmtId="165" xfId="0" applyAlignment="1" applyBorder="1" applyFont="1" applyNumberFormat="1">
      <alignment horizontal="right" shrinkToFit="0" vertical="bottom" wrapText="0"/>
    </xf>
    <xf borderId="0" fillId="3" fontId="12" numFmtId="0" xfId="0" applyAlignment="1" applyFont="1">
      <alignment shrinkToFit="0" vertical="bottom" wrapText="0"/>
    </xf>
    <xf borderId="4" fillId="2" fontId="1" numFmtId="165" xfId="0" applyAlignment="1" applyBorder="1" applyFont="1" applyNumberFormat="1">
      <alignment horizontal="right"/>
    </xf>
    <xf borderId="0" fillId="3" fontId="12" numFmtId="0" xfId="0" applyAlignment="1" applyFont="1">
      <alignment readingOrder="0" shrinkToFit="0" vertical="bottom" wrapText="0"/>
    </xf>
    <xf borderId="4" fillId="2" fontId="8" numFmtId="0" xfId="0" applyAlignment="1" applyBorder="1" applyFont="1">
      <alignment horizontal="right" readingOrder="0" shrinkToFit="0" vertical="bottom" wrapText="0"/>
    </xf>
    <xf borderId="4" fillId="2" fontId="12" numFmtId="0" xfId="0" applyAlignment="1" applyBorder="1" applyFont="1">
      <alignment horizontal="right" readingOrder="0" shrinkToFit="0" vertical="bottom" wrapText="0"/>
    </xf>
    <xf borderId="0" fillId="0" fontId="12" numFmtId="0" xfId="0" applyAlignment="1" applyFont="1">
      <alignment shrinkToFit="0" vertical="bottom" wrapText="0"/>
    </xf>
    <xf borderId="4" fillId="2" fontId="11" numFmtId="0" xfId="0" applyAlignment="1" applyBorder="1" applyFont="1">
      <alignment horizontal="right" readingOrder="0" shrinkToFit="0" vertical="bottom" wrapText="0"/>
    </xf>
    <xf borderId="4" fillId="2" fontId="1" numFmtId="165" xfId="0" applyAlignment="1" applyBorder="1" applyFont="1" applyNumberFormat="1">
      <alignment horizontal="right" readingOrder="0"/>
    </xf>
    <xf borderId="4" fillId="2" fontId="1" numFmtId="4" xfId="0" applyAlignment="1" applyBorder="1" applyFont="1" applyNumberFormat="1">
      <alignment horizontal="right" readingOrder="0"/>
    </xf>
    <xf borderId="4" fillId="3" fontId="12" numFmtId="0" xfId="0" applyAlignment="1" applyBorder="1" applyFont="1">
      <alignment horizontal="right" shrinkToFit="0" vertical="bottom" wrapText="0"/>
    </xf>
    <xf borderId="4" fillId="2" fontId="13" numFmtId="167" xfId="0" applyAlignment="1" applyBorder="1" applyFont="1" applyNumberFormat="1">
      <alignment horizontal="right" vertical="bottom"/>
    </xf>
    <xf borderId="1" fillId="0" fontId="4" numFmtId="0" xfId="0" applyAlignment="1" applyBorder="1" applyFont="1">
      <alignment horizontal="center" readingOrder="0" shrinkToFit="0" vertical="bottom" wrapText="0"/>
    </xf>
    <xf borderId="2" fillId="0" fontId="2" numFmtId="0" xfId="0" applyBorder="1" applyFont="1"/>
    <xf borderId="3" fillId="0" fontId="2" numFmtId="0" xfId="0" applyBorder="1" applyFont="1"/>
    <xf borderId="4" fillId="2" fontId="8" numFmtId="10" xfId="0" applyAlignment="1" applyBorder="1" applyFont="1" applyNumberFormat="1">
      <alignment horizontal="right" shrinkToFit="0" vertical="bottom" wrapText="0"/>
    </xf>
    <xf borderId="5" fillId="0" fontId="5" numFmtId="0" xfId="0" applyAlignment="1" applyBorder="1" applyFont="1">
      <alignment shrinkToFit="0" vertical="bottom" wrapText="0"/>
    </xf>
    <xf borderId="4" fillId="2" fontId="11" numFmtId="10" xfId="0" applyAlignment="1" applyBorder="1" applyFont="1" applyNumberFormat="1">
      <alignment horizontal="right" readingOrder="0" shrinkToFit="0" vertical="bottom" wrapText="0"/>
    </xf>
    <xf borderId="5" fillId="0" fontId="8" numFmtId="0" xfId="0" applyAlignment="1" applyBorder="1" applyFont="1">
      <alignment readingOrder="0" shrinkToFit="0" vertical="bottom" wrapText="0"/>
    </xf>
    <xf borderId="4" fillId="2" fontId="14" numFmtId="10" xfId="0" applyAlignment="1" applyBorder="1" applyFont="1" applyNumberFormat="1">
      <alignment horizontal="right"/>
    </xf>
    <xf borderId="4" fillId="2" fontId="8" numFmtId="10" xfId="0" applyAlignment="1" applyBorder="1" applyFont="1" applyNumberFormat="1">
      <alignment horizontal="right" readingOrder="0" shrinkToFit="0" vertical="bottom" wrapText="0"/>
    </xf>
    <xf borderId="4" fillId="2" fontId="1" numFmtId="9" xfId="0" applyAlignment="1" applyBorder="1" applyFont="1" applyNumberFormat="1">
      <alignment readingOrder="0"/>
    </xf>
    <xf borderId="4" fillId="2" fontId="8" numFmtId="4" xfId="0" applyAlignment="1" applyBorder="1" applyFont="1" applyNumberFormat="1">
      <alignment horizontal="right" readingOrder="0" shrinkToFit="0" vertical="bottom" wrapText="0"/>
    </xf>
    <xf borderId="4" fillId="2" fontId="15" numFmtId="0" xfId="0" applyAlignment="1" applyBorder="1" applyFont="1">
      <alignment horizontal="right" readingOrder="0" shrinkToFit="0" wrapText="0"/>
    </xf>
    <xf borderId="4" fillId="2" fontId="16" numFmtId="10" xfId="0" applyAlignment="1" applyBorder="1" applyFont="1" applyNumberFormat="1">
      <alignment horizontal="right" readingOrder="0" shrinkToFit="0" wrapText="0"/>
    </xf>
    <xf borderId="4" fillId="2" fontId="15" numFmtId="10" xfId="0" applyAlignment="1" applyBorder="1" applyFont="1" applyNumberFormat="1">
      <alignment horizontal="right" readingOrder="0" shrinkToFit="0" wrapText="0"/>
    </xf>
    <xf borderId="4" fillId="2" fontId="1" numFmtId="0" xfId="0" applyAlignment="1" applyBorder="1" applyFont="1">
      <alignment readingOrder="0"/>
    </xf>
    <xf borderId="4" fillId="2" fontId="8" numFmtId="168" xfId="0" applyAlignment="1" applyBorder="1" applyFont="1" applyNumberFormat="1">
      <alignment horizontal="right" shrinkToFit="0" vertical="bottom" wrapText="0"/>
    </xf>
    <xf borderId="4" fillId="2" fontId="17" numFmtId="4" xfId="0" applyAlignment="1" applyBorder="1" applyFont="1" applyNumberFormat="1">
      <alignment horizontal="right" readingOrder="0" shrinkToFit="0" wrapText="0"/>
    </xf>
    <xf borderId="4" fillId="2" fontId="1" numFmtId="4" xfId="0" applyBorder="1" applyFont="1" applyNumberFormat="1"/>
    <xf borderId="6" fillId="0" fontId="8" numFmtId="0" xfId="0" applyAlignment="1" applyBorder="1" applyFont="1">
      <alignment horizontal="right" readingOrder="0" shrinkToFit="0" vertical="bottom" wrapText="0"/>
    </xf>
    <xf borderId="7" fillId="0" fontId="2" numFmtId="0" xfId="0" applyBorder="1" applyFont="1"/>
    <xf borderId="4" fillId="2" fontId="8" numFmtId="10" xfId="0" applyAlignment="1" applyBorder="1" applyFont="1" applyNumberFormat="1">
      <alignment shrinkToFit="0" vertical="bottom" wrapText="0"/>
    </xf>
    <xf borderId="4" fillId="3" fontId="1" numFmtId="0" xfId="0" applyBorder="1" applyFont="1"/>
    <xf borderId="4" fillId="2" fontId="1" numFmtId="10" xfId="0" applyBorder="1" applyFont="1" applyNumberFormat="1"/>
    <xf borderId="0" fillId="4" fontId="18" numFmtId="0" xfId="0" applyAlignment="1" applyFill="1" applyFont="1">
      <alignment horizontal="left" readingOrder="0"/>
    </xf>
    <xf borderId="0" fillId="0" fontId="4" numFmtId="0" xfId="0" applyAlignment="1" applyFont="1">
      <alignment horizontal="left" readingOrder="0" shrinkToFit="0" vertical="bottom" wrapText="0"/>
    </xf>
    <xf borderId="4" fillId="5" fontId="1" numFmtId="0" xfId="0" applyBorder="1" applyFill="1" applyFont="1"/>
    <xf borderId="0" fillId="0" fontId="19" numFmtId="0" xfId="0" applyAlignment="1" applyFont="1">
      <alignment readingOrder="0" shrinkToFit="0" vertical="bottom" wrapText="0"/>
    </xf>
    <xf borderId="0" fillId="0" fontId="10" numFmtId="0" xfId="0" applyAlignment="1" applyFont="1">
      <alignment readingOrder="0" shrinkToFit="0" vertical="bottom" wrapText="0"/>
    </xf>
    <xf borderId="0" fillId="5" fontId="8" numFmtId="0" xfId="0" applyAlignment="1" applyFont="1">
      <alignment shrinkToFit="0" vertical="bottom" wrapText="0"/>
    </xf>
    <xf borderId="0" fillId="0" fontId="10" numFmtId="0" xfId="0" applyAlignment="1" applyFont="1">
      <alignment shrinkToFit="0" vertical="bottom" wrapText="0"/>
    </xf>
    <xf borderId="4" fillId="2" fontId="8" numFmtId="0" xfId="0" applyAlignment="1" applyBorder="1" applyFont="1">
      <alignment horizontal="center" readingOrder="0" shrinkToFit="0" vertical="bottom" wrapText="0"/>
    </xf>
    <xf borderId="4" fillId="2" fontId="11" numFmtId="10" xfId="0" applyAlignment="1" applyBorder="1" applyFont="1" applyNumberFormat="1">
      <alignment horizontal="center" readingOrder="0" shrinkToFit="0" vertical="bottom" wrapText="0"/>
    </xf>
    <xf borderId="4" fillId="2" fontId="11" numFmtId="9" xfId="0" applyAlignment="1" applyBorder="1" applyFont="1" applyNumberFormat="1">
      <alignment horizontal="center" readingOrder="0" shrinkToFit="0" vertical="bottom" wrapText="0"/>
    </xf>
    <xf borderId="0" fillId="0" fontId="20" numFmtId="0" xfId="0" applyAlignment="1" applyFont="1">
      <alignment readingOrder="0"/>
    </xf>
    <xf borderId="4" fillId="2" fontId="11" numFmtId="0" xfId="0" applyAlignment="1" applyBorder="1" applyFont="1">
      <alignment horizontal="center" readingOrder="0" shrinkToFit="0" vertical="bottom" wrapText="0"/>
    </xf>
    <xf borderId="4" fillId="2" fontId="8" numFmtId="9" xfId="0" applyAlignment="1" applyBorder="1" applyFont="1" applyNumberFormat="1">
      <alignment horizontal="center" readingOrder="0" shrinkToFit="0" vertical="bottom" wrapText="0"/>
    </xf>
    <xf borderId="0" fillId="4" fontId="8" numFmtId="0" xfId="0" applyAlignment="1" applyFont="1">
      <alignment horizontal="center" shrinkToFit="0" vertical="bottom" wrapText="0"/>
    </xf>
    <xf borderId="4" fillId="2" fontId="11" numFmtId="165" xfId="0" applyAlignment="1" applyBorder="1" applyFont="1" applyNumberFormat="1">
      <alignment horizontal="center" readingOrder="0" shrinkToFit="0" vertical="bottom" wrapText="0"/>
    </xf>
    <xf borderId="0" fillId="0" fontId="8" numFmtId="0" xfId="0" applyAlignment="1" applyFont="1">
      <alignment horizontal="center" shrinkToFit="0" vertical="bottom" wrapText="0"/>
    </xf>
    <xf borderId="0" fillId="0" fontId="21" numFmtId="0" xfId="0" applyAlignment="1" applyFont="1">
      <alignment readingOrder="0" shrinkToFit="0" vertical="bottom" wrapText="0"/>
    </xf>
    <xf borderId="0" fillId="0" fontId="21" numFmtId="0" xfId="0" applyAlignment="1" applyFont="1">
      <alignment shrinkToFit="0" vertical="bottom" wrapText="0"/>
    </xf>
    <xf borderId="0" fillId="0" fontId="6" numFmtId="0" xfId="0" applyAlignment="1" applyFont="1">
      <alignment readingOrder="0" shrinkToFit="0" vertical="bottom" wrapText="0"/>
    </xf>
    <xf borderId="4" fillId="2" fontId="6" numFmtId="0" xfId="0" applyAlignment="1" applyBorder="1" applyFont="1">
      <alignment horizontal="center" readingOrder="0" shrinkToFit="0" vertical="bottom" wrapText="0"/>
    </xf>
    <xf borderId="4" fillId="2" fontId="22" numFmtId="165" xfId="0" applyAlignment="1" applyBorder="1" applyFont="1" applyNumberFormat="1">
      <alignment horizontal="center" readingOrder="0" shrinkToFit="0" vertical="bottom" wrapText="0"/>
    </xf>
    <xf borderId="4" fillId="0" fontId="6" numFmtId="0" xfId="0" applyAlignment="1" applyBorder="1" applyFont="1">
      <alignment readingOrder="0" shrinkToFit="0" vertical="bottom" wrapText="0"/>
    </xf>
    <xf borderId="4" fillId="2" fontId="22" numFmtId="0" xfId="0" applyAlignment="1" applyBorder="1" applyFont="1">
      <alignment horizontal="center" readingOrder="0" shrinkToFit="0" vertical="bottom" wrapText="0"/>
    </xf>
    <xf borderId="0" fillId="4" fontId="6" numFmtId="0" xfId="0" applyAlignment="1" applyFont="1">
      <alignment shrinkToFit="0" vertical="bottom" wrapText="0"/>
    </xf>
    <xf borderId="4" fillId="0" fontId="23" numFmtId="0" xfId="0" applyAlignment="1" applyBorder="1" applyFont="1">
      <alignment readingOrder="0"/>
    </xf>
    <xf borderId="4" fillId="0" fontId="1" numFmtId="0" xfId="0" applyAlignment="1" applyBorder="1" applyFont="1">
      <alignment readingOrder="0"/>
    </xf>
    <xf borderId="4" fillId="0" fontId="1" numFmtId="0" xfId="0" applyAlignment="1" applyBorder="1" applyFont="1">
      <alignment horizontal="center" readingOrder="0"/>
    </xf>
    <xf borderId="4" fillId="0" fontId="24" numFmtId="0" xfId="0" applyAlignment="1" applyBorder="1" applyFont="1">
      <alignment readingOrder="0" shrinkToFit="0" vertical="bottom" wrapText="0"/>
    </xf>
    <xf borderId="4" fillId="2" fontId="25" numFmtId="0" xfId="0" applyBorder="1" applyFont="1"/>
    <xf borderId="4" fillId="2" fontId="26" numFmtId="9" xfId="0" applyAlignment="1" applyBorder="1" applyFont="1" applyNumberFormat="1">
      <alignment horizontal="center"/>
    </xf>
    <xf borderId="4" fillId="2" fontId="26" numFmtId="9" xfId="0" applyAlignment="1" applyBorder="1" applyFont="1" applyNumberFormat="1">
      <alignment horizontal="left" readingOrder="0"/>
    </xf>
    <xf borderId="4" fillId="2" fontId="26" numFmtId="10" xfId="0" applyAlignment="1" applyBorder="1" applyFont="1" applyNumberFormat="1">
      <alignment horizontal="left"/>
    </xf>
    <xf borderId="4" fillId="2" fontId="25" numFmtId="165" xfId="0" applyBorder="1" applyFont="1" applyNumberFormat="1"/>
    <xf borderId="4" fillId="2" fontId="25" numFmtId="10" xfId="0" applyBorder="1" applyFont="1" applyNumberFormat="1"/>
    <xf borderId="4" fillId="2" fontId="25" numFmtId="10" xfId="0" applyAlignment="1" applyBorder="1" applyFont="1" applyNumberFormat="1">
      <alignment readingOrder="0"/>
    </xf>
    <xf borderId="4" fillId="2" fontId="25" numFmtId="165" xfId="0" applyBorder="1" applyFont="1" applyNumberFormat="1"/>
    <xf borderId="0" fillId="6" fontId="1" numFmtId="165" xfId="0" applyFill="1" applyFont="1" applyNumberFormat="1"/>
    <xf borderId="4" fillId="0" fontId="24" numFmtId="0" xfId="0" applyAlignment="1" applyBorder="1" applyFont="1">
      <alignment shrinkToFit="0" vertical="bottom" wrapText="0"/>
    </xf>
    <xf borderId="4" fillId="2" fontId="25" numFmtId="0" xfId="0" applyAlignment="1" applyBorder="1" applyFont="1">
      <alignment readingOrder="0"/>
    </xf>
    <xf borderId="4" fillId="0" fontId="27" numFmtId="0" xfId="0" applyAlignment="1" applyBorder="1" applyFont="1">
      <alignment readingOrder="0" shrinkToFit="0" vertical="bottom" wrapText="0"/>
    </xf>
    <xf borderId="4" fillId="2" fontId="28" numFmtId="165" xfId="0" applyAlignment="1" applyBorder="1" applyFont="1" applyNumberFormat="1">
      <alignment horizontal="right"/>
    </xf>
    <xf borderId="0" fillId="3" fontId="1" numFmtId="0" xfId="0" applyAlignment="1" applyFont="1">
      <alignment readingOrder="0"/>
    </xf>
    <xf borderId="4" fillId="2" fontId="28" numFmtId="10" xfId="0" applyAlignment="1" applyBorder="1" applyFont="1" applyNumberFormat="1">
      <alignment horizontal="right"/>
    </xf>
    <xf borderId="4" fillId="2" fontId="28" numFmtId="165" xfId="0" applyAlignment="1" applyBorder="1" applyFont="1" applyNumberFormat="1">
      <alignment horizontal="right" readingOrder="0" shrinkToFit="0" vertical="bottom" wrapText="0"/>
    </xf>
    <xf borderId="4" fillId="2" fontId="28" numFmtId="165" xfId="0" applyAlignment="1" applyBorder="1" applyFont="1" applyNumberFormat="1">
      <alignment horizontal="right"/>
    </xf>
    <xf borderId="4" fillId="2" fontId="28" numFmtId="0" xfId="0" applyAlignment="1" applyBorder="1" applyFont="1">
      <alignment horizontal="right"/>
    </xf>
    <xf borderId="4" fillId="0" fontId="27" numFmtId="49" xfId="0" applyAlignment="1" applyBorder="1" applyFont="1" applyNumberFormat="1">
      <alignment readingOrder="0" shrinkToFit="0" vertical="bottom" wrapText="0"/>
    </xf>
    <xf borderId="4" fillId="2" fontId="28" numFmtId="165" xfId="0" applyAlignment="1" applyBorder="1" applyFont="1" applyNumberFormat="1">
      <alignment horizontal="right" readingOrder="0"/>
    </xf>
    <xf borderId="4" fillId="2" fontId="28" numFmtId="0" xfId="0" applyAlignment="1" applyBorder="1" applyFont="1">
      <alignment horizontal="right" readingOrder="0"/>
    </xf>
    <xf borderId="4" fillId="2" fontId="28" numFmtId="4" xfId="0" applyAlignment="1" applyBorder="1" applyFont="1" applyNumberFormat="1">
      <alignment horizontal="right"/>
    </xf>
    <xf borderId="4" fillId="2" fontId="28" numFmtId="167" xfId="0" applyAlignment="1" applyBorder="1" applyFont="1" applyNumberFormat="1">
      <alignment horizontal="right"/>
    </xf>
    <xf borderId="4" fillId="0" fontId="29" numFmtId="0" xfId="0" applyAlignment="1" applyBorder="1" applyFont="1">
      <alignment readingOrder="0" shrinkToFit="0" vertical="bottom" wrapText="0"/>
    </xf>
    <xf borderId="4" fillId="0" fontId="30" numFmtId="0" xfId="0" applyAlignment="1" applyBorder="1" applyFont="1">
      <alignment readingOrder="0" shrinkToFit="0" vertical="bottom" wrapText="0"/>
    </xf>
    <xf borderId="4" fillId="0" fontId="1" numFmtId="0" xfId="0" applyBorder="1" applyFont="1"/>
    <xf borderId="4" fillId="0" fontId="1" numFmtId="4" xfId="0" applyBorder="1" applyFont="1" applyNumberFormat="1"/>
    <xf borderId="4" fillId="4" fontId="31" numFmtId="165" xfId="0" applyAlignment="1" applyBorder="1" applyFont="1" applyNumberFormat="1">
      <alignment horizontal="right"/>
    </xf>
    <xf borderId="4" fillId="0" fontId="1" numFmtId="165" xfId="0" applyAlignment="1" applyBorder="1" applyFont="1" applyNumberFormat="1">
      <alignment horizontal="right"/>
    </xf>
    <xf borderId="4" fillId="0" fontId="1" numFmtId="165" xfId="0" applyBorder="1" applyFont="1" applyNumberFormat="1"/>
    <xf borderId="4" fillId="0" fontId="1" numFmtId="10" xfId="0" applyAlignment="1" applyBorder="1" applyFont="1" applyNumberFormat="1">
      <alignment horizontal="right"/>
    </xf>
    <xf borderId="4" fillId="0" fontId="1" numFmtId="10" xfId="0" applyBorder="1" applyFont="1" applyNumberFormat="1"/>
    <xf borderId="0" fillId="0" fontId="32" numFmtId="0" xfId="0" applyAlignment="1" applyFont="1">
      <alignment readingOrder="0" shrinkToFit="0" vertical="bottom" wrapText="0"/>
    </xf>
    <xf borderId="0" fillId="0" fontId="33" numFmtId="0" xfId="0" applyAlignment="1" applyFont="1">
      <alignment shrinkToFit="0" vertical="bottom" wrapText="0"/>
    </xf>
    <xf borderId="0" fillId="0" fontId="33" numFmtId="0" xfId="0" applyAlignment="1" applyFont="1">
      <alignment readingOrder="0" shrinkToFit="0" vertical="bottom" wrapText="0"/>
    </xf>
    <xf borderId="4" fillId="7" fontId="33" numFmtId="0" xfId="0" applyAlignment="1" applyBorder="1" applyFill="1" applyFont="1">
      <alignment horizontal="center" readingOrder="0" shrinkToFit="0" vertical="bottom" wrapText="0"/>
    </xf>
    <xf borderId="4" fillId="7" fontId="1" numFmtId="0" xfId="0" applyAlignment="1" applyBorder="1" applyFont="1">
      <alignment readingOrder="0"/>
    </xf>
    <xf borderId="4" fillId="0" fontId="30" numFmtId="0" xfId="0" applyAlignment="1" applyBorder="1" applyFont="1">
      <alignment horizontal="center" readingOrder="0" shrinkToFit="0" vertical="bottom" wrapText="0"/>
    </xf>
    <xf borderId="8" fillId="0" fontId="30" numFmtId="0" xfId="0" applyAlignment="1" applyBorder="1" applyFont="1">
      <alignment horizontal="center" readingOrder="0" shrinkToFit="0" vertical="bottom" wrapText="0"/>
    </xf>
    <xf borderId="0" fillId="0" fontId="34" numFmtId="0" xfId="0" applyAlignment="1" applyFont="1">
      <alignment shrinkToFit="0" vertical="bottom" wrapText="0"/>
    </xf>
    <xf borderId="1" fillId="0" fontId="30" numFmtId="0" xfId="0" applyAlignment="1" applyBorder="1" applyFont="1">
      <alignment horizontal="center" readingOrder="0" shrinkToFit="0" vertical="bottom" wrapText="0"/>
    </xf>
    <xf borderId="4" fillId="7" fontId="25" numFmtId="0" xfId="0" applyAlignment="1" applyBorder="1" applyFont="1">
      <alignment readingOrder="0"/>
    </xf>
    <xf borderId="0" fillId="0" fontId="34" numFmtId="0" xfId="0" applyAlignment="1" applyFont="1">
      <alignment readingOrder="0" shrinkToFit="0" vertical="bottom" wrapText="0"/>
    </xf>
    <xf borderId="9" fillId="7" fontId="30" numFmtId="0" xfId="0" applyAlignment="1" applyBorder="1" applyFont="1">
      <alignment horizontal="center" shrinkToFit="0" vertical="bottom" wrapText="0"/>
    </xf>
    <xf borderId="4" fillId="7" fontId="30" numFmtId="0" xfId="0" applyAlignment="1" applyBorder="1" applyFont="1">
      <alignment horizontal="center" shrinkToFit="0" vertical="bottom" wrapText="0"/>
    </xf>
    <xf borderId="0" fillId="0" fontId="27" numFmtId="0" xfId="0" applyAlignment="1" applyFont="1">
      <alignment readingOrder="0" shrinkToFit="0" vertical="bottom" wrapText="0"/>
    </xf>
    <xf borderId="0" fillId="0" fontId="27" numFmtId="0" xfId="0" applyAlignment="1" applyFont="1">
      <alignment shrinkToFit="0" vertical="bottom" wrapText="0"/>
    </xf>
    <xf borderId="8" fillId="0" fontId="27" numFmtId="165" xfId="0" applyAlignment="1" applyBorder="1" applyFont="1" applyNumberFormat="1">
      <alignment horizontal="right" readingOrder="0" shrinkToFit="0" vertical="bottom" wrapText="0"/>
    </xf>
    <xf borderId="0" fillId="0" fontId="35" numFmtId="0" xfId="0" applyAlignment="1" applyFont="1">
      <alignment readingOrder="0" shrinkToFit="0" vertical="bottom" wrapText="0"/>
    </xf>
    <xf borderId="0" fillId="0" fontId="35" numFmtId="0" xfId="0" applyAlignment="1" applyFont="1">
      <alignment shrinkToFit="0" vertical="bottom" wrapText="0"/>
    </xf>
    <xf borderId="4" fillId="0" fontId="27" numFmtId="169" xfId="0" applyAlignment="1" applyBorder="1" applyFont="1" applyNumberFormat="1">
      <alignment horizontal="right" readingOrder="0" shrinkToFit="0" vertical="bottom" wrapText="0"/>
    </xf>
    <xf borderId="0" fillId="0" fontId="36" numFmtId="0" xfId="0" applyAlignment="1" applyFont="1">
      <alignment readingOrder="0" shrinkToFit="0" vertical="bottom" wrapText="0"/>
    </xf>
    <xf borderId="4" fillId="0" fontId="27" numFmtId="0" xfId="0" applyAlignment="1" applyBorder="1" applyFont="1">
      <alignment horizontal="center" readingOrder="0" shrinkToFit="0" vertical="bottom" wrapText="0"/>
    </xf>
    <xf borderId="1" fillId="0" fontId="27" numFmtId="0" xfId="0" applyAlignment="1" applyBorder="1" applyFont="1">
      <alignment readingOrder="0" shrinkToFit="0" vertical="bottom" wrapText="0"/>
    </xf>
    <xf borderId="4" fillId="0" fontId="27" numFmtId="0" xfId="0" applyAlignment="1" applyBorder="1" applyFont="1">
      <alignment shrinkToFit="0" vertical="bottom" wrapText="0"/>
    </xf>
    <xf borderId="4" fillId="0" fontId="27" numFmtId="165" xfId="0" applyAlignment="1" applyBorder="1" applyFont="1" applyNumberFormat="1">
      <alignment horizontal="right" readingOrder="0" shrinkToFit="0" vertical="bottom" wrapText="0"/>
    </xf>
    <xf borderId="4" fillId="0" fontId="27" numFmtId="0" xfId="0" applyAlignment="1" applyBorder="1" applyFont="1">
      <alignment horizontal="right" readingOrder="0" shrinkToFit="0" vertical="bottom" wrapText="0"/>
    </xf>
    <xf borderId="8" fillId="0" fontId="27" numFmtId="0" xfId="0" applyAlignment="1" applyBorder="1" applyFont="1">
      <alignment horizontal="center" readingOrder="0" shrinkToFit="0" vertical="bottom" wrapText="0"/>
    </xf>
    <xf borderId="8" fillId="0" fontId="27" numFmtId="0" xfId="0" applyAlignment="1" applyBorder="1" applyFont="1">
      <alignment horizontal="right" readingOrder="0" shrinkToFit="0" vertical="bottom" wrapText="0"/>
    </xf>
    <xf borderId="0" fillId="0" fontId="37" numFmtId="0" xfId="0" applyAlignment="1" applyFont="1">
      <alignment shrinkToFit="0" vertical="bottom" wrapText="0"/>
    </xf>
    <xf borderId="4" fillId="4" fontId="38" numFmtId="0" xfId="0" applyAlignment="1" applyBorder="1" applyFont="1">
      <alignment readingOrder="0" shrinkToFit="0" vertical="bottom" wrapText="0"/>
    </xf>
    <xf borderId="4" fillId="4" fontId="38" numFmtId="0" xfId="0" applyAlignment="1" applyBorder="1" applyFont="1">
      <alignment horizontal="center" readingOrder="0" shrinkToFit="0" vertical="bottom" wrapText="0"/>
    </xf>
    <xf borderId="4" fillId="4" fontId="38" numFmtId="0" xfId="0" applyAlignment="1" applyBorder="1" applyFont="1">
      <alignment horizontal="center" readingOrder="0" vertical="bottom"/>
    </xf>
    <xf borderId="4" fillId="4" fontId="9" numFmtId="0" xfId="0" applyAlignment="1" applyBorder="1" applyFont="1">
      <alignment horizontal="center" readingOrder="0" vertical="bottom"/>
    </xf>
    <xf borderId="3" fillId="0" fontId="39" numFmtId="0" xfId="0" applyAlignment="1" applyBorder="1" applyFont="1">
      <alignment horizontal="center" readingOrder="0" vertical="bottom"/>
    </xf>
    <xf borderId="3" fillId="0" fontId="39" numFmtId="0" xfId="0" applyAlignment="1" applyBorder="1" applyFont="1">
      <alignment horizontal="center" readingOrder="0" shrinkToFit="0" vertical="bottom" wrapText="0"/>
    </xf>
    <xf borderId="4" fillId="8" fontId="15" numFmtId="0" xfId="0" applyAlignment="1" applyBorder="1" applyFill="1" applyFont="1">
      <alignment readingOrder="0" shrinkToFit="0" vertical="bottom" wrapText="0"/>
    </xf>
    <xf borderId="4" fillId="8" fontId="15" numFmtId="0" xfId="0" applyAlignment="1" applyBorder="1" applyFont="1">
      <alignment horizontal="center" readingOrder="0" shrinkToFit="0" vertical="bottom" wrapText="0"/>
    </xf>
    <xf borderId="4" fillId="8" fontId="15" numFmtId="10" xfId="0" applyAlignment="1" applyBorder="1" applyFont="1" applyNumberFormat="1">
      <alignment horizontal="center" readingOrder="0" shrinkToFit="0" vertical="bottom" wrapText="0"/>
    </xf>
    <xf borderId="10" fillId="0" fontId="40" numFmtId="10" xfId="0" applyAlignment="1" applyBorder="1" applyFont="1" applyNumberFormat="1">
      <alignment horizontal="center" readingOrder="0" shrinkToFit="0" vertical="bottom" wrapText="0"/>
    </xf>
    <xf borderId="4" fillId="4" fontId="15" numFmtId="0" xfId="0" applyAlignment="1" applyBorder="1" applyFont="1">
      <alignment readingOrder="0" shrinkToFit="0" vertical="bottom" wrapText="0"/>
    </xf>
    <xf borderId="4" fillId="4" fontId="15" numFmtId="0" xfId="0" applyAlignment="1" applyBorder="1" applyFont="1">
      <alignment horizontal="center" readingOrder="0" shrinkToFit="0" vertical="bottom" wrapText="0"/>
    </xf>
    <xf borderId="4" fillId="4" fontId="15" numFmtId="10" xfId="0" applyAlignment="1" applyBorder="1" applyFont="1" applyNumberFormat="1">
      <alignment horizontal="center" readingOrder="0" shrinkToFit="0" vertical="bottom" wrapText="0"/>
    </xf>
    <xf borderId="0" fillId="0" fontId="41" numFmtId="0" xfId="0" applyFont="1"/>
    <xf borderId="4" fillId="4" fontId="39" numFmtId="0" xfId="0" applyAlignment="1" applyBorder="1" applyFont="1">
      <alignment readingOrder="0" shrinkToFit="0" vertical="bottom" wrapText="0"/>
    </xf>
    <xf borderId="3" fillId="4" fontId="39" numFmtId="0" xfId="0" applyAlignment="1" applyBorder="1" applyFont="1">
      <alignment horizontal="center" readingOrder="0" shrinkToFit="0" vertical="bottom" wrapText="0"/>
    </xf>
    <xf borderId="3" fillId="4" fontId="39" numFmtId="0" xfId="0" applyAlignment="1" applyBorder="1" applyFont="1">
      <alignment horizontal="center" readingOrder="0" vertical="bottom"/>
    </xf>
    <xf borderId="9" fillId="4" fontId="40" numFmtId="0" xfId="0" applyAlignment="1" applyBorder="1" applyFont="1">
      <alignment readingOrder="0" shrinkToFit="0" vertical="bottom" wrapText="0"/>
    </xf>
    <xf borderId="10" fillId="4" fontId="40" numFmtId="0" xfId="0" applyAlignment="1" applyBorder="1" applyFont="1">
      <alignment horizontal="center" readingOrder="0" shrinkToFit="0" vertical="bottom" wrapText="0"/>
    </xf>
    <xf borderId="10" fillId="4" fontId="40" numFmtId="10" xfId="0" applyAlignment="1" applyBorder="1" applyFont="1" applyNumberFormat="1">
      <alignment horizontal="center" readingOrder="0" shrinkToFit="0" vertical="bottom" wrapText="0"/>
    </xf>
    <xf borderId="8" fillId="9" fontId="42" numFmtId="0" xfId="0" applyAlignment="1" applyBorder="1" applyFill="1" applyFont="1">
      <alignment horizontal="center" vertical="bottom"/>
    </xf>
    <xf borderId="0" fillId="9" fontId="43" numFmtId="0" xfId="0" applyAlignment="1" applyFont="1">
      <alignment horizontal="center"/>
    </xf>
    <xf borderId="9" fillId="0" fontId="2" numFmtId="0" xfId="0" applyBorder="1" applyFont="1"/>
    <xf borderId="0" fillId="9" fontId="42" numFmtId="0" xfId="0" applyAlignment="1" applyFont="1">
      <alignment vertical="bottom"/>
    </xf>
    <xf borderId="0" fillId="9" fontId="42" numFmtId="0" xfId="0" applyAlignment="1" applyFont="1">
      <alignment horizontal="right" vertical="bottom"/>
    </xf>
    <xf borderId="0" fillId="0" fontId="11" numFmtId="0" xfId="0" applyAlignment="1" applyFont="1">
      <alignment vertical="bottom"/>
    </xf>
    <xf borderId="0" fillId="0" fontId="11" numFmtId="0" xfId="0" applyAlignment="1" applyFont="1">
      <alignment horizontal="right" vertical="bottom"/>
    </xf>
    <xf borderId="0" fillId="0" fontId="4" numFmtId="0" xfId="0" applyAlignment="1" applyFont="1">
      <alignment vertical="bottom"/>
    </xf>
    <xf borderId="11" fillId="9" fontId="42" numFmtId="0" xfId="0" applyAlignment="1" applyBorder="1" applyFont="1">
      <alignment horizontal="center" vertical="bottom"/>
    </xf>
    <xf borderId="0" fillId="9" fontId="43" numFmtId="0" xfId="0" applyAlignment="1" applyFont="1">
      <alignment horizontal="center" vertical="bottom"/>
    </xf>
    <xf borderId="12" fillId="0" fontId="2" numFmtId="0" xfId="0" applyBorder="1" applyFont="1"/>
    <xf borderId="11" fillId="9" fontId="42" numFmtId="0" xfId="0" applyAlignment="1" applyBorder="1" applyFont="1">
      <alignment horizontal="center" readingOrder="0"/>
    </xf>
    <xf borderId="13" fillId="9" fontId="43" numFmtId="0" xfId="0" applyAlignment="1" applyBorder="1" applyFont="1">
      <alignment horizontal="center"/>
    </xf>
    <xf borderId="13" fillId="0" fontId="2" numFmtId="0" xfId="0" applyBorder="1" applyFont="1"/>
    <xf borderId="14" fillId="0" fontId="2" numFmtId="0" xfId="0" applyBorder="1" applyFont="1"/>
    <xf borderId="12" fillId="0" fontId="2" numFmtId="0" xfId="0" applyBorder="1" applyFont="1"/>
    <xf borderId="15" fillId="0" fontId="2" numFmtId="0" xfId="0" applyBorder="1" applyFont="1"/>
    <xf borderId="12" fillId="9" fontId="42" numFmtId="0" xfId="0" applyAlignment="1" applyBorder="1" applyFont="1">
      <alignment readingOrder="0" vertical="bottom"/>
    </xf>
    <xf borderId="16" fillId="9" fontId="42" numFmtId="0" xfId="0" applyAlignment="1" applyBorder="1" applyFont="1">
      <alignment horizontal="right" readingOrder="0" vertical="bottom"/>
    </xf>
    <xf borderId="17" fillId="9" fontId="42" numFmtId="0" xfId="0" applyAlignment="1" applyBorder="1" applyFont="1">
      <alignment horizontal="right" readingOrder="0" vertical="bottom"/>
    </xf>
    <xf borderId="18" fillId="4" fontId="31" numFmtId="170" xfId="0" applyAlignment="1" applyBorder="1" applyFont="1" applyNumberFormat="1">
      <alignment vertical="bottom"/>
    </xf>
    <xf borderId="0" fillId="0" fontId="1" numFmtId="0" xfId="0" applyFont="1"/>
    <xf borderId="19" fillId="0" fontId="1" numFmtId="0" xfId="0" applyBorder="1" applyFont="1"/>
    <xf borderId="12" fillId="4" fontId="44" numFmtId="170" xfId="0" applyAlignment="1" applyBorder="1" applyFont="1" applyNumberFormat="1">
      <alignment vertical="bottom"/>
    </xf>
    <xf borderId="20" fillId="0" fontId="1" numFmtId="0" xfId="0" applyBorder="1" applyFont="1"/>
    <xf borderId="17" fillId="0" fontId="1" numFmtId="0" xfId="0" applyBorder="1" applyFont="1"/>
    <xf borderId="19" fillId="0" fontId="1" numFmtId="0" xfId="0" applyBorder="1" applyFont="1"/>
    <xf borderId="21" fillId="9" fontId="45" numFmtId="170" xfId="0" applyAlignment="1" applyBorder="1" applyFont="1" applyNumberFormat="1">
      <alignment vertical="bottom"/>
    </xf>
    <xf borderId="13" fillId="0" fontId="1" numFmtId="0" xfId="0" applyBorder="1" applyFont="1"/>
    <xf borderId="14" fillId="0" fontId="1" numFmtId="0" xfId="0" applyBorder="1" applyFont="1"/>
    <xf borderId="22" fillId="9" fontId="45" numFmtId="170" xfId="0" applyBorder="1" applyFont="1" applyNumberFormat="1"/>
    <xf borderId="23" fillId="0" fontId="1" numFmtId="0" xfId="0" applyBorder="1" applyFont="1"/>
    <xf borderId="13" fillId="0" fontId="1" numFmtId="0" xfId="0" applyBorder="1" applyFont="1"/>
    <xf borderId="14" fillId="0" fontId="1" numFmtId="0" xfId="0" applyBorder="1" applyFont="1"/>
    <xf borderId="22" fillId="4" fontId="31" numFmtId="170" xfId="0" applyAlignment="1" applyBorder="1" applyFont="1" applyNumberFormat="1">
      <alignment vertical="bottom"/>
    </xf>
    <xf borderId="22" fillId="0" fontId="1" numFmtId="2" xfId="0" applyBorder="1" applyFont="1" applyNumberFormat="1"/>
    <xf borderId="0" fillId="0" fontId="1" numFmtId="2" xfId="0" applyFont="1" applyNumberFormat="1"/>
    <xf borderId="19" fillId="0" fontId="1" numFmtId="2" xfId="0" applyBorder="1" applyFont="1" applyNumberFormat="1"/>
    <xf borderId="22" fillId="4" fontId="44" numFmtId="170" xfId="0" applyAlignment="1" applyBorder="1" applyFont="1" applyNumberFormat="1">
      <alignment vertical="bottom"/>
    </xf>
    <xf borderId="22" fillId="4" fontId="11" numFmtId="170" xfId="0" applyAlignment="1" applyBorder="1" applyFont="1" applyNumberFormat="1">
      <alignment vertical="bottom"/>
    </xf>
    <xf borderId="24" fillId="9" fontId="46" numFmtId="0" xfId="0" applyAlignment="1" applyBorder="1" applyFont="1">
      <alignment vertical="bottom"/>
    </xf>
    <xf borderId="24" fillId="0" fontId="1" numFmtId="2" xfId="0" applyBorder="1" applyFont="1" applyNumberFormat="1"/>
    <xf borderId="20" fillId="0" fontId="1" numFmtId="2" xfId="0" applyBorder="1" applyFont="1" applyNumberFormat="1"/>
    <xf borderId="17" fillId="0" fontId="1" numFmtId="2" xfId="0" applyBorder="1" applyFont="1" applyNumberFormat="1"/>
    <xf borderId="22" fillId="4" fontId="47" numFmtId="170" xfId="0" applyAlignment="1" applyBorder="1" applyFont="1" applyNumberFormat="1">
      <alignment vertical="bottom"/>
    </xf>
    <xf borderId="22" fillId="9" fontId="23" numFmtId="2" xfId="0" applyAlignment="1" applyBorder="1" applyFont="1" applyNumberFormat="1">
      <alignment readingOrder="0"/>
    </xf>
    <xf borderId="22" fillId="0" fontId="1" numFmtId="0" xfId="0" applyBorder="1" applyFont="1"/>
    <xf borderId="24" fillId="9" fontId="45" numFmtId="170" xfId="0" applyBorder="1" applyFont="1" applyNumberFormat="1"/>
    <xf borderId="24" fillId="0" fontId="1" numFmtId="0" xfId="0" applyBorder="1" applyFont="1"/>
    <xf borderId="20" fillId="0" fontId="1" numFmtId="0" xfId="0" applyBorder="1" applyFont="1"/>
    <xf borderId="17" fillId="0" fontId="1" numFmtId="0" xfId="0" applyBorder="1" applyFont="1"/>
    <xf borderId="22" fillId="4" fontId="44" numFmtId="0" xfId="0" applyAlignment="1" applyBorder="1" applyFont="1">
      <alignment vertical="bottom"/>
    </xf>
    <xf borderId="22" fillId="0" fontId="1" numFmtId="10" xfId="0" applyBorder="1" applyFont="1" applyNumberFormat="1"/>
    <xf borderId="0" fillId="0" fontId="1" numFmtId="10" xfId="0" applyFont="1" applyNumberFormat="1"/>
    <xf borderId="19" fillId="0" fontId="1" numFmtId="10" xfId="0" applyBorder="1" applyFont="1" applyNumberFormat="1"/>
    <xf borderId="22" fillId="0" fontId="1" numFmtId="4" xfId="0" applyBorder="1" applyFont="1" applyNumberFormat="1"/>
    <xf borderId="0" fillId="0" fontId="1" numFmtId="4" xfId="0" applyFont="1" applyNumberFormat="1"/>
    <xf borderId="19" fillId="0" fontId="1" numFmtId="4" xfId="0" applyBorder="1" applyFont="1" applyNumberFormat="1"/>
    <xf borderId="1" fillId="10" fontId="48" numFmtId="170" xfId="0" applyAlignment="1" applyBorder="1" applyFill="1" applyFont="1" applyNumberFormat="1">
      <alignment vertical="bottom"/>
    </xf>
    <xf borderId="25" fillId="10" fontId="1" numFmtId="10" xfId="0" applyBorder="1" applyFont="1" applyNumberFormat="1"/>
    <xf borderId="2" fillId="10" fontId="1" numFmtId="10" xfId="0" applyBorder="1" applyFont="1" applyNumberFormat="1"/>
    <xf borderId="26" fillId="10" fontId="1" numFmtId="10" xfId="0" applyBorder="1" applyFont="1" applyNumberFormat="1"/>
    <xf borderId="24" fillId="4" fontId="44" numFmtId="170" xfId="0" applyAlignment="1" applyBorder="1" applyFont="1" applyNumberFormat="1">
      <alignment vertical="bottom"/>
    </xf>
    <xf borderId="24" fillId="0" fontId="1" numFmtId="2" xfId="0" applyAlignment="1" applyBorder="1" applyFont="1" applyNumberFormat="1">
      <alignment readingOrder="0"/>
    </xf>
    <xf borderId="20" fillId="0" fontId="1" numFmtId="2" xfId="0" applyAlignment="1" applyBorder="1" applyFont="1" applyNumberFormat="1">
      <alignment readingOrder="0"/>
    </xf>
    <xf borderId="19" fillId="0" fontId="1" numFmtId="2" xfId="0" applyAlignment="1" applyBorder="1" applyFont="1" applyNumberFormat="1">
      <alignment readingOrder="0"/>
    </xf>
    <xf borderId="0" fillId="4" fontId="31" numFmtId="170" xfId="0" applyAlignment="1" applyFont="1" applyNumberFormat="1">
      <alignment vertical="bottom"/>
    </xf>
    <xf borderId="0" fillId="4" fontId="31" numFmtId="170" xfId="0" applyAlignment="1" applyFont="1" applyNumberFormat="1">
      <alignment readingOrder="0" vertical="bottom"/>
    </xf>
    <xf borderId="0" fillId="4" fontId="44" numFmtId="170" xfId="0" applyAlignment="1" applyFont="1" applyNumberFormat="1">
      <alignment vertical="bottom"/>
    </xf>
    <xf borderId="0" fillId="0" fontId="25" numFmtId="0" xfId="0" applyFont="1"/>
    <xf borderId="20" fillId="0" fontId="49" numFmtId="0" xfId="0" applyAlignment="1" applyBorder="1" applyFont="1">
      <alignment horizontal="center" readingOrder="0"/>
    </xf>
    <xf borderId="20" fillId="0" fontId="2" numFmtId="0" xfId="0" applyBorder="1" applyFont="1"/>
    <xf borderId="23" fillId="4" fontId="49" numFmtId="0" xfId="0" applyAlignment="1" applyBorder="1" applyFont="1">
      <alignment horizontal="center" readingOrder="0" shrinkToFit="0" vertical="bottom" wrapText="0"/>
    </xf>
    <xf borderId="14" fillId="0" fontId="25" numFmtId="10" xfId="0" applyBorder="1" applyFont="1" applyNumberFormat="1"/>
    <xf borderId="0" fillId="0" fontId="25" numFmtId="0" xfId="0" applyAlignment="1" applyFont="1">
      <alignment readingOrder="0"/>
    </xf>
    <xf borderId="27" fillId="0" fontId="25" numFmtId="0" xfId="0" applyAlignment="1" applyBorder="1" applyFont="1">
      <alignment readingOrder="0"/>
    </xf>
    <xf borderId="28" fillId="0" fontId="25" numFmtId="0" xfId="0" applyAlignment="1" applyBorder="1" applyFont="1">
      <alignment readingOrder="0"/>
    </xf>
    <xf borderId="29" fillId="0" fontId="25" numFmtId="0" xfId="0" applyAlignment="1" applyBorder="1" applyFont="1">
      <alignment readingOrder="0"/>
    </xf>
    <xf borderId="30" fillId="0" fontId="25" numFmtId="0" xfId="0" applyAlignment="1" applyBorder="1" applyFont="1">
      <alignment readingOrder="0"/>
    </xf>
    <xf borderId="22" fillId="4" fontId="50" numFmtId="0" xfId="0" applyAlignment="1" applyBorder="1" applyFont="1">
      <alignment readingOrder="0"/>
    </xf>
    <xf borderId="19" fillId="4" fontId="51" numFmtId="10" xfId="0" applyAlignment="1" applyBorder="1" applyFont="1" applyNumberFormat="1">
      <alignment horizontal="right" readingOrder="0" shrinkToFit="0" wrapText="1"/>
    </xf>
    <xf borderId="22" fillId="0" fontId="25" numFmtId="0" xfId="0" applyAlignment="1" applyBorder="1" applyFont="1">
      <alignment readingOrder="0"/>
    </xf>
    <xf borderId="0" fillId="0" fontId="25" numFmtId="4" xfId="0" applyAlignment="1" applyFont="1" applyNumberFormat="1">
      <alignment horizontal="right" readingOrder="0"/>
    </xf>
    <xf borderId="0" fillId="0" fontId="25" numFmtId="10" xfId="0" applyFont="1" applyNumberFormat="1"/>
    <xf borderId="0" fillId="0" fontId="25" numFmtId="10" xfId="0" applyAlignment="1" applyFont="1" applyNumberFormat="1">
      <alignment readingOrder="0"/>
    </xf>
    <xf borderId="19" fillId="0" fontId="25" numFmtId="0" xfId="0" applyBorder="1" applyFont="1"/>
    <xf borderId="19" fillId="4" fontId="9" numFmtId="171" xfId="0" applyAlignment="1" applyBorder="1" applyFont="1" applyNumberFormat="1">
      <alignment horizontal="right" readingOrder="0" shrinkToFit="0" wrapText="0"/>
    </xf>
    <xf borderId="22" fillId="0" fontId="49" numFmtId="0" xfId="0" applyAlignment="1" applyBorder="1" applyFont="1">
      <alignment readingOrder="0"/>
    </xf>
    <xf borderId="19" fillId="5" fontId="52" numFmtId="10" xfId="0" applyAlignment="1" applyBorder="1" applyFont="1" applyNumberFormat="1">
      <alignment readingOrder="0"/>
    </xf>
    <xf borderId="22" fillId="0" fontId="25" numFmtId="0" xfId="0" applyAlignment="1" applyBorder="1" applyFont="1">
      <alignment readingOrder="0" vertical="center"/>
    </xf>
    <xf borderId="19" fillId="0" fontId="25" numFmtId="0" xfId="0" applyAlignment="1" applyBorder="1" applyFont="1">
      <alignment horizontal="center" readingOrder="0"/>
    </xf>
    <xf borderId="24" fillId="0" fontId="2" numFmtId="0" xfId="0" applyBorder="1" applyFont="1"/>
    <xf borderId="17" fillId="0" fontId="25" numFmtId="10" xfId="0" applyAlignment="1" applyBorder="1" applyFont="1" applyNumberFormat="1">
      <alignment readingOrder="0"/>
    </xf>
    <xf borderId="19" fillId="0" fontId="25" numFmtId="4" xfId="0" applyBorder="1" applyFont="1" applyNumberFormat="1"/>
    <xf borderId="23" fillId="0" fontId="25" numFmtId="0" xfId="0" applyAlignment="1" applyBorder="1" applyFont="1">
      <alignment readingOrder="0"/>
    </xf>
    <xf borderId="14" fillId="0" fontId="25" numFmtId="165" xfId="0" applyAlignment="1" applyBorder="1" applyFont="1" applyNumberFormat="1">
      <alignment readingOrder="0"/>
    </xf>
    <xf borderId="24" fillId="0" fontId="25" numFmtId="0" xfId="0" applyAlignment="1" applyBorder="1" applyFont="1">
      <alignment readingOrder="0"/>
    </xf>
    <xf borderId="17" fillId="0" fontId="25" numFmtId="165" xfId="0" applyBorder="1" applyFont="1" applyNumberFormat="1"/>
    <xf borderId="31" fillId="0" fontId="25" numFmtId="0" xfId="0" applyAlignment="1" applyBorder="1" applyFont="1">
      <alignment readingOrder="0"/>
    </xf>
    <xf borderId="32" fillId="0" fontId="25" numFmtId="4" xfId="0" applyBorder="1" applyFont="1" applyNumberFormat="1"/>
    <xf borderId="32" fillId="0" fontId="25" numFmtId="10" xfId="0" applyBorder="1" applyFont="1" applyNumberFormat="1"/>
    <xf borderId="33" fillId="0" fontId="25" numFmtId="0" xfId="0" applyBorder="1" applyFont="1"/>
    <xf borderId="33" fillId="0" fontId="25" numFmtId="165" xfId="0" applyBorder="1" applyFont="1" applyNumberFormat="1"/>
    <xf borderId="14" fillId="0" fontId="25" numFmtId="0" xfId="0" applyBorder="1" applyFont="1"/>
    <xf borderId="17" fillId="0" fontId="25" numFmtId="0" xfId="0" applyBorder="1" applyFont="1"/>
    <xf borderId="0" fillId="0" fontId="25" numFmtId="165" xfId="0" applyFont="1" applyNumberFormat="1"/>
    <xf borderId="19" fillId="0" fontId="25" numFmtId="10" xfId="0" applyBorder="1" applyFont="1" applyNumberFormat="1"/>
    <xf borderId="17" fillId="0" fontId="25" numFmtId="10" xfId="0" applyBorder="1" applyFont="1" applyNumberFormat="1"/>
    <xf borderId="34" fillId="0" fontId="53" numFmtId="0" xfId="0" applyAlignment="1" applyBorder="1" applyFont="1">
      <alignment shrinkToFit="0" vertical="bottom" wrapText="0"/>
    </xf>
    <xf borderId="35" fillId="11" fontId="13" numFmtId="171" xfId="0" applyAlignment="1" applyBorder="1" applyFill="1" applyFont="1" applyNumberFormat="1">
      <alignment horizontal="right" vertical="bottom"/>
    </xf>
    <xf borderId="0" fillId="0" fontId="54" numFmtId="0" xfId="0" applyAlignment="1" applyFont="1">
      <alignment shrinkToFit="0" vertical="bottom" wrapText="0"/>
    </xf>
    <xf borderId="35" fillId="11" fontId="13" numFmtId="10" xfId="0" applyAlignment="1" applyBorder="1" applyFont="1" applyNumberFormat="1">
      <alignment horizontal="right" vertical="bottom"/>
    </xf>
    <xf borderId="0" fillId="0" fontId="54" numFmtId="0" xfId="0" applyAlignment="1" applyFont="1">
      <alignment readingOrder="0" vertical="bottom"/>
    </xf>
    <xf borderId="36" fillId="11" fontId="13" numFmtId="167" xfId="0" applyAlignment="1" applyBorder="1" applyFont="1" applyNumberFormat="1">
      <alignment horizontal="right" vertical="bottom"/>
    </xf>
    <xf borderId="34" fillId="0" fontId="53" numFmtId="0" xfId="0" applyAlignment="1" applyBorder="1" applyFont="1">
      <alignment shrinkToFit="0" vertical="bottom" wrapText="0"/>
    </xf>
    <xf borderId="34" fillId="11" fontId="13" numFmtId="3" xfId="0" applyAlignment="1" applyBorder="1" applyFont="1" applyNumberFormat="1">
      <alignment horizontal="right" readingOrder="0" vertical="bottom"/>
    </xf>
    <xf borderId="0" fillId="0" fontId="54" numFmtId="10" xfId="0" applyAlignment="1" applyFont="1" applyNumberFormat="1">
      <alignment shrinkToFit="0" vertical="bottom" wrapText="0"/>
    </xf>
    <xf borderId="34" fillId="11" fontId="13" numFmtId="10" xfId="0" applyAlignment="1" applyBorder="1" applyFont="1" applyNumberFormat="1">
      <alignment horizontal="right" vertical="bottom"/>
    </xf>
    <xf borderId="0" fillId="3" fontId="54" numFmtId="0" xfId="0" applyAlignment="1" applyFont="1">
      <alignment vertical="bottom"/>
    </xf>
    <xf borderId="0" fillId="3" fontId="13" numFmtId="167" xfId="0" applyAlignment="1" applyFont="1" applyNumberFormat="1">
      <alignment horizontal="right" vertical="bottom"/>
    </xf>
    <xf borderId="0" fillId="0" fontId="11" numFmtId="4" xfId="0" applyAlignment="1" applyFont="1" applyNumberFormat="1">
      <alignment vertical="bottom"/>
    </xf>
    <xf borderId="0" fillId="0" fontId="11" numFmtId="10" xfId="0" applyAlignment="1" applyFont="1" applyNumberFormat="1">
      <alignment vertical="bottom"/>
    </xf>
    <xf borderId="0" fillId="0" fontId="55" numFmtId="0" xfId="0" applyAlignment="1" applyFont="1">
      <alignment vertical="bottom"/>
    </xf>
    <xf borderId="36" fillId="0" fontId="55" numFmtId="4" xfId="0" applyAlignment="1" applyBorder="1" applyFont="1" applyNumberFormat="1">
      <alignment horizontal="center" vertical="bottom"/>
    </xf>
    <xf borderId="0" fillId="0" fontId="56" numFmtId="0" xfId="0" applyAlignment="1" applyFont="1">
      <alignment readingOrder="0" shrinkToFit="0" vertical="bottom" wrapText="0"/>
    </xf>
    <xf borderId="0" fillId="0" fontId="56" numFmtId="0" xfId="0" applyAlignment="1" applyFont="1">
      <alignment shrinkToFit="0" vertical="bottom" wrapText="0"/>
    </xf>
    <xf borderId="0" fillId="0" fontId="55" numFmtId="10" xfId="0" applyAlignment="1" applyFont="1" applyNumberFormat="1">
      <alignment vertical="bottom"/>
    </xf>
    <xf borderId="0" fillId="0" fontId="55" numFmtId="0" xfId="0" applyAlignment="1" applyFont="1">
      <alignment vertical="bottom"/>
    </xf>
    <xf borderId="0" fillId="0" fontId="55" numFmtId="0" xfId="0" applyAlignment="1" applyFont="1">
      <alignment horizontal="center" readingOrder="0" vertical="bottom"/>
    </xf>
    <xf borderId="0" fillId="0" fontId="57" numFmtId="0" xfId="0" applyAlignment="1" applyFont="1">
      <alignment readingOrder="0"/>
    </xf>
    <xf borderId="0" fillId="0" fontId="11" numFmtId="4" xfId="0" applyAlignment="1" applyFont="1" applyNumberFormat="1">
      <alignment readingOrder="0" vertical="bottom"/>
    </xf>
    <xf borderId="0" fillId="0" fontId="11" numFmtId="0" xfId="0" applyAlignment="1" applyFont="1">
      <alignment horizontal="right" readingOrder="0" vertical="bottom"/>
    </xf>
    <xf borderId="0" fillId="0" fontId="1" numFmtId="172" xfId="0" applyFont="1" applyNumberFormat="1"/>
    <xf borderId="0" fillId="0" fontId="11" numFmtId="0" xfId="0" applyAlignment="1" applyFont="1">
      <alignment horizontal="right" vertical="bottom"/>
    </xf>
    <xf borderId="0" fillId="0" fontId="20" numFmtId="0" xfId="0" applyAlignment="1" applyFont="1">
      <alignment horizontal="center"/>
    </xf>
    <xf borderId="0" fillId="0" fontId="20" numFmtId="0" xfId="0" applyAlignment="1" applyFont="1">
      <alignment horizontal="center" readingOrder="0"/>
    </xf>
    <xf borderId="0" fillId="0" fontId="1" numFmtId="0" xfId="0" applyAlignment="1" applyFont="1">
      <alignment readingOrder="0"/>
    </xf>
    <xf borderId="37" fillId="0" fontId="58" numFmtId="0" xfId="0" applyAlignment="1" applyBorder="1" applyFont="1">
      <alignment horizontal="center" shrinkToFit="0" vertical="bottom" wrapText="0"/>
    </xf>
    <xf borderId="38" fillId="0" fontId="2" numFmtId="0" xfId="0" applyBorder="1" applyFont="1"/>
    <xf borderId="39" fillId="0" fontId="2" numFmtId="0" xfId="0" applyBorder="1" applyFont="1"/>
    <xf borderId="5" fillId="0" fontId="55" numFmtId="0" xfId="0" applyAlignment="1" applyBorder="1" applyFont="1">
      <alignment horizontal="center" shrinkToFit="0" vertical="bottom" wrapText="0"/>
    </xf>
    <xf borderId="40" fillId="0" fontId="2" numFmtId="0" xfId="0" applyBorder="1" applyFont="1"/>
    <xf borderId="0" fillId="0" fontId="11" numFmtId="173" xfId="0" applyAlignment="1" applyFont="1" applyNumberFormat="1">
      <alignment horizontal="right" vertical="bottom"/>
    </xf>
    <xf borderId="41" fillId="0" fontId="53" numFmtId="0" xfId="0" applyAlignment="1" applyBorder="1" applyFont="1">
      <alignment vertical="bottom"/>
    </xf>
    <xf borderId="0" fillId="0" fontId="11" numFmtId="174" xfId="0" applyAlignment="1" applyFont="1" applyNumberFormat="1">
      <alignment horizontal="right" vertical="bottom"/>
    </xf>
    <xf borderId="0" fillId="0" fontId="11" numFmtId="171" xfId="0" applyAlignment="1" applyFont="1" applyNumberFormat="1">
      <alignment horizontal="right" vertical="bottom"/>
    </xf>
    <xf borderId="0" fillId="4" fontId="59" numFmtId="10" xfId="0" applyFont="1" applyNumberFormat="1"/>
    <xf borderId="41" fillId="0" fontId="53" numFmtId="0" xfId="0" applyAlignment="1" applyBorder="1" applyFont="1">
      <alignment shrinkToFit="0" vertical="bottom" wrapText="0"/>
    </xf>
    <xf borderId="41" fillId="0" fontId="11" numFmtId="0" xfId="0" applyAlignment="1" applyBorder="1" applyFont="1">
      <alignment horizontal="right" vertical="bottom"/>
    </xf>
    <xf borderId="41" fillId="0" fontId="55" numFmtId="0" xfId="0" applyAlignment="1" applyBorder="1" applyFont="1">
      <alignment shrinkToFit="0" vertical="bottom" wrapText="0"/>
    </xf>
    <xf borderId="0" fillId="0" fontId="54" numFmtId="0" xfId="0" applyAlignment="1" applyFont="1">
      <alignment vertical="bottom"/>
    </xf>
    <xf borderId="9" fillId="0" fontId="53" numFmtId="0" xfId="0" applyAlignment="1" applyBorder="1" applyFont="1">
      <alignment vertical="bottom"/>
    </xf>
    <xf borderId="7" fillId="0" fontId="54" numFmtId="10" xfId="0" applyAlignment="1" applyBorder="1" applyFont="1" applyNumberFormat="1">
      <alignment vertical="bottom"/>
    </xf>
    <xf borderId="10" fillId="0" fontId="2" numFmtId="0" xfId="0" applyBorder="1" applyFont="1"/>
    <xf borderId="34" fillId="0" fontId="55" numFmtId="0" xfId="0" applyAlignment="1" applyBorder="1" applyFont="1">
      <alignment shrinkToFit="0" vertical="bottom" wrapText="0"/>
    </xf>
    <xf borderId="0" fillId="0" fontId="53" numFmtId="0" xfId="0" applyAlignment="1" applyFont="1">
      <alignment horizontal="right" vertical="bottom"/>
    </xf>
    <xf borderId="0" fillId="0" fontId="53" numFmtId="0" xfId="0" applyAlignment="1" applyFont="1">
      <alignment vertical="bottom"/>
    </xf>
    <xf borderId="0" fillId="0" fontId="1" numFmtId="4" xfId="0" applyAlignment="1" applyFont="1" applyNumberFormat="1">
      <alignment readingOrder="0"/>
    </xf>
    <xf borderId="0" fillId="0" fontId="53" numFmtId="10" xfId="0" applyAlignment="1" applyFont="1" applyNumberFormat="1">
      <alignment horizontal="right" vertical="bottom"/>
    </xf>
    <xf borderId="0" fillId="0" fontId="20" numFmtId="4" xfId="0" applyAlignment="1" applyFont="1" applyNumberFormat="1">
      <alignment horizontal="center" readingOrder="0"/>
    </xf>
    <xf borderId="0" fillId="0" fontId="53" numFmtId="167" xfId="0" applyAlignment="1" applyFont="1" applyNumberFormat="1">
      <alignment horizontal="right" vertical="bottom"/>
    </xf>
    <xf borderId="0" fillId="0" fontId="54" numFmtId="167" xfId="0" applyAlignment="1" applyFont="1" applyNumberFormat="1">
      <alignment vertical="bottom"/>
    </xf>
    <xf borderId="23" fillId="9" fontId="42" numFmtId="0" xfId="0" applyAlignment="1" applyBorder="1" applyFont="1">
      <alignment horizontal="center" readingOrder="0" vertical="center"/>
    </xf>
    <xf borderId="42" fillId="9" fontId="60" numFmtId="0" xfId="0" applyAlignment="1" applyBorder="1" applyFont="1">
      <alignment horizontal="center" vertical="center"/>
    </xf>
    <xf borderId="43" fillId="0" fontId="2" numFmtId="0" xfId="0" applyBorder="1" applyFont="1"/>
    <xf borderId="44" fillId="0" fontId="2" numFmtId="0" xfId="0" applyBorder="1" applyFont="1"/>
    <xf borderId="22" fillId="3" fontId="60" numFmtId="0" xfId="0" applyAlignment="1" applyBorder="1" applyFont="1">
      <alignment horizontal="center" readingOrder="0" vertical="center"/>
    </xf>
    <xf borderId="24" fillId="0" fontId="2" numFmtId="0" xfId="0" applyBorder="1" applyFont="1"/>
    <xf borderId="45" fillId="0" fontId="2" numFmtId="0" xfId="0" applyBorder="1" applyFont="1"/>
    <xf borderId="46" fillId="0" fontId="2" numFmtId="0" xfId="0" applyBorder="1" applyFont="1"/>
    <xf borderId="47" fillId="0" fontId="2" numFmtId="0" xfId="0" applyBorder="1" applyFont="1"/>
    <xf borderId="22" fillId="0" fontId="2" numFmtId="0" xfId="0" applyBorder="1" applyFont="1"/>
    <xf borderId="48" fillId="9" fontId="42" numFmtId="0" xfId="0" applyAlignment="1" applyBorder="1" applyFont="1">
      <alignment readingOrder="0" vertical="bottom"/>
    </xf>
    <xf borderId="49" fillId="9" fontId="42" numFmtId="0" xfId="0" applyAlignment="1" applyBorder="1" applyFont="1">
      <alignment horizontal="right" readingOrder="0" vertical="bottom"/>
    </xf>
    <xf borderId="10" fillId="9" fontId="42" numFmtId="0" xfId="0" applyAlignment="1" applyBorder="1" applyFont="1">
      <alignment horizontal="right" readingOrder="0" vertical="bottom"/>
    </xf>
    <xf borderId="7" fillId="9" fontId="42" numFmtId="0" xfId="0" applyAlignment="1" applyBorder="1" applyFont="1">
      <alignment horizontal="right" readingOrder="0" vertical="bottom"/>
    </xf>
    <xf borderId="22" fillId="3" fontId="60" numFmtId="0" xfId="0" applyAlignment="1" applyBorder="1" applyFont="1">
      <alignment horizontal="right" readingOrder="0" vertical="bottom"/>
    </xf>
    <xf borderId="0" fillId="3" fontId="60" numFmtId="0" xfId="0" applyAlignment="1" applyFont="1">
      <alignment horizontal="right" readingOrder="0" vertical="bottom"/>
    </xf>
    <xf borderId="22" fillId="0" fontId="1" numFmtId="0" xfId="0" applyAlignment="1" applyBorder="1" applyFont="1">
      <alignment readingOrder="0"/>
    </xf>
    <xf borderId="50" fillId="0" fontId="1" numFmtId="0" xfId="0" applyBorder="1" applyFont="1"/>
    <xf borderId="22" fillId="3" fontId="61" numFmtId="0" xfId="0" applyBorder="1" applyFont="1"/>
    <xf borderId="0" fillId="3" fontId="61" numFmtId="0" xfId="0" applyFont="1"/>
    <xf borderId="50" fillId="0" fontId="1" numFmtId="0" xfId="0" applyAlignment="1" applyBorder="1" applyFont="1">
      <alignment readingOrder="0"/>
    </xf>
    <xf borderId="22" fillId="0" fontId="23" numFmtId="0" xfId="0" applyAlignment="1" applyBorder="1" applyFont="1">
      <alignment readingOrder="0"/>
    </xf>
    <xf borderId="22" fillId="12" fontId="23" numFmtId="0" xfId="0" applyAlignment="1" applyBorder="1" applyFill="1" applyFont="1">
      <alignment readingOrder="0"/>
    </xf>
    <xf borderId="50" fillId="12" fontId="1" numFmtId="0" xfId="0" applyBorder="1" applyFont="1"/>
    <xf borderId="0" fillId="12" fontId="1" numFmtId="0" xfId="0" applyFont="1"/>
    <xf borderId="51" fillId="0" fontId="23" numFmtId="0" xfId="0" applyAlignment="1" applyBorder="1" applyFont="1">
      <alignment readingOrder="0"/>
    </xf>
    <xf borderId="51" fillId="0" fontId="1" numFmtId="0" xfId="0" applyBorder="1" applyFont="1"/>
    <xf borderId="52" fillId="0" fontId="1" numFmtId="0" xfId="0" applyBorder="1" applyFont="1"/>
    <xf borderId="53" fillId="0" fontId="1" numFmtId="0" xfId="0" applyAlignment="1" applyBorder="1" applyFont="1">
      <alignment readingOrder="0"/>
    </xf>
    <xf borderId="53" fillId="0" fontId="1" numFmtId="0" xfId="0" applyAlignment="1" applyBorder="1" applyFont="1">
      <alignment readingOrder="0" shrinkToFit="0" wrapText="1"/>
    </xf>
    <xf borderId="53" fillId="0" fontId="1" numFmtId="0" xfId="0" applyBorder="1" applyFont="1"/>
    <xf borderId="54" fillId="0" fontId="1" numFmtId="0" xfId="0" applyAlignment="1" applyBorder="1" applyFont="1">
      <alignment readingOrder="0"/>
    </xf>
    <xf borderId="46" fillId="0" fontId="1" numFmtId="0" xfId="0" applyAlignment="1" applyBorder="1" applyFont="1">
      <alignment readingOrder="0"/>
    </xf>
    <xf borderId="21" fillId="9" fontId="62" numFmtId="0" xfId="0" applyAlignment="1" applyBorder="1" applyFont="1">
      <alignment readingOrder="0"/>
    </xf>
    <xf borderId="18" fillId="0" fontId="1" numFmtId="0" xfId="0" applyAlignment="1" applyBorder="1" applyFont="1">
      <alignment readingOrder="0"/>
    </xf>
    <xf borderId="22" fillId="3" fontId="61" numFmtId="10" xfId="0" applyBorder="1" applyFont="1" applyNumberFormat="1"/>
    <xf borderId="18" fillId="0" fontId="23" numFmtId="0" xfId="0" applyAlignment="1" applyBorder="1" applyFont="1">
      <alignment readingOrder="0"/>
    </xf>
    <xf borderId="22" fillId="3" fontId="61" numFmtId="10" xfId="0" applyAlignment="1" applyBorder="1" applyFont="1" applyNumberFormat="1">
      <alignment readingOrder="0"/>
    </xf>
    <xf borderId="0" fillId="3" fontId="61" numFmtId="10" xfId="0" applyAlignment="1" applyFont="1" applyNumberFormat="1">
      <alignment readingOrder="0"/>
    </xf>
    <xf borderId="22" fillId="3" fontId="63" numFmtId="165" xfId="0" applyAlignment="1" applyBorder="1" applyFont="1" applyNumberFormat="1">
      <alignment horizontal="center" readingOrder="0" shrinkToFit="0" vertical="bottom" wrapText="0"/>
    </xf>
    <xf borderId="0" fillId="3" fontId="63" numFmtId="165" xfId="0" applyAlignment="1" applyFont="1" applyNumberFormat="1">
      <alignment horizontal="center" readingOrder="0" shrinkToFit="0" vertical="bottom" wrapText="0"/>
    </xf>
    <xf borderId="22" fillId="3" fontId="61" numFmtId="9" xfId="0" applyAlignment="1" applyBorder="1" applyFont="1" applyNumberFormat="1">
      <alignment readingOrder="0"/>
    </xf>
    <xf borderId="0" fillId="3" fontId="61" numFmtId="10" xfId="0" applyFont="1" applyNumberFormat="1"/>
    <xf borderId="21" fillId="0" fontId="23" numFmtId="0" xfId="0" applyAlignment="1" applyBorder="1" applyFont="1">
      <alignment readingOrder="0"/>
    </xf>
    <xf borderId="32" fillId="0" fontId="1" numFmtId="10" xfId="0" applyBorder="1" applyFont="1" applyNumberFormat="1"/>
    <xf borderId="32" fillId="0" fontId="1" numFmtId="0" xfId="0" applyBorder="1" applyFont="1"/>
    <xf borderId="0" fillId="0" fontId="40" numFmtId="175" xfId="0" applyAlignment="1" applyFont="1" applyNumberFormat="1">
      <alignment vertical="bottom"/>
    </xf>
    <xf borderId="0" fillId="0" fontId="11" numFmtId="0" xfId="0" applyAlignment="1" applyFont="1">
      <alignment readingOrder="0" vertical="bottom"/>
    </xf>
    <xf borderId="21" fillId="9" fontId="64" numFmtId="0" xfId="0" applyAlignment="1" applyBorder="1" applyFont="1">
      <alignment readingOrder="0" vertical="bottom"/>
    </xf>
    <xf borderId="55" fillId="9" fontId="42" numFmtId="0" xfId="0" applyAlignment="1" applyBorder="1" applyFont="1">
      <alignment horizontal="right" readingOrder="0" vertical="bottom"/>
    </xf>
    <xf borderId="56" fillId="9" fontId="42" numFmtId="0" xfId="0" applyAlignment="1" applyBorder="1" applyFont="1">
      <alignment horizontal="right" readingOrder="0" vertical="bottom"/>
    </xf>
    <xf borderId="18" fillId="0" fontId="65" numFmtId="175" xfId="0" applyAlignment="1" applyBorder="1" applyFont="1" applyNumberFormat="1">
      <alignment vertical="bottom"/>
    </xf>
    <xf borderId="18" fillId="0" fontId="40" numFmtId="0" xfId="0" applyAlignment="1" applyBorder="1" applyFont="1">
      <alignment vertical="bottom"/>
    </xf>
    <xf borderId="18" fillId="0" fontId="65" numFmtId="0" xfId="0" applyAlignment="1" applyBorder="1" applyFont="1">
      <alignment vertical="bottom"/>
    </xf>
    <xf borderId="18" fillId="0" fontId="40" numFmtId="175" xfId="0" applyAlignment="1" applyBorder="1" applyFont="1" applyNumberFormat="1">
      <alignment vertical="bottom"/>
    </xf>
    <xf borderId="11" fillId="0" fontId="65" numFmtId="0" xfId="0" applyAlignment="1" applyBorder="1" applyFont="1">
      <alignment vertical="bottom"/>
    </xf>
    <xf borderId="0" fillId="0" fontId="60" numFmtId="0" xfId="0" applyAlignment="1" applyFont="1">
      <alignment vertical="bottom"/>
    </xf>
    <xf borderId="0" fillId="0" fontId="61" numFmtId="0" xfId="0" applyFont="1"/>
    <xf borderId="0" fillId="0" fontId="66" numFmtId="175" xfId="0" applyAlignment="1" applyFont="1" applyNumberFormat="1">
      <alignment readingOrder="0" vertical="bottom"/>
    </xf>
    <xf borderId="0" fillId="0" fontId="61" numFmtId="10" xfId="0" applyFont="1" applyNumberFormat="1"/>
    <xf borderId="4" fillId="13" fontId="64" numFmtId="0" xfId="0" applyAlignment="1" applyBorder="1" applyFill="1" applyFont="1">
      <alignment vertical="bottom"/>
    </xf>
    <xf borderId="38" fillId="13" fontId="67" numFmtId="0" xfId="0" applyAlignment="1" applyBorder="1" applyFont="1">
      <alignment readingOrder="0"/>
    </xf>
    <xf borderId="5" fillId="0" fontId="31" numFmtId="0" xfId="0" applyAlignment="1" applyBorder="1" applyFont="1">
      <alignment vertical="bottom"/>
    </xf>
    <xf borderId="40" fillId="0" fontId="1" numFmtId="0" xfId="0" applyBorder="1" applyFont="1"/>
    <xf borderId="40" fillId="0" fontId="1" numFmtId="10" xfId="0" applyBorder="1" applyFont="1" applyNumberFormat="1"/>
    <xf borderId="6" fillId="0" fontId="31" numFmtId="0" xfId="0" applyAlignment="1" applyBorder="1" applyFont="1">
      <alignment vertical="bottom"/>
    </xf>
    <xf borderId="7" fillId="0" fontId="1" numFmtId="10" xfId="0" applyBorder="1" applyFont="1" applyNumberFormat="1"/>
    <xf borderId="10" fillId="0" fontId="1"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Free Cash Flow For Firm</a:t>
            </a:r>
          </a:p>
        </c:rich>
      </c:tx>
      <c:overlay val="0"/>
    </c:title>
    <c:plotArea>
      <c:layout/>
      <c:lineChart>
        <c:varyColors val="0"/>
        <c:ser>
          <c:idx val="0"/>
          <c:order val="0"/>
          <c:spPr>
            <a:ln cmpd="sng">
              <a:solidFill>
                <a:srgbClr val="4285F4"/>
              </a:solidFill>
            </a:ln>
          </c:spPr>
          <c:marker>
            <c:symbol val="none"/>
          </c:marker>
          <c:cat>
            <c:strRef>
              <c:f>Valuation!$C$1:$L$1</c:f>
            </c:strRef>
          </c:cat>
          <c:val>
            <c:numRef>
              <c:f>Valuation!$C$14:$M$14</c:f>
              <c:numCache/>
            </c:numRef>
          </c:val>
          <c:smooth val="0"/>
        </c:ser>
        <c:axId val="1460600575"/>
        <c:axId val="1668122814"/>
      </c:lineChart>
      <c:catAx>
        <c:axId val="14606005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68122814"/>
      </c:catAx>
      <c:valAx>
        <c:axId val="1668122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060057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'Risk rate,beta,market premium'!$E$2</c:f>
            </c:strRef>
          </c:tx>
          <c:dPt>
            <c:idx val="0"/>
            <c:spPr>
              <a:solidFill>
                <a:srgbClr val="72B4EB"/>
              </a:solidFill>
            </c:spPr>
          </c:dPt>
          <c:dPt>
            <c:idx val="1"/>
            <c:spPr>
              <a:solidFill>
                <a:srgbClr val="0A417A"/>
              </a:solidFill>
            </c:spPr>
          </c:dPt>
          <c:dPt>
            <c:idx val="2"/>
            <c:spPr>
              <a:solidFill>
                <a:srgbClr val="8464A0"/>
              </a:solidFill>
            </c:spPr>
          </c:dPt>
          <c:dPt>
            <c:idx val="3"/>
            <c:spPr>
              <a:solidFill>
                <a:srgbClr val="CEA9BC"/>
              </a:solidFill>
            </c:spPr>
          </c:dPt>
          <c:dPt>
            <c:idx val="4"/>
            <c:spPr>
              <a:solidFill>
                <a:srgbClr val="DD7E6B"/>
              </a:solidFill>
            </c:spPr>
          </c:dPt>
          <c:dPt>
            <c:idx val="5"/>
            <c:spPr>
              <a:solidFill>
                <a:srgbClr val="323232"/>
              </a:solidFill>
            </c:spPr>
          </c:dPt>
          <c:dPt>
            <c:idx val="6"/>
            <c:spPr>
              <a:solidFill>
                <a:srgbClr val="2085EC"/>
              </a:solidFill>
            </c:spPr>
          </c:dPt>
          <c:dLbls>
            <c:showLegendKey val="0"/>
            <c:showVal val="0"/>
            <c:showCatName val="0"/>
            <c:showSerName val="0"/>
            <c:showPercent val="0"/>
            <c:showBubbleSize val="0"/>
            <c:showLeaderLines val="1"/>
          </c:dLbls>
          <c:cat>
            <c:strRef>
              <c:f>'Risk rate,beta,market premium'!$D$3:$D$10</c:f>
            </c:strRef>
          </c:cat>
          <c:val>
            <c:numRef>
              <c:f>'Risk rate,beta,market premium'!$E$3:$E$9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Graph!$A$2</c:f>
            </c:strRef>
          </c:tx>
          <c:spPr>
            <a:solidFill>
              <a:srgbClr val="1155CC"/>
            </a:solidFill>
            <a:ln cmpd="sng">
              <a:solidFill>
                <a:srgbClr val="000000"/>
              </a:solidFill>
            </a:ln>
          </c:spPr>
          <c:cat>
            <c:strRef>
              <c:f>Graph!$B$1:$E$1</c:f>
            </c:strRef>
          </c:cat>
          <c:val>
            <c:numRef>
              <c:f>Graph!$B$2:$E$2</c:f>
              <c:numCache/>
            </c:numRef>
          </c:val>
        </c:ser>
        <c:ser>
          <c:idx val="1"/>
          <c:order val="1"/>
          <c:tx>
            <c:strRef>
              <c:f>Graph!$A$3</c:f>
            </c:strRef>
          </c:tx>
          <c:spPr>
            <a:solidFill>
              <a:srgbClr val="6D9EEB"/>
            </a:solidFill>
            <a:ln cmpd="sng">
              <a:solidFill>
                <a:srgbClr val="6D9EEB">
                  <a:alpha val="100000"/>
                </a:srgbClr>
              </a:solidFill>
            </a:ln>
          </c:spPr>
          <c:dPt>
            <c:idx val="2"/>
          </c:dPt>
          <c:dPt>
            <c:idx val="3"/>
            <c:spPr>
              <a:solidFill>
                <a:srgbClr val="6D9EEB"/>
              </a:solidFill>
              <a:ln cmpd="sng">
                <a:solidFill>
                  <a:srgbClr val="000000"/>
                </a:solidFill>
              </a:ln>
            </c:spPr>
          </c:dPt>
          <c:cat>
            <c:strRef>
              <c:f>Graph!$B$1:$E$1</c:f>
            </c:strRef>
          </c:cat>
          <c:val>
            <c:numRef>
              <c:f>Graph!$B$3:$E$3</c:f>
              <c:numCache/>
            </c:numRef>
          </c:val>
        </c:ser>
        <c:ser>
          <c:idx val="3"/>
          <c:order val="3"/>
          <c:tx>
            <c:strRef>
              <c:f>Graph!$A$5</c:f>
            </c:strRef>
          </c:tx>
          <c:spPr>
            <a:solidFill>
              <a:srgbClr val="C9DAF8"/>
            </a:solidFill>
            <a:ln cmpd="sng">
              <a:solidFill>
                <a:srgbClr val="000000"/>
              </a:solidFill>
            </a:ln>
          </c:spPr>
          <c:dPt>
            <c:idx val="2"/>
          </c:dPt>
          <c:dPt>
            <c:idx val="3"/>
            <c:spPr>
              <a:solidFill>
                <a:srgbClr val="A4C2F4"/>
              </a:solidFill>
              <a:ln cmpd="sng">
                <a:solidFill>
                  <a:srgbClr val="000000"/>
                </a:solidFill>
              </a:ln>
            </c:spPr>
          </c:dPt>
          <c:cat>
            <c:strRef>
              <c:f>Graph!$B$1:$E$1</c:f>
            </c:strRef>
          </c:cat>
          <c:val>
            <c:numRef>
              <c:f>Graph!$B$5:$E$5</c:f>
              <c:numCache/>
            </c:numRef>
          </c:val>
        </c:ser>
        <c:axId val="133685308"/>
        <c:axId val="419802280"/>
      </c:barChart>
      <c:catAx>
        <c:axId val="1336853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9802280"/>
      </c:catAx>
      <c:valAx>
        <c:axId val="419802280"/>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685308"/>
      </c:valAx>
      <c:lineChart>
        <c:ser>
          <c:idx val="2"/>
          <c:order val="2"/>
          <c:tx>
            <c:strRef>
              <c:f>Graph!$A$4</c:f>
            </c:strRef>
          </c:tx>
          <c:spPr>
            <a:ln cmpd="sng">
              <a:solidFill>
                <a:srgbClr val="674EA7">
                  <a:alpha val="100000"/>
                </a:srgbClr>
              </a:solidFill>
            </a:ln>
          </c:spPr>
          <c:marker>
            <c:symbol val="none"/>
          </c:marker>
          <c:cat>
            <c:strRef>
              <c:f>Graph!$B$1:$E$1</c:f>
            </c:strRef>
          </c:cat>
          <c:val>
            <c:numRef>
              <c:f>Graph!$B$4:$E$4</c:f>
              <c:numCache/>
            </c:numRef>
          </c:val>
          <c:smooth val="0"/>
        </c:ser>
        <c:ser>
          <c:idx val="4"/>
          <c:order val="4"/>
          <c:tx>
            <c:strRef>
              <c:f>Graph!$A$6</c:f>
            </c:strRef>
          </c:tx>
          <c:spPr>
            <a:ln cmpd="sng">
              <a:solidFill>
                <a:srgbClr val="C27BA0">
                  <a:alpha val="100000"/>
                </a:srgbClr>
              </a:solidFill>
            </a:ln>
          </c:spPr>
          <c:marker>
            <c:symbol val="none"/>
          </c:marker>
          <c:cat>
            <c:strRef>
              <c:f>Graph!$B$1:$E$1</c:f>
            </c:strRef>
          </c:cat>
          <c:val>
            <c:numRef>
              <c:f>Graph!$B$6:$E$6</c:f>
              <c:numCache/>
            </c:numRef>
          </c:val>
          <c:smooth val="0"/>
        </c:ser>
        <c:axId val="1715383727"/>
        <c:axId val="1031473131"/>
      </c:lineChart>
      <c:catAx>
        <c:axId val="1715383727"/>
        <c:scaling>
          <c:orientation val="minMax"/>
        </c:scaling>
        <c:delete val="1"/>
        <c:axPos val="b"/>
        <c:numFmt formatCode="General" sourceLinked="1"/>
        <c:majorTickMark val="none"/>
        <c:minorTickMark val="none"/>
        <c:spPr/>
        <c:txPr>
          <a:bodyPr/>
          <a:lstStyle/>
          <a:p>
            <a:pPr lvl="0">
              <a:defRPr b="0">
                <a:solidFill>
                  <a:srgbClr val="000000"/>
                </a:solidFill>
                <a:latin typeface="+mn-lt"/>
              </a:defRPr>
            </a:pPr>
          </a:p>
        </c:txPr>
        <c:crossAx val="1031473131"/>
      </c:catAx>
      <c:valAx>
        <c:axId val="1031473131"/>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15383727"/>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561975</xdr:colOff>
      <xdr:row>5</xdr:row>
      <xdr:rowOff>76200</xdr:rowOff>
    </xdr:from>
    <xdr:ext cx="4286250" cy="24003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2009775</xdr:colOff>
      <xdr:row>13</xdr:row>
      <xdr:rowOff>0</xdr:rowOff>
    </xdr:from>
    <xdr:ext cx="4543425" cy="28098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809625</xdr:colOff>
      <xdr:row>8</xdr:row>
      <xdr:rowOff>76200</xdr:rowOff>
    </xdr:from>
    <xdr:ext cx="8477250" cy="31623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657225</xdr:colOff>
      <xdr:row>15</xdr:row>
      <xdr:rowOff>133350</xdr:rowOff>
    </xdr:from>
    <xdr:ext cx="5105400" cy="31623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5.5"/>
    <col customWidth="1" min="2" max="2" width="18.75"/>
  </cols>
  <sheetData>
    <row r="19" ht="135.75" customHeight="1">
      <c r="B19" s="1" t="s">
        <v>0</v>
      </c>
      <c r="C19" s="2" t="s">
        <v>1</v>
      </c>
      <c r="D19" s="3"/>
      <c r="E19" s="3"/>
      <c r="F19" s="4"/>
    </row>
    <row r="20">
      <c r="A20" s="5"/>
      <c r="B20" s="6"/>
    </row>
    <row r="21">
      <c r="F21" s="7" t="s">
        <v>2</v>
      </c>
    </row>
    <row r="25">
      <c r="B25" s="7"/>
    </row>
  </sheetData>
  <mergeCells count="3">
    <mergeCell ref="C19:F19"/>
    <mergeCell ref="B20:C20"/>
    <mergeCell ref="F21:G2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4.88"/>
    <col customWidth="1" min="3" max="3" width="31.38"/>
    <col customWidth="1" min="4" max="4" width="23.13"/>
  </cols>
  <sheetData>
    <row r="1">
      <c r="A1" s="249"/>
      <c r="B1" s="249"/>
      <c r="C1" s="249"/>
      <c r="D1" s="250"/>
      <c r="E1" s="251"/>
      <c r="F1" s="251"/>
      <c r="G1" s="251"/>
      <c r="H1" s="251"/>
      <c r="I1" s="251"/>
      <c r="J1" s="249"/>
      <c r="K1" s="249"/>
      <c r="L1" s="249"/>
      <c r="M1" s="249"/>
      <c r="N1" s="249"/>
      <c r="O1" s="249"/>
      <c r="P1" s="249"/>
      <c r="Q1" s="249"/>
      <c r="R1" s="249"/>
      <c r="S1" s="249"/>
      <c r="T1" s="249"/>
      <c r="U1" s="249"/>
      <c r="V1" s="249"/>
      <c r="W1" s="249"/>
      <c r="X1" s="249"/>
      <c r="Y1" s="249"/>
      <c r="Z1" s="249"/>
    </row>
    <row r="2">
      <c r="A2" s="252" t="s">
        <v>361</v>
      </c>
      <c r="B2" s="253">
        <f>H10</f>
        <v>0.05976880698</v>
      </c>
      <c r="C2" s="254"/>
      <c r="D2" s="255" t="s">
        <v>362</v>
      </c>
      <c r="E2" s="256" t="s">
        <v>363</v>
      </c>
      <c r="F2" s="256" t="s">
        <v>364</v>
      </c>
      <c r="G2" s="256" t="s">
        <v>365</v>
      </c>
      <c r="H2" s="257" t="s">
        <v>366</v>
      </c>
      <c r="I2" s="258"/>
      <c r="J2" s="249"/>
      <c r="K2" s="249"/>
      <c r="L2" s="249"/>
      <c r="M2" s="249"/>
      <c r="N2" s="249"/>
      <c r="O2" s="249"/>
      <c r="P2" s="249"/>
      <c r="Q2" s="249"/>
      <c r="R2" s="249"/>
      <c r="S2" s="249"/>
      <c r="T2" s="249"/>
      <c r="U2" s="249"/>
      <c r="V2" s="249"/>
      <c r="W2" s="249"/>
      <c r="X2" s="249"/>
      <c r="Y2" s="249"/>
      <c r="Z2" s="249"/>
    </row>
    <row r="3">
      <c r="A3" s="259" t="s">
        <v>367</v>
      </c>
      <c r="B3" s="260">
        <v>0.0315</v>
      </c>
      <c r="C3" s="249"/>
      <c r="D3" s="261" t="s">
        <v>10</v>
      </c>
      <c r="E3" s="262">
        <v>859.1</v>
      </c>
      <c r="F3" s="263">
        <f t="shared" ref="F3:F10" si="1">E3/$E$10</f>
        <v>0.08332686712</v>
      </c>
      <c r="G3" s="264">
        <v>0.0</v>
      </c>
      <c r="H3" s="264">
        <v>0.055</v>
      </c>
      <c r="I3" s="265"/>
      <c r="J3" s="249"/>
      <c r="K3" s="249"/>
      <c r="L3" s="249"/>
      <c r="M3" s="249"/>
      <c r="N3" s="249"/>
      <c r="O3" s="249"/>
      <c r="P3" s="249"/>
      <c r="Q3" s="249"/>
      <c r="R3" s="249"/>
      <c r="S3" s="249"/>
      <c r="T3" s="249"/>
      <c r="U3" s="249"/>
      <c r="V3" s="249"/>
      <c r="W3" s="249"/>
      <c r="X3" s="249"/>
      <c r="Y3" s="249"/>
      <c r="Z3" s="249"/>
    </row>
    <row r="4">
      <c r="A4" s="261" t="s">
        <v>368</v>
      </c>
      <c r="B4" s="266">
        <f>beta!C1293</f>
        <v>0.2610864401</v>
      </c>
      <c r="C4" s="249"/>
      <c r="D4" s="261" t="s">
        <v>369</v>
      </c>
      <c r="E4" s="262">
        <v>4983.5</v>
      </c>
      <c r="F4" s="263">
        <f t="shared" si="1"/>
        <v>0.4833656644</v>
      </c>
      <c r="G4" s="264">
        <v>0.0</v>
      </c>
      <c r="H4" s="264">
        <v>0.055</v>
      </c>
      <c r="I4" s="265"/>
      <c r="J4" s="249"/>
      <c r="K4" s="249"/>
      <c r="L4" s="249"/>
      <c r="M4" s="249"/>
      <c r="N4" s="249"/>
      <c r="O4" s="249"/>
      <c r="P4" s="249"/>
      <c r="Q4" s="249"/>
      <c r="R4" s="249"/>
      <c r="S4" s="249"/>
      <c r="T4" s="249"/>
      <c r="U4" s="249"/>
      <c r="V4" s="249"/>
      <c r="W4" s="249"/>
      <c r="X4" s="249"/>
      <c r="Y4" s="249"/>
      <c r="Z4" s="249"/>
    </row>
    <row r="5">
      <c r="A5" s="267" t="s">
        <v>365</v>
      </c>
      <c r="B5" s="268">
        <f>G10</f>
        <v>0.007101509214</v>
      </c>
      <c r="C5" s="254" t="s">
        <v>370</v>
      </c>
      <c r="D5" s="261" t="s">
        <v>371</v>
      </c>
      <c r="E5" s="262">
        <v>854.1</v>
      </c>
      <c r="F5" s="263">
        <f t="shared" si="1"/>
        <v>0.08284190107</v>
      </c>
      <c r="G5" s="264">
        <v>0.0</v>
      </c>
      <c r="H5" s="264">
        <v>0.055</v>
      </c>
      <c r="I5" s="265"/>
      <c r="J5" s="249"/>
      <c r="K5" s="249"/>
      <c r="L5" s="249"/>
      <c r="M5" s="249"/>
      <c r="N5" s="249"/>
      <c r="O5" s="249"/>
      <c r="P5" s="249"/>
      <c r="Q5" s="249"/>
      <c r="R5" s="249"/>
      <c r="S5" s="249"/>
      <c r="T5" s="249"/>
      <c r="U5" s="249"/>
      <c r="V5" s="249"/>
      <c r="W5" s="249"/>
      <c r="X5" s="249"/>
      <c r="Y5" s="249"/>
      <c r="Z5" s="249"/>
    </row>
    <row r="6">
      <c r="A6" s="269" t="s">
        <v>372</v>
      </c>
      <c r="B6" s="270" t="s">
        <v>373</v>
      </c>
      <c r="C6" s="254" t="s">
        <v>374</v>
      </c>
      <c r="D6" s="261" t="s">
        <v>375</v>
      </c>
      <c r="E6" s="262">
        <v>579.5</v>
      </c>
      <c r="F6" s="263">
        <f t="shared" si="1"/>
        <v>0.05620756547</v>
      </c>
      <c r="G6" s="264">
        <v>0.006</v>
      </c>
      <c r="H6" s="264">
        <v>0.059</v>
      </c>
      <c r="I6" s="265"/>
      <c r="J6" s="249"/>
      <c r="K6" s="249"/>
      <c r="L6" s="249"/>
      <c r="M6" s="249"/>
      <c r="N6" s="249"/>
      <c r="O6" s="249"/>
      <c r="P6" s="249"/>
      <c r="Q6" s="249"/>
      <c r="R6" s="249"/>
      <c r="S6" s="249"/>
      <c r="T6" s="249"/>
      <c r="U6" s="249"/>
      <c r="V6" s="249"/>
      <c r="W6" s="249"/>
      <c r="X6" s="249"/>
      <c r="Y6" s="249"/>
      <c r="Z6" s="249"/>
    </row>
    <row r="7">
      <c r="A7" s="271"/>
      <c r="B7" s="272">
        <v>0.0129</v>
      </c>
      <c r="C7" s="249"/>
      <c r="D7" s="261" t="s">
        <v>376</v>
      </c>
      <c r="E7" s="262">
        <v>307.0</v>
      </c>
      <c r="F7" s="263">
        <f t="shared" si="1"/>
        <v>0.02977691562</v>
      </c>
      <c r="G7" s="264">
        <v>0.0</v>
      </c>
      <c r="H7" s="264">
        <v>0.055</v>
      </c>
      <c r="I7" s="265"/>
      <c r="J7" s="249"/>
      <c r="K7" s="249"/>
      <c r="L7" s="249"/>
      <c r="M7" s="249"/>
      <c r="N7" s="249"/>
      <c r="O7" s="249"/>
      <c r="P7" s="249"/>
      <c r="Q7" s="249"/>
      <c r="R7" s="249"/>
      <c r="S7" s="249"/>
      <c r="T7" s="249"/>
      <c r="U7" s="249"/>
      <c r="V7" s="249"/>
      <c r="W7" s="249"/>
      <c r="X7" s="249"/>
      <c r="Y7" s="249"/>
      <c r="Z7" s="249"/>
    </row>
    <row r="8">
      <c r="A8" s="254" t="s">
        <v>377</v>
      </c>
      <c r="B8" s="273">
        <f>AVERAGE('Ratio Analysis '!B41:E41)</f>
        <v>1.385897231</v>
      </c>
      <c r="C8" s="249"/>
      <c r="D8" s="261" t="s">
        <v>378</v>
      </c>
      <c r="E8" s="262">
        <v>650.9</v>
      </c>
      <c r="F8" s="263">
        <f t="shared" si="1"/>
        <v>0.0631328807</v>
      </c>
      <c r="G8" s="264">
        <v>0.007</v>
      </c>
      <c r="H8" s="264">
        <v>0.06</v>
      </c>
      <c r="I8" s="265"/>
      <c r="J8" s="249"/>
      <c r="K8" s="249"/>
      <c r="L8" s="249"/>
      <c r="M8" s="249"/>
      <c r="N8" s="249"/>
      <c r="O8" s="249"/>
      <c r="P8" s="249"/>
      <c r="Q8" s="249"/>
      <c r="R8" s="249"/>
      <c r="S8" s="249"/>
      <c r="T8" s="249"/>
      <c r="U8" s="249"/>
      <c r="V8" s="249"/>
      <c r="W8" s="249"/>
      <c r="X8" s="249"/>
      <c r="Y8" s="249"/>
      <c r="Z8" s="249"/>
    </row>
    <row r="9">
      <c r="A9" s="274" t="s">
        <v>379</v>
      </c>
      <c r="B9" s="275">
        <v>138798.0</v>
      </c>
      <c r="C9" s="249"/>
      <c r="D9" s="261" t="s">
        <v>380</v>
      </c>
      <c r="E9" s="262">
        <v>2075.9</v>
      </c>
      <c r="F9" s="263">
        <f t="shared" si="1"/>
        <v>0.2013482056</v>
      </c>
      <c r="G9" s="264">
        <v>0.0314</v>
      </c>
      <c r="H9" s="264">
        <v>0.076</v>
      </c>
      <c r="I9" s="265"/>
      <c r="J9" s="249"/>
      <c r="K9" s="249"/>
      <c r="L9" s="249"/>
      <c r="M9" s="249"/>
      <c r="N9" s="249"/>
      <c r="O9" s="249"/>
      <c r="P9" s="249"/>
      <c r="Q9" s="249"/>
      <c r="R9" s="249"/>
      <c r="S9" s="249"/>
      <c r="T9" s="249"/>
      <c r="U9" s="249"/>
      <c r="V9" s="249"/>
      <c r="W9" s="249"/>
      <c r="X9" s="249"/>
      <c r="Y9" s="249"/>
      <c r="Z9" s="249"/>
    </row>
    <row r="10">
      <c r="A10" s="276" t="s">
        <v>381</v>
      </c>
      <c r="B10" s="277">
        <f>SUM(B13:B14)</f>
        <v>5809.2</v>
      </c>
      <c r="C10" s="249"/>
      <c r="D10" s="278" t="s">
        <v>382</v>
      </c>
      <c r="E10" s="279">
        <f>SUM(E3:E9)</f>
        <v>10310</v>
      </c>
      <c r="F10" s="280">
        <f t="shared" si="1"/>
        <v>1</v>
      </c>
      <c r="G10" s="280">
        <f>SUMPRODUCT(G3:G9,F3:F9)/F10</f>
        <v>0.007101509214</v>
      </c>
      <c r="H10" s="280">
        <f>SUMPRODUCT(H3:H9,F3:F9)/F10</f>
        <v>0.05976880698</v>
      </c>
      <c r="I10" s="281"/>
      <c r="J10" s="249"/>
      <c r="K10" s="249"/>
      <c r="L10" s="249"/>
      <c r="M10" s="249"/>
      <c r="N10" s="249"/>
      <c r="O10" s="249"/>
      <c r="P10" s="249"/>
      <c r="Q10" s="249"/>
      <c r="R10" s="249"/>
      <c r="S10" s="249"/>
      <c r="T10" s="249"/>
      <c r="U10" s="249"/>
      <c r="V10" s="249"/>
      <c r="W10" s="249"/>
      <c r="X10" s="249"/>
      <c r="Y10" s="249"/>
      <c r="Z10" s="249"/>
    </row>
    <row r="11">
      <c r="A11" s="278" t="s">
        <v>383</v>
      </c>
      <c r="B11" s="282">
        <f>SUM(B9:B10)</f>
        <v>144607.2</v>
      </c>
      <c r="C11" s="249"/>
      <c r="D11" s="249"/>
      <c r="E11" s="249"/>
      <c r="F11" s="249"/>
      <c r="G11" s="249"/>
      <c r="H11" s="249"/>
      <c r="I11" s="249"/>
      <c r="J11" s="249"/>
      <c r="K11" s="249"/>
      <c r="L11" s="249"/>
      <c r="M11" s="249"/>
      <c r="N11" s="249"/>
      <c r="O11" s="249"/>
      <c r="P11" s="249"/>
      <c r="Q11" s="249"/>
      <c r="R11" s="249"/>
      <c r="S11" s="249"/>
      <c r="T11" s="249"/>
      <c r="U11" s="249"/>
      <c r="V11" s="249"/>
      <c r="W11" s="249"/>
      <c r="X11" s="249"/>
      <c r="Y11" s="249"/>
      <c r="Z11" s="249"/>
    </row>
    <row r="12">
      <c r="A12" s="249"/>
      <c r="B12" s="249"/>
      <c r="C12" s="249"/>
      <c r="D12" s="249"/>
      <c r="E12" s="249"/>
      <c r="F12" s="249"/>
      <c r="G12" s="249"/>
      <c r="H12" s="249"/>
      <c r="I12" s="249"/>
      <c r="J12" s="249"/>
      <c r="K12" s="249"/>
      <c r="L12" s="249"/>
      <c r="M12" s="249"/>
      <c r="N12" s="249"/>
      <c r="O12" s="249"/>
      <c r="P12" s="249"/>
      <c r="Q12" s="249"/>
      <c r="R12" s="249"/>
      <c r="S12" s="249"/>
      <c r="T12" s="249"/>
      <c r="U12" s="249"/>
      <c r="V12" s="249"/>
      <c r="W12" s="249"/>
      <c r="X12" s="249"/>
      <c r="Y12" s="249"/>
      <c r="Z12" s="249"/>
    </row>
    <row r="13">
      <c r="A13" s="274" t="s">
        <v>384</v>
      </c>
      <c r="B13" s="283">
        <f>('Balance sheet'!B29+'Balance sheet'!B23+'Balance sheet'!B22)</f>
        <v>5643.1</v>
      </c>
      <c r="C13" s="249"/>
      <c r="D13" s="249"/>
      <c r="E13" s="249"/>
      <c r="F13" s="249"/>
      <c r="G13" s="249"/>
      <c r="H13" s="249"/>
      <c r="I13" s="249"/>
      <c r="J13" s="249"/>
      <c r="K13" s="249"/>
      <c r="L13" s="249"/>
      <c r="M13" s="249"/>
      <c r="N13" s="249"/>
      <c r="O13" s="249"/>
      <c r="P13" s="249"/>
      <c r="Q13" s="249"/>
      <c r="R13" s="249"/>
      <c r="S13" s="249"/>
      <c r="T13" s="249"/>
      <c r="U13" s="249"/>
      <c r="V13" s="249"/>
      <c r="W13" s="249"/>
      <c r="X13" s="249"/>
      <c r="Y13" s="249"/>
      <c r="Z13" s="249"/>
    </row>
    <row r="14">
      <c r="A14" s="276" t="s">
        <v>385</v>
      </c>
      <c r="B14" s="284">
        <f>-AVERAGE('Income Statement '!C17:E17)</f>
        <v>166.1</v>
      </c>
      <c r="C14" s="249"/>
      <c r="D14" s="249"/>
      <c r="E14" s="285"/>
      <c r="F14" s="249"/>
      <c r="G14" s="249"/>
      <c r="H14" s="249"/>
      <c r="I14" s="249"/>
      <c r="J14" s="249"/>
      <c r="K14" s="249"/>
      <c r="L14" s="249"/>
      <c r="M14" s="249"/>
      <c r="N14" s="249"/>
      <c r="O14" s="249"/>
      <c r="P14" s="249"/>
      <c r="Q14" s="249"/>
      <c r="R14" s="249"/>
      <c r="S14" s="249"/>
      <c r="T14" s="249"/>
      <c r="U14" s="249"/>
      <c r="V14" s="249"/>
      <c r="W14" s="249"/>
      <c r="X14" s="249"/>
      <c r="Y14" s="249"/>
      <c r="Z14" s="249"/>
    </row>
    <row r="15">
      <c r="A15" s="249"/>
      <c r="B15" s="249"/>
      <c r="C15" s="249"/>
      <c r="D15" s="249"/>
      <c r="E15" s="263"/>
      <c r="F15" s="249"/>
      <c r="G15" s="249"/>
      <c r="H15" s="249"/>
      <c r="I15" s="249"/>
      <c r="J15" s="249"/>
      <c r="K15" s="249"/>
      <c r="L15" s="249"/>
      <c r="M15" s="249"/>
      <c r="N15" s="249"/>
      <c r="O15" s="249"/>
      <c r="P15" s="249"/>
      <c r="Q15" s="249"/>
      <c r="R15" s="249"/>
      <c r="S15" s="249"/>
      <c r="T15" s="249"/>
      <c r="U15" s="249"/>
      <c r="V15" s="249"/>
      <c r="W15" s="249"/>
      <c r="X15" s="249"/>
      <c r="Y15" s="249"/>
      <c r="Z15" s="249"/>
    </row>
    <row r="16">
      <c r="A16" s="274" t="s">
        <v>386</v>
      </c>
      <c r="B16" s="253">
        <f>B3+B7+B5</f>
        <v>0.05150150921</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row>
    <row r="17">
      <c r="A17" s="261" t="s">
        <v>387</v>
      </c>
      <c r="B17" s="286">
        <f>B3+B18*(B2)</f>
        <v>0.05836140602</v>
      </c>
      <c r="C17" s="249"/>
      <c r="D17" s="249"/>
      <c r="E17" s="249"/>
      <c r="F17" s="249"/>
      <c r="G17" s="249"/>
      <c r="H17" s="249"/>
      <c r="I17" s="249"/>
      <c r="J17" s="249"/>
      <c r="K17" s="249"/>
      <c r="L17" s="249"/>
      <c r="M17" s="249"/>
      <c r="N17" s="249"/>
      <c r="O17" s="249"/>
      <c r="P17" s="249"/>
      <c r="Q17" s="249"/>
      <c r="R17" s="249"/>
      <c r="S17" s="249"/>
      <c r="T17" s="249"/>
      <c r="U17" s="249"/>
      <c r="V17" s="249"/>
      <c r="W17" s="249"/>
      <c r="X17" s="249"/>
      <c r="Y17" s="249"/>
      <c r="Z17" s="249"/>
    </row>
    <row r="18">
      <c r="A18" s="261" t="s">
        <v>388</v>
      </c>
      <c r="B18" s="265">
        <f>B4*(1+(1-AVERAGE('Income Statement '!B75:E75)*(B8)))</f>
        <v>0.4494218201</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49"/>
    </row>
    <row r="19">
      <c r="A19" s="276" t="s">
        <v>389</v>
      </c>
      <c r="B19" s="287">
        <f>((B9/B11)*B17)+((B10/B11)*B16)</f>
        <v>0.05808582837</v>
      </c>
      <c r="C19" s="249"/>
      <c r="D19" s="249"/>
      <c r="E19" s="249"/>
      <c r="F19" s="249"/>
      <c r="G19" s="249"/>
      <c r="H19" s="249"/>
      <c r="I19" s="249"/>
      <c r="J19" s="249"/>
      <c r="K19" s="249"/>
      <c r="L19" s="249"/>
      <c r="M19" s="249"/>
      <c r="N19" s="249"/>
      <c r="O19" s="249"/>
      <c r="P19" s="249"/>
      <c r="Q19" s="249"/>
      <c r="R19" s="249"/>
      <c r="S19" s="249"/>
      <c r="T19" s="249"/>
      <c r="U19" s="249"/>
      <c r="V19" s="249"/>
      <c r="W19" s="249"/>
      <c r="X19" s="249"/>
      <c r="Y19" s="249"/>
      <c r="Z19" s="249"/>
    </row>
    <row r="20">
      <c r="A20" s="249"/>
      <c r="B20" s="249"/>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row>
    <row r="21">
      <c r="A21" s="249"/>
      <c r="B21" s="249"/>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49"/>
    </row>
    <row r="22">
      <c r="A22" s="249"/>
      <c r="B22" s="249"/>
      <c r="C22" s="249"/>
      <c r="D22" s="249"/>
      <c r="E22" s="249"/>
      <c r="F22" s="249"/>
      <c r="G22" s="249"/>
      <c r="H22" s="249"/>
      <c r="I22" s="249"/>
      <c r="J22" s="249"/>
      <c r="K22" s="249"/>
      <c r="L22" s="249"/>
      <c r="M22" s="249"/>
      <c r="N22" s="249"/>
      <c r="O22" s="249"/>
      <c r="P22" s="249"/>
      <c r="Q22" s="249"/>
      <c r="R22" s="249"/>
      <c r="S22" s="249"/>
      <c r="T22" s="249"/>
      <c r="U22" s="249"/>
      <c r="V22" s="249"/>
      <c r="W22" s="249"/>
      <c r="X22" s="249"/>
      <c r="Y22" s="249"/>
      <c r="Z22" s="249"/>
    </row>
    <row r="23">
      <c r="A23" s="249"/>
      <c r="B23" s="249"/>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row>
    <row r="24">
      <c r="A24" s="249"/>
      <c r="B24" s="249"/>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49"/>
    </row>
    <row r="25">
      <c r="A25" s="249"/>
      <c r="B25" s="249"/>
      <c r="C25" s="249"/>
      <c r="D25" s="249"/>
      <c r="E25" s="249"/>
      <c r="F25" s="249"/>
      <c r="G25" s="249"/>
      <c r="H25" s="249"/>
      <c r="I25" s="249"/>
      <c r="J25" s="249"/>
      <c r="K25" s="249"/>
      <c r="L25" s="249"/>
      <c r="M25" s="249"/>
      <c r="N25" s="249"/>
      <c r="O25" s="249"/>
      <c r="P25" s="249"/>
      <c r="Q25" s="249"/>
      <c r="R25" s="249"/>
      <c r="S25" s="249"/>
      <c r="T25" s="249"/>
      <c r="U25" s="249"/>
      <c r="V25" s="249"/>
      <c r="W25" s="249"/>
      <c r="X25" s="249"/>
      <c r="Y25" s="249"/>
      <c r="Z25" s="249"/>
    </row>
    <row r="26">
      <c r="A26" s="249"/>
      <c r="B26" s="249"/>
      <c r="C26" s="249"/>
      <c r="D26" s="249"/>
      <c r="E26" s="249"/>
      <c r="F26" s="249"/>
      <c r="G26" s="249"/>
      <c r="H26" s="249"/>
      <c r="I26" s="249"/>
      <c r="J26" s="249"/>
      <c r="K26" s="249"/>
      <c r="L26" s="249"/>
      <c r="M26" s="249"/>
      <c r="N26" s="249"/>
      <c r="O26" s="249"/>
      <c r="P26" s="249"/>
      <c r="Q26" s="249"/>
      <c r="R26" s="249"/>
      <c r="S26" s="249"/>
      <c r="T26" s="249"/>
      <c r="U26" s="249"/>
      <c r="V26" s="249"/>
      <c r="W26" s="249"/>
      <c r="X26" s="249"/>
      <c r="Y26" s="249"/>
      <c r="Z26" s="249"/>
    </row>
    <row r="27">
      <c r="A27" s="249"/>
      <c r="B27" s="249"/>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49"/>
    </row>
    <row r="28">
      <c r="A28" s="249"/>
      <c r="B28" s="249"/>
      <c r="C28" s="249"/>
      <c r="D28" s="249"/>
      <c r="E28" s="249"/>
      <c r="F28" s="249"/>
      <c r="G28" s="249"/>
      <c r="H28" s="249"/>
      <c r="I28" s="249"/>
      <c r="J28" s="249"/>
      <c r="K28" s="249"/>
      <c r="L28" s="249"/>
      <c r="M28" s="249"/>
      <c r="N28" s="249"/>
      <c r="O28" s="249"/>
      <c r="P28" s="249"/>
      <c r="Q28" s="249"/>
      <c r="R28" s="249"/>
      <c r="S28" s="249"/>
      <c r="T28" s="249"/>
      <c r="U28" s="249"/>
      <c r="V28" s="249"/>
      <c r="W28" s="249"/>
      <c r="X28" s="249"/>
      <c r="Y28" s="249"/>
      <c r="Z28" s="249"/>
    </row>
    <row r="29">
      <c r="A29" s="249"/>
      <c r="B29" s="249"/>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row>
    <row r="30">
      <c r="A30" s="249"/>
      <c r="B30" s="249"/>
      <c r="C30" s="249"/>
      <c r="D30" s="249"/>
      <c r="E30" s="249"/>
      <c r="F30" s="249"/>
      <c r="G30" s="249"/>
      <c r="H30" s="249"/>
      <c r="I30" s="249"/>
      <c r="J30" s="249"/>
      <c r="K30" s="249"/>
      <c r="L30" s="249"/>
      <c r="M30" s="249"/>
      <c r="N30" s="249"/>
      <c r="O30" s="249"/>
      <c r="P30" s="249"/>
      <c r="Q30" s="249"/>
      <c r="R30" s="249"/>
      <c r="S30" s="249"/>
      <c r="T30" s="249"/>
      <c r="U30" s="249"/>
      <c r="V30" s="249"/>
      <c r="W30" s="249"/>
      <c r="X30" s="249"/>
      <c r="Y30" s="249"/>
      <c r="Z30" s="249"/>
    </row>
    <row r="31">
      <c r="A31" s="249"/>
      <c r="B31" s="249"/>
      <c r="C31" s="249"/>
      <c r="D31" s="249"/>
      <c r="E31" s="249"/>
      <c r="F31" s="249"/>
      <c r="G31" s="249"/>
      <c r="H31" s="249"/>
      <c r="I31" s="249"/>
      <c r="J31" s="249"/>
      <c r="K31" s="249"/>
      <c r="L31" s="249"/>
      <c r="M31" s="249"/>
      <c r="N31" s="249"/>
      <c r="O31" s="249"/>
      <c r="P31" s="249"/>
      <c r="Q31" s="249"/>
      <c r="R31" s="249"/>
      <c r="S31" s="249"/>
      <c r="T31" s="249"/>
      <c r="U31" s="249"/>
      <c r="V31" s="249"/>
      <c r="W31" s="249"/>
      <c r="X31" s="249"/>
      <c r="Y31" s="249"/>
      <c r="Z31" s="249"/>
    </row>
    <row r="32">
      <c r="A32" s="249"/>
      <c r="B32" s="249"/>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row>
    <row r="33">
      <c r="A33" s="249"/>
      <c r="B33" s="249"/>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49"/>
    </row>
    <row r="34">
      <c r="A34" s="249"/>
      <c r="B34" s="249"/>
      <c r="C34" s="249"/>
      <c r="D34" s="249"/>
      <c r="E34" s="249"/>
      <c r="F34" s="249"/>
      <c r="G34" s="249"/>
      <c r="H34" s="249"/>
      <c r="I34" s="249"/>
      <c r="J34" s="249"/>
      <c r="K34" s="249"/>
      <c r="L34" s="249"/>
      <c r="M34" s="249"/>
      <c r="N34" s="249"/>
      <c r="O34" s="249"/>
      <c r="P34" s="249"/>
      <c r="Q34" s="249"/>
      <c r="R34" s="249"/>
      <c r="S34" s="249"/>
      <c r="T34" s="249"/>
      <c r="U34" s="249"/>
      <c r="V34" s="249"/>
      <c r="W34" s="249"/>
      <c r="X34" s="249"/>
      <c r="Y34" s="249"/>
      <c r="Z34" s="249"/>
    </row>
    <row r="35">
      <c r="A35" s="249"/>
      <c r="B35" s="249"/>
      <c r="C35" s="249"/>
      <c r="D35" s="249"/>
      <c r="E35" s="249"/>
      <c r="F35" s="249"/>
      <c r="G35" s="249"/>
      <c r="H35" s="249"/>
      <c r="I35" s="249"/>
      <c r="J35" s="249"/>
      <c r="K35" s="249"/>
      <c r="L35" s="249"/>
      <c r="M35" s="249"/>
      <c r="N35" s="249"/>
      <c r="O35" s="249"/>
      <c r="P35" s="249"/>
      <c r="Q35" s="249"/>
      <c r="R35" s="249"/>
      <c r="S35" s="249"/>
      <c r="T35" s="249"/>
      <c r="U35" s="249"/>
      <c r="V35" s="249"/>
      <c r="W35" s="249"/>
      <c r="X35" s="249"/>
      <c r="Y35" s="249"/>
      <c r="Z35" s="249"/>
    </row>
    <row r="36">
      <c r="A36" s="249"/>
      <c r="B36" s="249"/>
      <c r="C36" s="249"/>
      <c r="D36" s="249"/>
      <c r="E36" s="249"/>
      <c r="F36" s="249"/>
      <c r="G36" s="249"/>
      <c r="H36" s="249"/>
      <c r="I36" s="249"/>
      <c r="J36" s="249"/>
      <c r="K36" s="249"/>
      <c r="L36" s="249"/>
      <c r="M36" s="249"/>
      <c r="N36" s="249"/>
      <c r="O36" s="249"/>
      <c r="P36" s="249"/>
      <c r="Q36" s="249"/>
      <c r="R36" s="249"/>
      <c r="S36" s="249"/>
      <c r="T36" s="249"/>
      <c r="U36" s="249"/>
      <c r="V36" s="249"/>
      <c r="W36" s="249"/>
      <c r="X36" s="249"/>
      <c r="Y36" s="249"/>
      <c r="Z36" s="249"/>
    </row>
    <row r="37">
      <c r="A37" s="249"/>
      <c r="B37" s="249"/>
      <c r="C37" s="249"/>
      <c r="D37" s="249"/>
      <c r="E37" s="249"/>
      <c r="F37" s="249"/>
      <c r="G37" s="249"/>
      <c r="H37" s="249"/>
      <c r="I37" s="249"/>
      <c r="J37" s="249"/>
      <c r="K37" s="249"/>
      <c r="L37" s="249"/>
      <c r="M37" s="249"/>
      <c r="N37" s="249"/>
      <c r="O37" s="249"/>
      <c r="P37" s="249"/>
      <c r="Q37" s="249"/>
      <c r="R37" s="249"/>
      <c r="S37" s="249"/>
      <c r="T37" s="249"/>
      <c r="U37" s="249"/>
      <c r="V37" s="249"/>
      <c r="W37" s="249"/>
      <c r="X37" s="249"/>
      <c r="Y37" s="249"/>
      <c r="Z37" s="249"/>
    </row>
    <row r="38">
      <c r="A38" s="249"/>
      <c r="B38" s="249"/>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row>
    <row r="39">
      <c r="A39" s="249"/>
      <c r="B39" s="249"/>
      <c r="C39" s="249"/>
      <c r="D39" s="249"/>
      <c r="E39" s="249"/>
      <c r="F39" s="249"/>
      <c r="G39" s="249"/>
      <c r="H39" s="249"/>
      <c r="I39" s="249"/>
      <c r="J39" s="249"/>
      <c r="K39" s="249"/>
      <c r="L39" s="249"/>
      <c r="M39" s="249"/>
      <c r="N39" s="249"/>
      <c r="O39" s="249"/>
      <c r="P39" s="249"/>
      <c r="Q39" s="249"/>
      <c r="R39" s="249"/>
      <c r="S39" s="249"/>
      <c r="T39" s="249"/>
      <c r="U39" s="249"/>
      <c r="V39" s="249"/>
      <c r="W39" s="249"/>
      <c r="X39" s="249"/>
      <c r="Y39" s="249"/>
      <c r="Z39" s="249"/>
    </row>
    <row r="40">
      <c r="A40" s="249"/>
      <c r="B40" s="249"/>
      <c r="C40" s="249"/>
      <c r="D40" s="249"/>
      <c r="E40" s="249"/>
      <c r="F40" s="249"/>
      <c r="G40" s="249"/>
      <c r="H40" s="249"/>
      <c r="I40" s="249"/>
      <c r="J40" s="249"/>
      <c r="K40" s="249"/>
      <c r="L40" s="249"/>
      <c r="M40" s="249"/>
      <c r="N40" s="249"/>
      <c r="O40" s="249"/>
      <c r="P40" s="249"/>
      <c r="Q40" s="249"/>
      <c r="R40" s="249"/>
      <c r="S40" s="249"/>
      <c r="T40" s="249"/>
      <c r="U40" s="249"/>
      <c r="V40" s="249"/>
      <c r="W40" s="249"/>
      <c r="X40" s="249"/>
      <c r="Y40" s="249"/>
      <c r="Z40" s="249"/>
    </row>
    <row r="41">
      <c r="A41" s="249"/>
      <c r="B41" s="249"/>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row>
    <row r="42">
      <c r="A42" s="249"/>
      <c r="B42" s="249"/>
      <c r="C42" s="249"/>
      <c r="D42" s="249"/>
      <c r="E42" s="249"/>
      <c r="F42" s="249"/>
      <c r="G42" s="249"/>
      <c r="H42" s="249"/>
      <c r="I42" s="249"/>
      <c r="J42" s="249"/>
      <c r="K42" s="249"/>
      <c r="L42" s="249"/>
      <c r="M42" s="249"/>
      <c r="N42" s="249"/>
      <c r="O42" s="249"/>
      <c r="P42" s="249"/>
      <c r="Q42" s="249"/>
      <c r="R42" s="249"/>
      <c r="S42" s="249"/>
      <c r="T42" s="249"/>
      <c r="U42" s="249"/>
      <c r="V42" s="249"/>
      <c r="W42" s="249"/>
      <c r="X42" s="249"/>
      <c r="Y42" s="249"/>
      <c r="Z42" s="249"/>
    </row>
    <row r="43">
      <c r="A43" s="249"/>
      <c r="B43" s="249"/>
      <c r="C43" s="249"/>
      <c r="D43" s="249"/>
      <c r="E43" s="249"/>
      <c r="F43" s="249"/>
      <c r="G43" s="249"/>
      <c r="H43" s="249"/>
      <c r="I43" s="249"/>
      <c r="J43" s="249"/>
      <c r="K43" s="249"/>
      <c r="L43" s="249"/>
      <c r="M43" s="249"/>
      <c r="N43" s="249"/>
      <c r="O43" s="249"/>
      <c r="P43" s="249"/>
      <c r="Q43" s="249"/>
      <c r="R43" s="249"/>
      <c r="S43" s="249"/>
      <c r="T43" s="249"/>
      <c r="U43" s="249"/>
      <c r="V43" s="249"/>
      <c r="W43" s="249"/>
      <c r="X43" s="249"/>
      <c r="Y43" s="249"/>
      <c r="Z43" s="249"/>
    </row>
    <row r="44">
      <c r="A44" s="249"/>
      <c r="B44" s="249"/>
      <c r="C44" s="249"/>
      <c r="D44" s="249"/>
      <c r="E44" s="249"/>
      <c r="F44" s="249"/>
      <c r="G44" s="249"/>
      <c r="H44" s="249"/>
      <c r="I44" s="249"/>
      <c r="J44" s="249"/>
      <c r="K44" s="249"/>
      <c r="L44" s="249"/>
      <c r="M44" s="249"/>
      <c r="N44" s="249"/>
      <c r="O44" s="249"/>
      <c r="P44" s="249"/>
      <c r="Q44" s="249"/>
      <c r="R44" s="249"/>
      <c r="S44" s="249"/>
      <c r="T44" s="249"/>
      <c r="U44" s="249"/>
      <c r="V44" s="249"/>
      <c r="W44" s="249"/>
      <c r="X44" s="249"/>
      <c r="Y44" s="249"/>
      <c r="Z44" s="249"/>
    </row>
    <row r="45">
      <c r="A45" s="249"/>
      <c r="B45" s="249"/>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row>
    <row r="46">
      <c r="A46" s="249"/>
      <c r="B46" s="249"/>
      <c r="C46" s="249"/>
      <c r="D46" s="249"/>
      <c r="E46" s="249"/>
      <c r="F46" s="249"/>
      <c r="G46" s="249"/>
      <c r="H46" s="249"/>
      <c r="I46" s="249"/>
      <c r="J46" s="249"/>
      <c r="K46" s="249"/>
      <c r="L46" s="249"/>
      <c r="M46" s="249"/>
      <c r="N46" s="249"/>
      <c r="O46" s="249"/>
      <c r="P46" s="249"/>
      <c r="Q46" s="249"/>
      <c r="R46" s="249"/>
      <c r="S46" s="249"/>
      <c r="T46" s="249"/>
      <c r="U46" s="249"/>
      <c r="V46" s="249"/>
      <c r="W46" s="249"/>
      <c r="X46" s="249"/>
      <c r="Y46" s="249"/>
      <c r="Z46" s="249"/>
    </row>
    <row r="47">
      <c r="A47" s="249"/>
      <c r="B47" s="249"/>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row>
    <row r="48">
      <c r="A48" s="249"/>
      <c r="B48" s="249"/>
      <c r="C48" s="249"/>
      <c r="D48" s="249"/>
      <c r="E48" s="249"/>
      <c r="F48" s="249"/>
      <c r="G48" s="249"/>
      <c r="H48" s="249"/>
      <c r="I48" s="249"/>
      <c r="J48" s="249"/>
      <c r="K48" s="249"/>
      <c r="L48" s="249"/>
      <c r="M48" s="249"/>
      <c r="N48" s="249"/>
      <c r="O48" s="249"/>
      <c r="P48" s="249"/>
      <c r="Q48" s="249"/>
      <c r="R48" s="249"/>
      <c r="S48" s="249"/>
      <c r="T48" s="249"/>
      <c r="U48" s="249"/>
      <c r="V48" s="249"/>
      <c r="W48" s="249"/>
      <c r="X48" s="249"/>
      <c r="Y48" s="249"/>
      <c r="Z48" s="249"/>
    </row>
    <row r="49">
      <c r="A49" s="249"/>
      <c r="B49" s="249"/>
      <c r="C49" s="249"/>
      <c r="D49" s="249"/>
      <c r="E49" s="249"/>
      <c r="F49" s="249"/>
      <c r="G49" s="249"/>
      <c r="H49" s="249"/>
      <c r="I49" s="249"/>
      <c r="J49" s="249"/>
      <c r="K49" s="249"/>
      <c r="L49" s="249"/>
      <c r="M49" s="249"/>
      <c r="N49" s="249"/>
      <c r="O49" s="249"/>
      <c r="P49" s="249"/>
      <c r="Q49" s="249"/>
      <c r="R49" s="249"/>
      <c r="S49" s="249"/>
      <c r="T49" s="249"/>
      <c r="U49" s="249"/>
      <c r="V49" s="249"/>
      <c r="W49" s="249"/>
      <c r="X49" s="249"/>
      <c r="Y49" s="249"/>
      <c r="Z49" s="249"/>
    </row>
    <row r="50">
      <c r="A50" s="249"/>
      <c r="B50" s="249"/>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row>
    <row r="51">
      <c r="A51" s="249"/>
      <c r="B51" s="249"/>
      <c r="C51" s="249"/>
      <c r="D51" s="249"/>
      <c r="E51" s="249"/>
      <c r="F51" s="249"/>
      <c r="G51" s="249"/>
      <c r="H51" s="249"/>
      <c r="I51" s="249"/>
      <c r="J51" s="249"/>
      <c r="K51" s="249"/>
      <c r="L51" s="249"/>
      <c r="M51" s="249"/>
      <c r="N51" s="249"/>
      <c r="O51" s="249"/>
      <c r="P51" s="249"/>
      <c r="Q51" s="249"/>
      <c r="R51" s="249"/>
      <c r="S51" s="249"/>
      <c r="T51" s="249"/>
      <c r="U51" s="249"/>
      <c r="V51" s="249"/>
      <c r="W51" s="249"/>
      <c r="X51" s="249"/>
      <c r="Y51" s="249"/>
      <c r="Z51" s="249"/>
    </row>
    <row r="52">
      <c r="A52" s="249"/>
      <c r="B52" s="249"/>
      <c r="C52" s="249"/>
      <c r="D52" s="249"/>
      <c r="E52" s="249"/>
      <c r="F52" s="249"/>
      <c r="G52" s="249"/>
      <c r="H52" s="249"/>
      <c r="I52" s="249"/>
      <c r="J52" s="249"/>
      <c r="K52" s="249"/>
      <c r="L52" s="249"/>
      <c r="M52" s="249"/>
      <c r="N52" s="249"/>
      <c r="O52" s="249"/>
      <c r="P52" s="249"/>
      <c r="Q52" s="249"/>
      <c r="R52" s="249"/>
      <c r="S52" s="249"/>
      <c r="T52" s="249"/>
      <c r="U52" s="249"/>
      <c r="V52" s="249"/>
      <c r="W52" s="249"/>
      <c r="X52" s="249"/>
      <c r="Y52" s="249"/>
      <c r="Z52" s="249"/>
    </row>
    <row r="53">
      <c r="A53" s="249"/>
      <c r="B53" s="249"/>
      <c r="C53" s="249"/>
      <c r="D53" s="249"/>
      <c r="E53" s="249"/>
      <c r="F53" s="249"/>
      <c r="G53" s="249"/>
      <c r="H53" s="249"/>
      <c r="I53" s="249"/>
      <c r="J53" s="249"/>
      <c r="K53" s="249"/>
      <c r="L53" s="249"/>
      <c r="M53" s="249"/>
      <c r="N53" s="249"/>
      <c r="O53" s="249"/>
      <c r="P53" s="249"/>
      <c r="Q53" s="249"/>
      <c r="R53" s="249"/>
      <c r="S53" s="249"/>
      <c r="T53" s="249"/>
      <c r="U53" s="249"/>
      <c r="V53" s="249"/>
      <c r="W53" s="249"/>
      <c r="X53" s="249"/>
      <c r="Y53" s="249"/>
      <c r="Z53" s="249"/>
    </row>
    <row r="54">
      <c r="A54" s="249"/>
      <c r="B54" s="249"/>
      <c r="C54" s="249"/>
      <c r="D54" s="249"/>
      <c r="E54" s="249"/>
      <c r="F54" s="249"/>
      <c r="G54" s="249"/>
      <c r="H54" s="249"/>
      <c r="I54" s="249"/>
      <c r="J54" s="249"/>
      <c r="K54" s="249"/>
      <c r="L54" s="249"/>
      <c r="M54" s="249"/>
      <c r="N54" s="249"/>
      <c r="O54" s="249"/>
      <c r="P54" s="249"/>
      <c r="Q54" s="249"/>
      <c r="R54" s="249"/>
      <c r="S54" s="249"/>
      <c r="T54" s="249"/>
      <c r="U54" s="249"/>
      <c r="V54" s="249"/>
      <c r="W54" s="249"/>
      <c r="X54" s="249"/>
      <c r="Y54" s="249"/>
      <c r="Z54" s="249"/>
    </row>
    <row r="55">
      <c r="A55" s="249"/>
      <c r="B55" s="249"/>
      <c r="C55" s="249"/>
      <c r="D55" s="249"/>
      <c r="E55" s="249"/>
      <c r="F55" s="249"/>
      <c r="G55" s="249"/>
      <c r="H55" s="249"/>
      <c r="I55" s="249"/>
      <c r="J55" s="249"/>
      <c r="K55" s="249"/>
      <c r="L55" s="249"/>
      <c r="M55" s="249"/>
      <c r="N55" s="249"/>
      <c r="O55" s="249"/>
      <c r="P55" s="249"/>
      <c r="Q55" s="249"/>
      <c r="R55" s="249"/>
      <c r="S55" s="249"/>
      <c r="T55" s="249"/>
      <c r="U55" s="249"/>
      <c r="V55" s="249"/>
      <c r="W55" s="249"/>
      <c r="X55" s="249"/>
      <c r="Y55" s="249"/>
      <c r="Z55" s="249"/>
    </row>
    <row r="56">
      <c r="A56" s="249"/>
      <c r="B56" s="249"/>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row>
    <row r="57">
      <c r="A57" s="249"/>
      <c r="B57" s="249"/>
      <c r="C57" s="249"/>
      <c r="D57" s="249"/>
      <c r="E57" s="249"/>
      <c r="F57" s="249"/>
      <c r="G57" s="249"/>
      <c r="H57" s="249"/>
      <c r="I57" s="249"/>
      <c r="J57" s="249"/>
      <c r="K57" s="249"/>
      <c r="L57" s="249"/>
      <c r="M57" s="249"/>
      <c r="N57" s="249"/>
      <c r="O57" s="249"/>
      <c r="P57" s="249"/>
      <c r="Q57" s="249"/>
      <c r="R57" s="249"/>
      <c r="S57" s="249"/>
      <c r="T57" s="249"/>
      <c r="U57" s="249"/>
      <c r="V57" s="249"/>
      <c r="W57" s="249"/>
      <c r="X57" s="249"/>
      <c r="Y57" s="249"/>
      <c r="Z57" s="249"/>
    </row>
    <row r="58">
      <c r="A58" s="249"/>
      <c r="B58" s="249"/>
      <c r="C58" s="249"/>
      <c r="D58" s="249"/>
      <c r="E58" s="249"/>
      <c r="F58" s="249"/>
      <c r="G58" s="249"/>
      <c r="H58" s="249"/>
      <c r="I58" s="249"/>
      <c r="J58" s="249"/>
      <c r="K58" s="249"/>
      <c r="L58" s="249"/>
      <c r="M58" s="249"/>
      <c r="N58" s="249"/>
      <c r="O58" s="249"/>
      <c r="P58" s="249"/>
      <c r="Q58" s="249"/>
      <c r="R58" s="249"/>
      <c r="S58" s="249"/>
      <c r="T58" s="249"/>
      <c r="U58" s="249"/>
      <c r="V58" s="249"/>
      <c r="W58" s="249"/>
      <c r="X58" s="249"/>
      <c r="Y58" s="249"/>
      <c r="Z58" s="249"/>
    </row>
    <row r="59">
      <c r="A59" s="249"/>
      <c r="B59" s="249"/>
      <c r="C59" s="249"/>
      <c r="D59" s="249"/>
      <c r="E59" s="249"/>
      <c r="F59" s="249"/>
      <c r="G59" s="249"/>
      <c r="H59" s="249"/>
      <c r="I59" s="249"/>
      <c r="J59" s="249"/>
      <c r="K59" s="249"/>
      <c r="L59" s="249"/>
      <c r="M59" s="249"/>
      <c r="N59" s="249"/>
      <c r="O59" s="249"/>
      <c r="P59" s="249"/>
      <c r="Q59" s="249"/>
      <c r="R59" s="249"/>
      <c r="S59" s="249"/>
      <c r="T59" s="249"/>
      <c r="U59" s="249"/>
      <c r="V59" s="249"/>
      <c r="W59" s="249"/>
      <c r="X59" s="249"/>
      <c r="Y59" s="249"/>
      <c r="Z59" s="249"/>
    </row>
    <row r="60">
      <c r="A60" s="249"/>
      <c r="B60" s="249"/>
      <c r="C60" s="249"/>
      <c r="D60" s="249"/>
      <c r="E60" s="249"/>
      <c r="F60" s="249"/>
      <c r="G60" s="249"/>
      <c r="H60" s="249"/>
      <c r="I60" s="249"/>
      <c r="J60" s="249"/>
      <c r="K60" s="249"/>
      <c r="L60" s="249"/>
      <c r="M60" s="249"/>
      <c r="N60" s="249"/>
      <c r="O60" s="249"/>
      <c r="P60" s="249"/>
      <c r="Q60" s="249"/>
      <c r="R60" s="249"/>
      <c r="S60" s="249"/>
      <c r="T60" s="249"/>
      <c r="U60" s="249"/>
      <c r="V60" s="249"/>
      <c r="W60" s="249"/>
      <c r="X60" s="249"/>
      <c r="Y60" s="249"/>
      <c r="Z60" s="249"/>
    </row>
    <row r="61">
      <c r="A61" s="249"/>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row>
    <row r="62">
      <c r="A62" s="249"/>
      <c r="B62" s="249"/>
      <c r="C62" s="249"/>
      <c r="D62" s="249"/>
      <c r="E62" s="249"/>
      <c r="F62" s="249"/>
      <c r="G62" s="249"/>
      <c r="H62" s="249"/>
      <c r="I62" s="249"/>
      <c r="J62" s="249"/>
      <c r="K62" s="249"/>
      <c r="L62" s="249"/>
      <c r="M62" s="249"/>
      <c r="N62" s="249"/>
      <c r="O62" s="249"/>
      <c r="P62" s="249"/>
      <c r="Q62" s="249"/>
      <c r="R62" s="249"/>
      <c r="S62" s="249"/>
      <c r="T62" s="249"/>
      <c r="U62" s="249"/>
      <c r="V62" s="249"/>
      <c r="W62" s="249"/>
      <c r="X62" s="249"/>
      <c r="Y62" s="249"/>
      <c r="Z62" s="249"/>
    </row>
    <row r="63">
      <c r="A63" s="249"/>
      <c r="B63" s="249"/>
      <c r="C63" s="249"/>
      <c r="D63" s="249"/>
      <c r="E63" s="249"/>
      <c r="F63" s="249"/>
      <c r="G63" s="249"/>
      <c r="H63" s="249"/>
      <c r="I63" s="249"/>
      <c r="J63" s="249"/>
      <c r="K63" s="249"/>
      <c r="L63" s="249"/>
      <c r="M63" s="249"/>
      <c r="N63" s="249"/>
      <c r="O63" s="249"/>
      <c r="P63" s="249"/>
      <c r="Q63" s="249"/>
      <c r="R63" s="249"/>
      <c r="S63" s="249"/>
      <c r="T63" s="249"/>
      <c r="U63" s="249"/>
      <c r="V63" s="249"/>
      <c r="W63" s="249"/>
      <c r="X63" s="249"/>
      <c r="Y63" s="249"/>
      <c r="Z63" s="249"/>
    </row>
    <row r="64">
      <c r="A64" s="249"/>
      <c r="B64" s="249"/>
      <c r="C64" s="249"/>
      <c r="D64" s="249"/>
      <c r="E64" s="249"/>
      <c r="F64" s="249"/>
      <c r="G64" s="249"/>
      <c r="H64" s="249"/>
      <c r="I64" s="249"/>
      <c r="J64" s="249"/>
      <c r="K64" s="249"/>
      <c r="L64" s="249"/>
      <c r="M64" s="249"/>
      <c r="N64" s="249"/>
      <c r="O64" s="249"/>
      <c r="P64" s="249"/>
      <c r="Q64" s="249"/>
      <c r="R64" s="249"/>
      <c r="S64" s="249"/>
      <c r="T64" s="249"/>
      <c r="U64" s="249"/>
      <c r="V64" s="249"/>
      <c r="W64" s="249"/>
      <c r="X64" s="249"/>
      <c r="Y64" s="249"/>
      <c r="Z64" s="249"/>
    </row>
    <row r="65">
      <c r="A65" s="249"/>
      <c r="B65" s="249"/>
      <c r="C65" s="249"/>
      <c r="D65" s="249"/>
      <c r="E65" s="249"/>
      <c r="F65" s="249"/>
      <c r="G65" s="249"/>
      <c r="H65" s="249"/>
      <c r="I65" s="249"/>
      <c r="J65" s="249"/>
      <c r="K65" s="249"/>
      <c r="L65" s="249"/>
      <c r="M65" s="249"/>
      <c r="N65" s="249"/>
      <c r="O65" s="249"/>
      <c r="P65" s="249"/>
      <c r="Q65" s="249"/>
      <c r="R65" s="249"/>
      <c r="S65" s="249"/>
      <c r="T65" s="249"/>
      <c r="U65" s="249"/>
      <c r="V65" s="249"/>
      <c r="W65" s="249"/>
      <c r="X65" s="249"/>
      <c r="Y65" s="249"/>
      <c r="Z65" s="249"/>
    </row>
    <row r="66">
      <c r="A66" s="249"/>
      <c r="B66" s="249"/>
      <c r="C66" s="249"/>
      <c r="D66" s="249"/>
      <c r="E66" s="249"/>
      <c r="F66" s="249"/>
      <c r="G66" s="249"/>
      <c r="H66" s="249"/>
      <c r="I66" s="249"/>
      <c r="J66" s="249"/>
      <c r="K66" s="249"/>
      <c r="L66" s="249"/>
      <c r="M66" s="249"/>
      <c r="N66" s="249"/>
      <c r="O66" s="249"/>
      <c r="P66" s="249"/>
      <c r="Q66" s="249"/>
      <c r="R66" s="249"/>
      <c r="S66" s="249"/>
      <c r="T66" s="249"/>
      <c r="U66" s="249"/>
      <c r="V66" s="249"/>
      <c r="W66" s="249"/>
      <c r="X66" s="249"/>
      <c r="Y66" s="249"/>
      <c r="Z66" s="249"/>
    </row>
    <row r="67">
      <c r="A67" s="249"/>
      <c r="B67" s="249"/>
      <c r="C67" s="249"/>
      <c r="D67" s="249"/>
      <c r="E67" s="249"/>
      <c r="F67" s="249"/>
      <c r="G67" s="249"/>
      <c r="H67" s="249"/>
      <c r="I67" s="249"/>
      <c r="J67" s="249"/>
      <c r="K67" s="249"/>
      <c r="L67" s="249"/>
      <c r="M67" s="249"/>
      <c r="N67" s="249"/>
      <c r="O67" s="249"/>
      <c r="P67" s="249"/>
      <c r="Q67" s="249"/>
      <c r="R67" s="249"/>
      <c r="S67" s="249"/>
      <c r="T67" s="249"/>
      <c r="U67" s="249"/>
      <c r="V67" s="249"/>
      <c r="W67" s="249"/>
      <c r="X67" s="249"/>
      <c r="Y67" s="249"/>
      <c r="Z67" s="249"/>
    </row>
    <row r="68">
      <c r="A68" s="249"/>
      <c r="B68" s="249"/>
      <c r="C68" s="249"/>
      <c r="D68" s="249"/>
      <c r="E68" s="249"/>
      <c r="F68" s="249"/>
      <c r="G68" s="249"/>
      <c r="H68" s="249"/>
      <c r="I68" s="249"/>
      <c r="J68" s="249"/>
      <c r="K68" s="249"/>
      <c r="L68" s="249"/>
      <c r="M68" s="249"/>
      <c r="N68" s="249"/>
      <c r="O68" s="249"/>
      <c r="P68" s="249"/>
      <c r="Q68" s="249"/>
      <c r="R68" s="249"/>
      <c r="S68" s="249"/>
      <c r="T68" s="249"/>
      <c r="U68" s="249"/>
      <c r="V68" s="249"/>
      <c r="W68" s="249"/>
      <c r="X68" s="249"/>
      <c r="Y68" s="249"/>
      <c r="Z68" s="249"/>
    </row>
    <row r="69">
      <c r="A69" s="249"/>
      <c r="B69" s="249"/>
      <c r="C69" s="249"/>
      <c r="D69" s="249"/>
      <c r="E69" s="249"/>
      <c r="F69" s="249"/>
      <c r="G69" s="249"/>
      <c r="H69" s="249"/>
      <c r="I69" s="249"/>
      <c r="J69" s="249"/>
      <c r="K69" s="249"/>
      <c r="L69" s="249"/>
      <c r="M69" s="249"/>
      <c r="N69" s="249"/>
      <c r="O69" s="249"/>
      <c r="P69" s="249"/>
      <c r="Q69" s="249"/>
      <c r="R69" s="249"/>
      <c r="S69" s="249"/>
      <c r="T69" s="249"/>
      <c r="U69" s="249"/>
      <c r="V69" s="249"/>
      <c r="W69" s="249"/>
      <c r="X69" s="249"/>
      <c r="Y69" s="249"/>
      <c r="Z69" s="249"/>
    </row>
    <row r="70">
      <c r="A70" s="249"/>
      <c r="B70" s="249"/>
      <c r="C70" s="249"/>
      <c r="D70" s="249"/>
      <c r="E70" s="249"/>
      <c r="F70" s="249"/>
      <c r="G70" s="249"/>
      <c r="H70" s="249"/>
      <c r="I70" s="249"/>
      <c r="J70" s="249"/>
      <c r="K70" s="249"/>
      <c r="L70" s="249"/>
      <c r="M70" s="249"/>
      <c r="N70" s="249"/>
      <c r="O70" s="249"/>
      <c r="P70" s="249"/>
      <c r="Q70" s="249"/>
      <c r="R70" s="249"/>
      <c r="S70" s="249"/>
      <c r="T70" s="249"/>
      <c r="U70" s="249"/>
      <c r="V70" s="249"/>
      <c r="W70" s="249"/>
      <c r="X70" s="249"/>
      <c r="Y70" s="249"/>
      <c r="Z70" s="249"/>
    </row>
    <row r="71">
      <c r="A71" s="249"/>
      <c r="B71" s="249"/>
      <c r="C71" s="249"/>
      <c r="D71" s="249"/>
      <c r="E71" s="249"/>
      <c r="F71" s="249"/>
      <c r="G71" s="249"/>
      <c r="H71" s="249"/>
      <c r="I71" s="249"/>
      <c r="J71" s="249"/>
      <c r="K71" s="249"/>
      <c r="L71" s="249"/>
      <c r="M71" s="249"/>
      <c r="N71" s="249"/>
      <c r="O71" s="249"/>
      <c r="P71" s="249"/>
      <c r="Q71" s="249"/>
      <c r="R71" s="249"/>
      <c r="S71" s="249"/>
      <c r="T71" s="249"/>
      <c r="U71" s="249"/>
      <c r="V71" s="249"/>
      <c r="W71" s="249"/>
      <c r="X71" s="249"/>
      <c r="Y71" s="249"/>
      <c r="Z71" s="249"/>
    </row>
    <row r="72">
      <c r="A72" s="249"/>
      <c r="B72" s="249"/>
      <c r="C72" s="249"/>
      <c r="D72" s="249"/>
      <c r="E72" s="249"/>
      <c r="F72" s="249"/>
      <c r="G72" s="249"/>
      <c r="H72" s="249"/>
      <c r="I72" s="249"/>
      <c r="J72" s="249"/>
      <c r="K72" s="249"/>
      <c r="L72" s="249"/>
      <c r="M72" s="249"/>
      <c r="N72" s="249"/>
      <c r="O72" s="249"/>
      <c r="P72" s="249"/>
      <c r="Q72" s="249"/>
      <c r="R72" s="249"/>
      <c r="S72" s="249"/>
      <c r="T72" s="249"/>
      <c r="U72" s="249"/>
      <c r="V72" s="249"/>
      <c r="W72" s="249"/>
      <c r="X72" s="249"/>
      <c r="Y72" s="249"/>
      <c r="Z72" s="249"/>
    </row>
    <row r="73">
      <c r="A73" s="249"/>
      <c r="B73" s="249"/>
      <c r="C73" s="249"/>
      <c r="D73" s="249"/>
      <c r="E73" s="249"/>
      <c r="F73" s="249"/>
      <c r="G73" s="249"/>
      <c r="H73" s="249"/>
      <c r="I73" s="249"/>
      <c r="J73" s="249"/>
      <c r="K73" s="249"/>
      <c r="L73" s="249"/>
      <c r="M73" s="249"/>
      <c r="N73" s="249"/>
      <c r="O73" s="249"/>
      <c r="P73" s="249"/>
      <c r="Q73" s="249"/>
      <c r="R73" s="249"/>
      <c r="S73" s="249"/>
      <c r="T73" s="249"/>
      <c r="U73" s="249"/>
      <c r="V73" s="249"/>
      <c r="W73" s="249"/>
      <c r="X73" s="249"/>
      <c r="Y73" s="249"/>
      <c r="Z73" s="249"/>
    </row>
    <row r="74">
      <c r="A74" s="249"/>
      <c r="B74" s="249"/>
      <c r="C74" s="249"/>
      <c r="D74" s="249"/>
      <c r="E74" s="249"/>
      <c r="F74" s="249"/>
      <c r="G74" s="249"/>
      <c r="H74" s="249"/>
      <c r="I74" s="249"/>
      <c r="J74" s="249"/>
      <c r="K74" s="249"/>
      <c r="L74" s="249"/>
      <c r="M74" s="249"/>
      <c r="N74" s="249"/>
      <c r="O74" s="249"/>
      <c r="P74" s="249"/>
      <c r="Q74" s="249"/>
      <c r="R74" s="249"/>
      <c r="S74" s="249"/>
      <c r="T74" s="249"/>
      <c r="U74" s="249"/>
      <c r="V74" s="249"/>
      <c r="W74" s="249"/>
      <c r="X74" s="249"/>
      <c r="Y74" s="249"/>
      <c r="Z74" s="249"/>
    </row>
    <row r="75">
      <c r="A75" s="249"/>
      <c r="B75" s="249"/>
      <c r="C75" s="249"/>
      <c r="D75" s="249"/>
      <c r="E75" s="249"/>
      <c r="F75" s="249"/>
      <c r="G75" s="249"/>
      <c r="H75" s="249"/>
      <c r="I75" s="249"/>
      <c r="J75" s="249"/>
      <c r="K75" s="249"/>
      <c r="L75" s="249"/>
      <c r="M75" s="249"/>
      <c r="N75" s="249"/>
      <c r="O75" s="249"/>
      <c r="P75" s="249"/>
      <c r="Q75" s="249"/>
      <c r="R75" s="249"/>
      <c r="S75" s="249"/>
      <c r="T75" s="249"/>
      <c r="U75" s="249"/>
      <c r="V75" s="249"/>
      <c r="W75" s="249"/>
      <c r="X75" s="249"/>
      <c r="Y75" s="249"/>
      <c r="Z75" s="249"/>
    </row>
    <row r="76">
      <c r="A76" s="249"/>
      <c r="B76" s="249"/>
      <c r="C76" s="249"/>
      <c r="D76" s="249"/>
      <c r="E76" s="249"/>
      <c r="F76" s="249"/>
      <c r="G76" s="249"/>
      <c r="H76" s="249"/>
      <c r="I76" s="249"/>
      <c r="J76" s="249"/>
      <c r="K76" s="249"/>
      <c r="L76" s="249"/>
      <c r="M76" s="249"/>
      <c r="N76" s="249"/>
      <c r="O76" s="249"/>
      <c r="P76" s="249"/>
      <c r="Q76" s="249"/>
      <c r="R76" s="249"/>
      <c r="S76" s="249"/>
      <c r="T76" s="249"/>
      <c r="U76" s="249"/>
      <c r="V76" s="249"/>
      <c r="W76" s="249"/>
      <c r="X76" s="249"/>
      <c r="Y76" s="249"/>
      <c r="Z76" s="249"/>
    </row>
    <row r="77">
      <c r="A77" s="249"/>
      <c r="B77" s="249"/>
      <c r="C77" s="249"/>
      <c r="D77" s="249"/>
      <c r="E77" s="249"/>
      <c r="F77" s="249"/>
      <c r="G77" s="249"/>
      <c r="H77" s="249"/>
      <c r="I77" s="249"/>
      <c r="J77" s="249"/>
      <c r="K77" s="249"/>
      <c r="L77" s="249"/>
      <c r="M77" s="249"/>
      <c r="N77" s="249"/>
      <c r="O77" s="249"/>
      <c r="P77" s="249"/>
      <c r="Q77" s="249"/>
      <c r="R77" s="249"/>
      <c r="S77" s="249"/>
      <c r="T77" s="249"/>
      <c r="U77" s="249"/>
      <c r="V77" s="249"/>
      <c r="W77" s="249"/>
      <c r="X77" s="249"/>
      <c r="Y77" s="249"/>
      <c r="Z77" s="249"/>
    </row>
    <row r="78">
      <c r="A78" s="249"/>
      <c r="B78" s="249"/>
      <c r="C78" s="249"/>
      <c r="D78" s="249"/>
      <c r="E78" s="249"/>
      <c r="F78" s="249"/>
      <c r="G78" s="249"/>
      <c r="H78" s="249"/>
      <c r="I78" s="249"/>
      <c r="J78" s="249"/>
      <c r="K78" s="249"/>
      <c r="L78" s="249"/>
      <c r="M78" s="249"/>
      <c r="N78" s="249"/>
      <c r="O78" s="249"/>
      <c r="P78" s="249"/>
      <c r="Q78" s="249"/>
      <c r="R78" s="249"/>
      <c r="S78" s="249"/>
      <c r="T78" s="249"/>
      <c r="U78" s="249"/>
      <c r="V78" s="249"/>
      <c r="W78" s="249"/>
      <c r="X78" s="249"/>
      <c r="Y78" s="249"/>
      <c r="Z78" s="249"/>
    </row>
    <row r="79">
      <c r="A79" s="249"/>
      <c r="B79" s="249"/>
      <c r="C79" s="249"/>
      <c r="D79" s="249"/>
      <c r="E79" s="249"/>
      <c r="F79" s="249"/>
      <c r="G79" s="249"/>
      <c r="H79" s="249"/>
      <c r="I79" s="249"/>
      <c r="J79" s="249"/>
      <c r="K79" s="249"/>
      <c r="L79" s="249"/>
      <c r="M79" s="249"/>
      <c r="N79" s="249"/>
      <c r="O79" s="249"/>
      <c r="P79" s="249"/>
      <c r="Q79" s="249"/>
      <c r="R79" s="249"/>
      <c r="S79" s="249"/>
      <c r="T79" s="249"/>
      <c r="U79" s="249"/>
      <c r="V79" s="249"/>
      <c r="W79" s="249"/>
      <c r="X79" s="249"/>
      <c r="Y79" s="249"/>
      <c r="Z79" s="249"/>
    </row>
    <row r="80">
      <c r="A80" s="249"/>
      <c r="B80" s="249"/>
      <c r="C80" s="249"/>
      <c r="D80" s="249"/>
      <c r="E80" s="249"/>
      <c r="F80" s="249"/>
      <c r="G80" s="249"/>
      <c r="H80" s="249"/>
      <c r="I80" s="249"/>
      <c r="J80" s="249"/>
      <c r="K80" s="249"/>
      <c r="L80" s="249"/>
      <c r="M80" s="249"/>
      <c r="N80" s="249"/>
      <c r="O80" s="249"/>
      <c r="P80" s="249"/>
      <c r="Q80" s="249"/>
      <c r="R80" s="249"/>
      <c r="S80" s="249"/>
      <c r="T80" s="249"/>
      <c r="U80" s="249"/>
      <c r="V80" s="249"/>
      <c r="W80" s="249"/>
      <c r="X80" s="249"/>
      <c r="Y80" s="249"/>
      <c r="Z80" s="249"/>
    </row>
    <row r="81">
      <c r="A81" s="249"/>
      <c r="B81" s="249"/>
      <c r="C81" s="249"/>
      <c r="D81" s="249"/>
      <c r="E81" s="249"/>
      <c r="F81" s="249"/>
      <c r="G81" s="249"/>
      <c r="H81" s="249"/>
      <c r="I81" s="249"/>
      <c r="J81" s="249"/>
      <c r="K81" s="249"/>
      <c r="L81" s="249"/>
      <c r="M81" s="249"/>
      <c r="N81" s="249"/>
      <c r="O81" s="249"/>
      <c r="P81" s="249"/>
      <c r="Q81" s="249"/>
      <c r="R81" s="249"/>
      <c r="S81" s="249"/>
      <c r="T81" s="249"/>
      <c r="U81" s="249"/>
      <c r="V81" s="249"/>
      <c r="W81" s="249"/>
      <c r="X81" s="249"/>
      <c r="Y81" s="249"/>
      <c r="Z81" s="249"/>
    </row>
    <row r="82">
      <c r="A82" s="249"/>
      <c r="B82" s="249"/>
      <c r="C82" s="249"/>
      <c r="D82" s="249"/>
      <c r="E82" s="249"/>
      <c r="F82" s="249"/>
      <c r="G82" s="249"/>
      <c r="H82" s="249"/>
      <c r="I82" s="249"/>
      <c r="J82" s="249"/>
      <c r="K82" s="249"/>
      <c r="L82" s="249"/>
      <c r="M82" s="249"/>
      <c r="N82" s="249"/>
      <c r="O82" s="249"/>
      <c r="P82" s="249"/>
      <c r="Q82" s="249"/>
      <c r="R82" s="249"/>
      <c r="S82" s="249"/>
      <c r="T82" s="249"/>
      <c r="U82" s="249"/>
      <c r="V82" s="249"/>
      <c r="W82" s="249"/>
      <c r="X82" s="249"/>
      <c r="Y82" s="249"/>
      <c r="Z82" s="249"/>
    </row>
    <row r="83">
      <c r="A83" s="249"/>
      <c r="B83" s="249"/>
      <c r="C83" s="249"/>
      <c r="D83" s="249"/>
      <c r="E83" s="249"/>
      <c r="F83" s="249"/>
      <c r="G83" s="249"/>
      <c r="H83" s="249"/>
      <c r="I83" s="249"/>
      <c r="J83" s="249"/>
      <c r="K83" s="249"/>
      <c r="L83" s="249"/>
      <c r="M83" s="249"/>
      <c r="N83" s="249"/>
      <c r="O83" s="249"/>
      <c r="P83" s="249"/>
      <c r="Q83" s="249"/>
      <c r="R83" s="249"/>
      <c r="S83" s="249"/>
      <c r="T83" s="249"/>
      <c r="U83" s="249"/>
      <c r="V83" s="249"/>
      <c r="W83" s="249"/>
      <c r="X83" s="249"/>
      <c r="Y83" s="249"/>
      <c r="Z83" s="249"/>
    </row>
    <row r="84">
      <c r="A84" s="249"/>
      <c r="B84" s="249"/>
      <c r="C84" s="249"/>
      <c r="D84" s="249"/>
      <c r="E84" s="249"/>
      <c r="F84" s="249"/>
      <c r="G84" s="249"/>
      <c r="H84" s="249"/>
      <c r="I84" s="249"/>
      <c r="J84" s="249"/>
      <c r="K84" s="249"/>
      <c r="L84" s="249"/>
      <c r="M84" s="249"/>
      <c r="N84" s="249"/>
      <c r="O84" s="249"/>
      <c r="P84" s="249"/>
      <c r="Q84" s="249"/>
      <c r="R84" s="249"/>
      <c r="S84" s="249"/>
      <c r="T84" s="249"/>
      <c r="U84" s="249"/>
      <c r="V84" s="249"/>
      <c r="W84" s="249"/>
      <c r="X84" s="249"/>
      <c r="Y84" s="249"/>
      <c r="Z84" s="249"/>
    </row>
    <row r="85">
      <c r="A85" s="249"/>
      <c r="B85" s="249"/>
      <c r="C85" s="249"/>
      <c r="D85" s="249"/>
      <c r="E85" s="249"/>
      <c r="F85" s="249"/>
      <c r="G85" s="249"/>
      <c r="H85" s="249"/>
      <c r="I85" s="249"/>
      <c r="J85" s="249"/>
      <c r="K85" s="249"/>
      <c r="L85" s="249"/>
      <c r="M85" s="249"/>
      <c r="N85" s="249"/>
      <c r="O85" s="249"/>
      <c r="P85" s="249"/>
      <c r="Q85" s="249"/>
      <c r="R85" s="249"/>
      <c r="S85" s="249"/>
      <c r="T85" s="249"/>
      <c r="U85" s="249"/>
      <c r="V85" s="249"/>
      <c r="W85" s="249"/>
      <c r="X85" s="249"/>
      <c r="Y85" s="249"/>
      <c r="Z85" s="249"/>
    </row>
    <row r="86">
      <c r="A86" s="249"/>
      <c r="B86" s="249"/>
      <c r="C86" s="249"/>
      <c r="D86" s="249"/>
      <c r="E86" s="249"/>
      <c r="F86" s="249"/>
      <c r="G86" s="249"/>
      <c r="H86" s="249"/>
      <c r="I86" s="249"/>
      <c r="J86" s="249"/>
      <c r="K86" s="249"/>
      <c r="L86" s="249"/>
      <c r="M86" s="249"/>
      <c r="N86" s="249"/>
      <c r="O86" s="249"/>
      <c r="P86" s="249"/>
      <c r="Q86" s="249"/>
      <c r="R86" s="249"/>
      <c r="S86" s="249"/>
      <c r="T86" s="249"/>
      <c r="U86" s="249"/>
      <c r="V86" s="249"/>
      <c r="W86" s="249"/>
      <c r="X86" s="249"/>
      <c r="Y86" s="249"/>
      <c r="Z86" s="249"/>
    </row>
    <row r="87">
      <c r="A87" s="249"/>
      <c r="B87" s="249"/>
      <c r="C87" s="249"/>
      <c r="D87" s="249"/>
      <c r="E87" s="249"/>
      <c r="F87" s="249"/>
      <c r="G87" s="249"/>
      <c r="H87" s="249"/>
      <c r="I87" s="249"/>
      <c r="J87" s="249"/>
      <c r="K87" s="249"/>
      <c r="L87" s="249"/>
      <c r="M87" s="249"/>
      <c r="N87" s="249"/>
      <c r="O87" s="249"/>
      <c r="P87" s="249"/>
      <c r="Q87" s="249"/>
      <c r="R87" s="249"/>
      <c r="S87" s="249"/>
      <c r="T87" s="249"/>
      <c r="U87" s="249"/>
      <c r="V87" s="249"/>
      <c r="W87" s="249"/>
      <c r="X87" s="249"/>
      <c r="Y87" s="249"/>
      <c r="Z87" s="249"/>
    </row>
    <row r="88">
      <c r="A88" s="249"/>
      <c r="B88" s="249"/>
      <c r="C88" s="249"/>
      <c r="D88" s="249"/>
      <c r="E88" s="249"/>
      <c r="F88" s="249"/>
      <c r="G88" s="249"/>
      <c r="H88" s="249"/>
      <c r="I88" s="249"/>
      <c r="J88" s="249"/>
      <c r="K88" s="249"/>
      <c r="L88" s="249"/>
      <c r="M88" s="249"/>
      <c r="N88" s="249"/>
      <c r="O88" s="249"/>
      <c r="P88" s="249"/>
      <c r="Q88" s="249"/>
      <c r="R88" s="249"/>
      <c r="S88" s="249"/>
      <c r="T88" s="249"/>
      <c r="U88" s="249"/>
      <c r="V88" s="249"/>
      <c r="W88" s="249"/>
      <c r="X88" s="249"/>
      <c r="Y88" s="249"/>
      <c r="Z88" s="249"/>
    </row>
    <row r="89">
      <c r="A89" s="249"/>
      <c r="B89" s="249"/>
      <c r="C89" s="249"/>
      <c r="D89" s="249"/>
      <c r="E89" s="249"/>
      <c r="F89" s="249"/>
      <c r="G89" s="249"/>
      <c r="H89" s="249"/>
      <c r="I89" s="249"/>
      <c r="J89" s="249"/>
      <c r="K89" s="249"/>
      <c r="L89" s="249"/>
      <c r="M89" s="249"/>
      <c r="N89" s="249"/>
      <c r="O89" s="249"/>
      <c r="P89" s="249"/>
      <c r="Q89" s="249"/>
      <c r="R89" s="249"/>
      <c r="S89" s="249"/>
      <c r="T89" s="249"/>
      <c r="U89" s="249"/>
      <c r="V89" s="249"/>
      <c r="W89" s="249"/>
      <c r="X89" s="249"/>
      <c r="Y89" s="249"/>
      <c r="Z89" s="249"/>
    </row>
    <row r="90">
      <c r="A90" s="249"/>
      <c r="B90" s="249"/>
      <c r="C90" s="249"/>
      <c r="D90" s="249"/>
      <c r="E90" s="249"/>
      <c r="F90" s="249"/>
      <c r="G90" s="249"/>
      <c r="H90" s="249"/>
      <c r="I90" s="249"/>
      <c r="J90" s="249"/>
      <c r="K90" s="249"/>
      <c r="L90" s="249"/>
      <c r="M90" s="249"/>
      <c r="N90" s="249"/>
      <c r="O90" s="249"/>
      <c r="P90" s="249"/>
      <c r="Q90" s="249"/>
      <c r="R90" s="249"/>
      <c r="S90" s="249"/>
      <c r="T90" s="249"/>
      <c r="U90" s="249"/>
      <c r="V90" s="249"/>
      <c r="W90" s="249"/>
      <c r="X90" s="249"/>
      <c r="Y90" s="249"/>
      <c r="Z90" s="249"/>
    </row>
    <row r="91">
      <c r="A91" s="249"/>
      <c r="B91" s="249"/>
      <c r="C91" s="249"/>
      <c r="D91" s="249"/>
      <c r="E91" s="249"/>
      <c r="F91" s="249"/>
      <c r="G91" s="249"/>
      <c r="H91" s="249"/>
      <c r="I91" s="249"/>
      <c r="J91" s="249"/>
      <c r="K91" s="249"/>
      <c r="L91" s="249"/>
      <c r="M91" s="249"/>
      <c r="N91" s="249"/>
      <c r="O91" s="249"/>
      <c r="P91" s="249"/>
      <c r="Q91" s="249"/>
      <c r="R91" s="249"/>
      <c r="S91" s="249"/>
      <c r="T91" s="249"/>
      <c r="U91" s="249"/>
      <c r="V91" s="249"/>
      <c r="W91" s="249"/>
      <c r="X91" s="249"/>
      <c r="Y91" s="249"/>
      <c r="Z91" s="249"/>
    </row>
    <row r="92">
      <c r="A92" s="249"/>
      <c r="B92" s="249"/>
      <c r="C92" s="249"/>
      <c r="D92" s="249"/>
      <c r="E92" s="249"/>
      <c r="F92" s="249"/>
      <c r="G92" s="249"/>
      <c r="H92" s="249"/>
      <c r="I92" s="249"/>
      <c r="J92" s="249"/>
      <c r="K92" s="249"/>
      <c r="L92" s="249"/>
      <c r="M92" s="249"/>
      <c r="N92" s="249"/>
      <c r="O92" s="249"/>
      <c r="P92" s="249"/>
      <c r="Q92" s="249"/>
      <c r="R92" s="249"/>
      <c r="S92" s="249"/>
      <c r="T92" s="249"/>
      <c r="U92" s="249"/>
      <c r="V92" s="249"/>
      <c r="W92" s="249"/>
      <c r="X92" s="249"/>
      <c r="Y92" s="249"/>
      <c r="Z92" s="249"/>
    </row>
    <row r="93">
      <c r="A93" s="249"/>
      <c r="B93" s="249"/>
      <c r="C93" s="249"/>
      <c r="D93" s="249"/>
      <c r="E93" s="249"/>
      <c r="F93" s="249"/>
      <c r="G93" s="249"/>
      <c r="H93" s="249"/>
      <c r="I93" s="249"/>
      <c r="J93" s="249"/>
      <c r="K93" s="249"/>
      <c r="L93" s="249"/>
      <c r="M93" s="249"/>
      <c r="N93" s="249"/>
      <c r="O93" s="249"/>
      <c r="P93" s="249"/>
      <c r="Q93" s="249"/>
      <c r="R93" s="249"/>
      <c r="S93" s="249"/>
      <c r="T93" s="249"/>
      <c r="U93" s="249"/>
      <c r="V93" s="249"/>
      <c r="W93" s="249"/>
      <c r="X93" s="249"/>
      <c r="Y93" s="249"/>
      <c r="Z93" s="249"/>
    </row>
    <row r="94">
      <c r="A94" s="249"/>
      <c r="B94" s="249"/>
      <c r="C94" s="249"/>
      <c r="D94" s="249"/>
      <c r="E94" s="249"/>
      <c r="F94" s="249"/>
      <c r="G94" s="249"/>
      <c r="H94" s="249"/>
      <c r="I94" s="249"/>
      <c r="J94" s="249"/>
      <c r="K94" s="249"/>
      <c r="L94" s="249"/>
      <c r="M94" s="249"/>
      <c r="N94" s="249"/>
      <c r="O94" s="249"/>
      <c r="P94" s="249"/>
      <c r="Q94" s="249"/>
      <c r="R94" s="249"/>
      <c r="S94" s="249"/>
      <c r="T94" s="249"/>
      <c r="U94" s="249"/>
      <c r="V94" s="249"/>
      <c r="W94" s="249"/>
      <c r="X94" s="249"/>
      <c r="Y94" s="249"/>
      <c r="Z94" s="249"/>
    </row>
    <row r="95">
      <c r="A95" s="249"/>
      <c r="B95" s="249"/>
      <c r="C95" s="249"/>
      <c r="D95" s="249"/>
      <c r="E95" s="249"/>
      <c r="F95" s="249"/>
      <c r="G95" s="249"/>
      <c r="H95" s="249"/>
      <c r="I95" s="249"/>
      <c r="J95" s="249"/>
      <c r="K95" s="249"/>
      <c r="L95" s="249"/>
      <c r="M95" s="249"/>
      <c r="N95" s="249"/>
      <c r="O95" s="249"/>
      <c r="P95" s="249"/>
      <c r="Q95" s="249"/>
      <c r="R95" s="249"/>
      <c r="S95" s="249"/>
      <c r="T95" s="249"/>
      <c r="U95" s="249"/>
      <c r="V95" s="249"/>
      <c r="W95" s="249"/>
      <c r="X95" s="249"/>
      <c r="Y95" s="249"/>
      <c r="Z95" s="249"/>
    </row>
    <row r="96">
      <c r="A96" s="249"/>
      <c r="B96" s="249"/>
      <c r="C96" s="249"/>
      <c r="D96" s="249"/>
      <c r="E96" s="249"/>
      <c r="F96" s="249"/>
      <c r="G96" s="249"/>
      <c r="H96" s="249"/>
      <c r="I96" s="249"/>
      <c r="J96" s="249"/>
      <c r="K96" s="249"/>
      <c r="L96" s="249"/>
      <c r="M96" s="249"/>
      <c r="N96" s="249"/>
      <c r="O96" s="249"/>
      <c r="P96" s="249"/>
      <c r="Q96" s="249"/>
      <c r="R96" s="249"/>
      <c r="S96" s="249"/>
      <c r="T96" s="249"/>
      <c r="U96" s="249"/>
      <c r="V96" s="249"/>
      <c r="W96" s="249"/>
      <c r="X96" s="249"/>
      <c r="Y96" s="249"/>
      <c r="Z96" s="249"/>
    </row>
    <row r="97">
      <c r="A97" s="249"/>
      <c r="B97" s="249"/>
      <c r="C97" s="249"/>
      <c r="D97" s="249"/>
      <c r="E97" s="249"/>
      <c r="F97" s="249"/>
      <c r="G97" s="249"/>
      <c r="H97" s="249"/>
      <c r="I97" s="249"/>
      <c r="J97" s="249"/>
      <c r="K97" s="249"/>
      <c r="L97" s="249"/>
      <c r="M97" s="249"/>
      <c r="N97" s="249"/>
      <c r="O97" s="249"/>
      <c r="P97" s="249"/>
      <c r="Q97" s="249"/>
      <c r="R97" s="249"/>
      <c r="S97" s="249"/>
      <c r="T97" s="249"/>
      <c r="U97" s="249"/>
      <c r="V97" s="249"/>
      <c r="W97" s="249"/>
      <c r="X97" s="249"/>
      <c r="Y97" s="249"/>
      <c r="Z97" s="249"/>
    </row>
    <row r="98">
      <c r="A98" s="249"/>
      <c r="B98" s="249"/>
      <c r="C98" s="249"/>
      <c r="D98" s="249"/>
      <c r="E98" s="249"/>
      <c r="F98" s="249"/>
      <c r="G98" s="249"/>
      <c r="H98" s="249"/>
      <c r="I98" s="249"/>
      <c r="J98" s="249"/>
      <c r="K98" s="249"/>
      <c r="L98" s="249"/>
      <c r="M98" s="249"/>
      <c r="N98" s="249"/>
      <c r="O98" s="249"/>
      <c r="P98" s="249"/>
      <c r="Q98" s="249"/>
      <c r="R98" s="249"/>
      <c r="S98" s="249"/>
      <c r="T98" s="249"/>
      <c r="U98" s="249"/>
      <c r="V98" s="249"/>
      <c r="W98" s="249"/>
      <c r="X98" s="249"/>
      <c r="Y98" s="249"/>
      <c r="Z98" s="249"/>
    </row>
    <row r="99">
      <c r="A99" s="249"/>
      <c r="B99" s="249"/>
      <c r="C99" s="249"/>
      <c r="D99" s="249"/>
      <c r="E99" s="249"/>
      <c r="F99" s="249"/>
      <c r="G99" s="249"/>
      <c r="H99" s="249"/>
      <c r="I99" s="249"/>
      <c r="J99" s="249"/>
      <c r="K99" s="249"/>
      <c r="L99" s="249"/>
      <c r="M99" s="249"/>
      <c r="N99" s="249"/>
      <c r="O99" s="249"/>
      <c r="P99" s="249"/>
      <c r="Q99" s="249"/>
      <c r="R99" s="249"/>
      <c r="S99" s="249"/>
      <c r="T99" s="249"/>
      <c r="U99" s="249"/>
      <c r="V99" s="249"/>
      <c r="W99" s="249"/>
      <c r="X99" s="249"/>
      <c r="Y99" s="249"/>
      <c r="Z99" s="249"/>
    </row>
    <row r="100">
      <c r="A100" s="249"/>
      <c r="B100" s="249"/>
      <c r="C100" s="249"/>
      <c r="D100" s="249"/>
      <c r="E100" s="249"/>
      <c r="F100" s="249"/>
      <c r="G100" s="249"/>
      <c r="H100" s="249"/>
      <c r="I100" s="249"/>
      <c r="J100" s="249"/>
      <c r="K100" s="249"/>
      <c r="L100" s="249"/>
      <c r="M100" s="249"/>
      <c r="N100" s="249"/>
      <c r="O100" s="249"/>
      <c r="P100" s="249"/>
      <c r="Q100" s="249"/>
      <c r="R100" s="249"/>
      <c r="S100" s="249"/>
      <c r="T100" s="249"/>
      <c r="U100" s="249"/>
      <c r="V100" s="249"/>
      <c r="W100" s="249"/>
      <c r="X100" s="249"/>
      <c r="Y100" s="249"/>
      <c r="Z100" s="249"/>
    </row>
    <row r="101">
      <c r="A101" s="249"/>
      <c r="B101" s="249"/>
      <c r="C101" s="249"/>
      <c r="D101" s="249"/>
      <c r="E101" s="249"/>
      <c r="F101" s="249"/>
      <c r="G101" s="249"/>
      <c r="H101" s="249"/>
      <c r="I101" s="249"/>
      <c r="J101" s="249"/>
      <c r="K101" s="249"/>
      <c r="L101" s="249"/>
      <c r="M101" s="249"/>
      <c r="N101" s="249"/>
      <c r="O101" s="249"/>
      <c r="P101" s="249"/>
      <c r="Q101" s="249"/>
      <c r="R101" s="249"/>
      <c r="S101" s="249"/>
      <c r="T101" s="249"/>
      <c r="U101" s="249"/>
      <c r="V101" s="249"/>
      <c r="W101" s="249"/>
      <c r="X101" s="249"/>
      <c r="Y101" s="249"/>
      <c r="Z101" s="249"/>
    </row>
    <row r="102">
      <c r="A102" s="249"/>
      <c r="B102" s="249"/>
      <c r="C102" s="249"/>
      <c r="D102" s="249"/>
      <c r="E102" s="249"/>
      <c r="F102" s="249"/>
      <c r="G102" s="249"/>
      <c r="H102" s="249"/>
      <c r="I102" s="249"/>
      <c r="J102" s="249"/>
      <c r="K102" s="249"/>
      <c r="L102" s="249"/>
      <c r="M102" s="249"/>
      <c r="N102" s="249"/>
      <c r="O102" s="249"/>
      <c r="P102" s="249"/>
      <c r="Q102" s="249"/>
      <c r="R102" s="249"/>
      <c r="S102" s="249"/>
      <c r="T102" s="249"/>
      <c r="U102" s="249"/>
      <c r="V102" s="249"/>
      <c r="W102" s="249"/>
      <c r="X102" s="249"/>
      <c r="Y102" s="249"/>
      <c r="Z102" s="249"/>
    </row>
    <row r="103">
      <c r="A103" s="249"/>
      <c r="B103" s="249"/>
      <c r="C103" s="249"/>
      <c r="D103" s="249"/>
      <c r="E103" s="249"/>
      <c r="F103" s="249"/>
      <c r="G103" s="249"/>
      <c r="H103" s="249"/>
      <c r="I103" s="249"/>
      <c r="J103" s="249"/>
      <c r="K103" s="249"/>
      <c r="L103" s="249"/>
      <c r="M103" s="249"/>
      <c r="N103" s="249"/>
      <c r="O103" s="249"/>
      <c r="P103" s="249"/>
      <c r="Q103" s="249"/>
      <c r="R103" s="249"/>
      <c r="S103" s="249"/>
      <c r="T103" s="249"/>
      <c r="U103" s="249"/>
      <c r="V103" s="249"/>
      <c r="W103" s="249"/>
      <c r="X103" s="249"/>
      <c r="Y103" s="249"/>
      <c r="Z103" s="249"/>
    </row>
    <row r="104">
      <c r="A104" s="249"/>
      <c r="B104" s="249"/>
      <c r="C104" s="249"/>
      <c r="D104" s="249"/>
      <c r="E104" s="249"/>
      <c r="F104" s="249"/>
      <c r="G104" s="249"/>
      <c r="H104" s="249"/>
      <c r="I104" s="249"/>
      <c r="J104" s="249"/>
      <c r="K104" s="249"/>
      <c r="L104" s="249"/>
      <c r="M104" s="249"/>
      <c r="N104" s="249"/>
      <c r="O104" s="249"/>
      <c r="P104" s="249"/>
      <c r="Q104" s="249"/>
      <c r="R104" s="249"/>
      <c r="S104" s="249"/>
      <c r="T104" s="249"/>
      <c r="U104" s="249"/>
      <c r="V104" s="249"/>
      <c r="W104" s="249"/>
      <c r="X104" s="249"/>
      <c r="Y104" s="249"/>
      <c r="Z104" s="249"/>
    </row>
    <row r="105">
      <c r="A105" s="249"/>
      <c r="B105" s="249"/>
      <c r="C105" s="249"/>
      <c r="D105" s="249"/>
      <c r="E105" s="249"/>
      <c r="F105" s="249"/>
      <c r="G105" s="249"/>
      <c r="H105" s="249"/>
      <c r="I105" s="249"/>
      <c r="J105" s="249"/>
      <c r="K105" s="249"/>
      <c r="L105" s="249"/>
      <c r="M105" s="249"/>
      <c r="N105" s="249"/>
      <c r="O105" s="249"/>
      <c r="P105" s="249"/>
      <c r="Q105" s="249"/>
      <c r="R105" s="249"/>
      <c r="S105" s="249"/>
      <c r="T105" s="249"/>
      <c r="U105" s="249"/>
      <c r="V105" s="249"/>
      <c r="W105" s="249"/>
      <c r="X105" s="249"/>
      <c r="Y105" s="249"/>
      <c r="Z105" s="249"/>
    </row>
    <row r="106">
      <c r="A106" s="249"/>
      <c r="B106" s="249"/>
      <c r="C106" s="249"/>
      <c r="D106" s="249"/>
      <c r="E106" s="249"/>
      <c r="F106" s="249"/>
      <c r="G106" s="249"/>
      <c r="H106" s="249"/>
      <c r="I106" s="249"/>
      <c r="J106" s="249"/>
      <c r="K106" s="249"/>
      <c r="L106" s="249"/>
      <c r="M106" s="249"/>
      <c r="N106" s="249"/>
      <c r="O106" s="249"/>
      <c r="P106" s="249"/>
      <c r="Q106" s="249"/>
      <c r="R106" s="249"/>
      <c r="S106" s="249"/>
      <c r="T106" s="249"/>
      <c r="U106" s="249"/>
      <c r="V106" s="249"/>
      <c r="W106" s="249"/>
      <c r="X106" s="249"/>
      <c r="Y106" s="249"/>
      <c r="Z106" s="249"/>
    </row>
    <row r="107">
      <c r="A107" s="249"/>
      <c r="B107" s="249"/>
      <c r="C107" s="249"/>
      <c r="D107" s="249"/>
      <c r="E107" s="249"/>
      <c r="F107" s="249"/>
      <c r="G107" s="249"/>
      <c r="H107" s="249"/>
      <c r="I107" s="249"/>
      <c r="J107" s="249"/>
      <c r="K107" s="249"/>
      <c r="L107" s="249"/>
      <c r="M107" s="249"/>
      <c r="N107" s="249"/>
      <c r="O107" s="249"/>
      <c r="P107" s="249"/>
      <c r="Q107" s="249"/>
      <c r="R107" s="249"/>
      <c r="S107" s="249"/>
      <c r="T107" s="249"/>
      <c r="U107" s="249"/>
      <c r="V107" s="249"/>
      <c r="W107" s="249"/>
      <c r="X107" s="249"/>
      <c r="Y107" s="249"/>
      <c r="Z107" s="249"/>
    </row>
    <row r="108">
      <c r="A108" s="249"/>
      <c r="B108" s="249"/>
      <c r="C108" s="249"/>
      <c r="D108" s="249"/>
      <c r="E108" s="249"/>
      <c r="F108" s="249"/>
      <c r="G108" s="249"/>
      <c r="H108" s="249"/>
      <c r="I108" s="249"/>
      <c r="J108" s="249"/>
      <c r="K108" s="249"/>
      <c r="L108" s="249"/>
      <c r="M108" s="249"/>
      <c r="N108" s="249"/>
      <c r="O108" s="249"/>
      <c r="P108" s="249"/>
      <c r="Q108" s="249"/>
      <c r="R108" s="249"/>
      <c r="S108" s="249"/>
      <c r="T108" s="249"/>
      <c r="U108" s="249"/>
      <c r="V108" s="249"/>
      <c r="W108" s="249"/>
      <c r="X108" s="249"/>
      <c r="Y108" s="249"/>
      <c r="Z108" s="249"/>
    </row>
    <row r="109">
      <c r="A109" s="249"/>
      <c r="B109" s="249"/>
      <c r="C109" s="249"/>
      <c r="D109" s="249"/>
      <c r="E109" s="249"/>
      <c r="F109" s="249"/>
      <c r="G109" s="249"/>
      <c r="H109" s="249"/>
      <c r="I109" s="249"/>
      <c r="J109" s="249"/>
      <c r="K109" s="249"/>
      <c r="L109" s="249"/>
      <c r="M109" s="249"/>
      <c r="N109" s="249"/>
      <c r="O109" s="249"/>
      <c r="P109" s="249"/>
      <c r="Q109" s="249"/>
      <c r="R109" s="249"/>
      <c r="S109" s="249"/>
      <c r="T109" s="249"/>
      <c r="U109" s="249"/>
      <c r="V109" s="249"/>
      <c r="W109" s="249"/>
      <c r="X109" s="249"/>
      <c r="Y109" s="249"/>
      <c r="Z109" s="249"/>
    </row>
    <row r="110">
      <c r="A110" s="249"/>
      <c r="B110" s="249"/>
      <c r="C110" s="249"/>
      <c r="D110" s="249"/>
      <c r="E110" s="249"/>
      <c r="F110" s="249"/>
      <c r="G110" s="249"/>
      <c r="H110" s="249"/>
      <c r="I110" s="249"/>
      <c r="J110" s="249"/>
      <c r="K110" s="249"/>
      <c r="L110" s="249"/>
      <c r="M110" s="249"/>
      <c r="N110" s="249"/>
      <c r="O110" s="249"/>
      <c r="P110" s="249"/>
      <c r="Q110" s="249"/>
      <c r="R110" s="249"/>
      <c r="S110" s="249"/>
      <c r="T110" s="249"/>
      <c r="U110" s="249"/>
      <c r="V110" s="249"/>
      <c r="W110" s="249"/>
      <c r="X110" s="249"/>
      <c r="Y110" s="249"/>
      <c r="Z110" s="249"/>
    </row>
    <row r="111">
      <c r="A111" s="249"/>
      <c r="B111" s="249"/>
      <c r="C111" s="249"/>
      <c r="D111" s="249"/>
      <c r="E111" s="249"/>
      <c r="F111" s="249"/>
      <c r="G111" s="249"/>
      <c r="H111" s="249"/>
      <c r="I111" s="249"/>
      <c r="J111" s="249"/>
      <c r="K111" s="249"/>
      <c r="L111" s="249"/>
      <c r="M111" s="249"/>
      <c r="N111" s="249"/>
      <c r="O111" s="249"/>
      <c r="P111" s="249"/>
      <c r="Q111" s="249"/>
      <c r="R111" s="249"/>
      <c r="S111" s="249"/>
      <c r="T111" s="249"/>
      <c r="U111" s="249"/>
      <c r="V111" s="249"/>
      <c r="W111" s="249"/>
      <c r="X111" s="249"/>
      <c r="Y111" s="249"/>
      <c r="Z111" s="249"/>
    </row>
    <row r="112">
      <c r="A112" s="249"/>
      <c r="B112" s="249"/>
      <c r="C112" s="249"/>
      <c r="D112" s="249"/>
      <c r="E112" s="249"/>
      <c r="F112" s="249"/>
      <c r="G112" s="249"/>
      <c r="H112" s="249"/>
      <c r="I112" s="249"/>
      <c r="J112" s="249"/>
      <c r="K112" s="249"/>
      <c r="L112" s="249"/>
      <c r="M112" s="249"/>
      <c r="N112" s="249"/>
      <c r="O112" s="249"/>
      <c r="P112" s="249"/>
      <c r="Q112" s="249"/>
      <c r="R112" s="249"/>
      <c r="S112" s="249"/>
      <c r="T112" s="249"/>
      <c r="U112" s="249"/>
      <c r="V112" s="249"/>
      <c r="W112" s="249"/>
      <c r="X112" s="249"/>
      <c r="Y112" s="249"/>
      <c r="Z112" s="249"/>
    </row>
    <row r="113">
      <c r="A113" s="249"/>
      <c r="B113" s="249"/>
      <c r="C113" s="249"/>
      <c r="D113" s="249"/>
      <c r="E113" s="249"/>
      <c r="F113" s="249"/>
      <c r="G113" s="249"/>
      <c r="H113" s="249"/>
      <c r="I113" s="249"/>
      <c r="J113" s="249"/>
      <c r="K113" s="249"/>
      <c r="L113" s="249"/>
      <c r="M113" s="249"/>
      <c r="N113" s="249"/>
      <c r="O113" s="249"/>
      <c r="P113" s="249"/>
      <c r="Q113" s="249"/>
      <c r="R113" s="249"/>
      <c r="S113" s="249"/>
      <c r="T113" s="249"/>
      <c r="U113" s="249"/>
      <c r="V113" s="249"/>
      <c r="W113" s="249"/>
      <c r="X113" s="249"/>
      <c r="Y113" s="249"/>
      <c r="Z113" s="249"/>
    </row>
    <row r="114">
      <c r="A114" s="249"/>
      <c r="B114" s="249"/>
      <c r="C114" s="249"/>
      <c r="D114" s="249"/>
      <c r="E114" s="249"/>
      <c r="F114" s="249"/>
      <c r="G114" s="249"/>
      <c r="H114" s="249"/>
      <c r="I114" s="249"/>
      <c r="J114" s="249"/>
      <c r="K114" s="249"/>
      <c r="L114" s="249"/>
      <c r="M114" s="249"/>
      <c r="N114" s="249"/>
      <c r="O114" s="249"/>
      <c r="P114" s="249"/>
      <c r="Q114" s="249"/>
      <c r="R114" s="249"/>
      <c r="S114" s="249"/>
      <c r="T114" s="249"/>
      <c r="U114" s="249"/>
      <c r="V114" s="249"/>
      <c r="W114" s="249"/>
      <c r="X114" s="249"/>
      <c r="Y114" s="249"/>
      <c r="Z114" s="249"/>
    </row>
    <row r="115">
      <c r="A115" s="249"/>
      <c r="B115" s="249"/>
      <c r="C115" s="249"/>
      <c r="D115" s="249"/>
      <c r="E115" s="249"/>
      <c r="F115" s="249"/>
      <c r="G115" s="249"/>
      <c r="H115" s="249"/>
      <c r="I115" s="249"/>
      <c r="J115" s="249"/>
      <c r="K115" s="249"/>
      <c r="L115" s="249"/>
      <c r="M115" s="249"/>
      <c r="N115" s="249"/>
      <c r="O115" s="249"/>
      <c r="P115" s="249"/>
      <c r="Q115" s="249"/>
      <c r="R115" s="249"/>
      <c r="S115" s="249"/>
      <c r="T115" s="249"/>
      <c r="U115" s="249"/>
      <c r="V115" s="249"/>
      <c r="W115" s="249"/>
      <c r="X115" s="249"/>
      <c r="Y115" s="249"/>
      <c r="Z115" s="249"/>
    </row>
    <row r="116">
      <c r="A116" s="249"/>
      <c r="B116" s="249"/>
      <c r="C116" s="249"/>
      <c r="D116" s="249"/>
      <c r="E116" s="249"/>
      <c r="F116" s="249"/>
      <c r="G116" s="249"/>
      <c r="H116" s="249"/>
      <c r="I116" s="249"/>
      <c r="J116" s="249"/>
      <c r="K116" s="249"/>
      <c r="L116" s="249"/>
      <c r="M116" s="249"/>
      <c r="N116" s="249"/>
      <c r="O116" s="249"/>
      <c r="P116" s="249"/>
      <c r="Q116" s="249"/>
      <c r="R116" s="249"/>
      <c r="S116" s="249"/>
      <c r="T116" s="249"/>
      <c r="U116" s="249"/>
      <c r="V116" s="249"/>
      <c r="W116" s="249"/>
      <c r="X116" s="249"/>
      <c r="Y116" s="249"/>
      <c r="Z116" s="249"/>
    </row>
    <row r="117">
      <c r="A117" s="249"/>
      <c r="B117" s="249"/>
      <c r="C117" s="249"/>
      <c r="D117" s="249"/>
      <c r="E117" s="249"/>
      <c r="F117" s="249"/>
      <c r="G117" s="249"/>
      <c r="H117" s="249"/>
      <c r="I117" s="249"/>
      <c r="J117" s="249"/>
      <c r="K117" s="249"/>
      <c r="L117" s="249"/>
      <c r="M117" s="249"/>
      <c r="N117" s="249"/>
      <c r="O117" s="249"/>
      <c r="P117" s="249"/>
      <c r="Q117" s="249"/>
      <c r="R117" s="249"/>
      <c r="S117" s="249"/>
      <c r="T117" s="249"/>
      <c r="U117" s="249"/>
      <c r="V117" s="249"/>
      <c r="W117" s="249"/>
      <c r="X117" s="249"/>
      <c r="Y117" s="249"/>
      <c r="Z117" s="249"/>
    </row>
    <row r="118">
      <c r="A118" s="249"/>
      <c r="B118" s="249"/>
      <c r="C118" s="249"/>
      <c r="D118" s="249"/>
      <c r="E118" s="249"/>
      <c r="F118" s="249"/>
      <c r="G118" s="249"/>
      <c r="H118" s="249"/>
      <c r="I118" s="249"/>
      <c r="J118" s="249"/>
      <c r="K118" s="249"/>
      <c r="L118" s="249"/>
      <c r="M118" s="249"/>
      <c r="N118" s="249"/>
      <c r="O118" s="249"/>
      <c r="P118" s="249"/>
      <c r="Q118" s="249"/>
      <c r="R118" s="249"/>
      <c r="S118" s="249"/>
      <c r="T118" s="249"/>
      <c r="U118" s="249"/>
      <c r="V118" s="249"/>
      <c r="W118" s="249"/>
      <c r="X118" s="249"/>
      <c r="Y118" s="249"/>
      <c r="Z118" s="249"/>
    </row>
    <row r="119">
      <c r="A119" s="249"/>
      <c r="B119" s="249"/>
      <c r="C119" s="249"/>
      <c r="D119" s="249"/>
      <c r="E119" s="249"/>
      <c r="F119" s="249"/>
      <c r="G119" s="249"/>
      <c r="H119" s="249"/>
      <c r="I119" s="249"/>
      <c r="J119" s="249"/>
      <c r="K119" s="249"/>
      <c r="L119" s="249"/>
      <c r="M119" s="249"/>
      <c r="N119" s="249"/>
      <c r="O119" s="249"/>
      <c r="P119" s="249"/>
      <c r="Q119" s="249"/>
      <c r="R119" s="249"/>
      <c r="S119" s="249"/>
      <c r="T119" s="249"/>
      <c r="U119" s="249"/>
      <c r="V119" s="249"/>
      <c r="W119" s="249"/>
      <c r="X119" s="249"/>
      <c r="Y119" s="249"/>
      <c r="Z119" s="249"/>
    </row>
    <row r="120">
      <c r="A120" s="249"/>
      <c r="B120" s="249"/>
      <c r="C120" s="249"/>
      <c r="D120" s="249"/>
      <c r="E120" s="249"/>
      <c r="F120" s="249"/>
      <c r="G120" s="249"/>
      <c r="H120" s="249"/>
      <c r="I120" s="249"/>
      <c r="J120" s="249"/>
      <c r="K120" s="249"/>
      <c r="L120" s="249"/>
      <c r="M120" s="249"/>
      <c r="N120" s="249"/>
      <c r="O120" s="249"/>
      <c r="P120" s="249"/>
      <c r="Q120" s="249"/>
      <c r="R120" s="249"/>
      <c r="S120" s="249"/>
      <c r="T120" s="249"/>
      <c r="U120" s="249"/>
      <c r="V120" s="249"/>
      <c r="W120" s="249"/>
      <c r="X120" s="249"/>
      <c r="Y120" s="249"/>
      <c r="Z120" s="249"/>
    </row>
    <row r="121">
      <c r="A121" s="249"/>
      <c r="B121" s="249"/>
      <c r="C121" s="249"/>
      <c r="D121" s="249"/>
      <c r="E121" s="249"/>
      <c r="F121" s="249"/>
      <c r="G121" s="249"/>
      <c r="H121" s="249"/>
      <c r="I121" s="249"/>
      <c r="J121" s="249"/>
      <c r="K121" s="249"/>
      <c r="L121" s="249"/>
      <c r="M121" s="249"/>
      <c r="N121" s="249"/>
      <c r="O121" s="249"/>
      <c r="P121" s="249"/>
      <c r="Q121" s="249"/>
      <c r="R121" s="249"/>
      <c r="S121" s="249"/>
      <c r="T121" s="249"/>
      <c r="U121" s="249"/>
      <c r="V121" s="249"/>
      <c r="W121" s="249"/>
      <c r="X121" s="249"/>
      <c r="Y121" s="249"/>
      <c r="Z121" s="249"/>
    </row>
    <row r="122">
      <c r="A122" s="249"/>
      <c r="B122" s="249"/>
      <c r="C122" s="249"/>
      <c r="D122" s="249"/>
      <c r="E122" s="249"/>
      <c r="F122" s="249"/>
      <c r="G122" s="249"/>
      <c r="H122" s="249"/>
      <c r="I122" s="249"/>
      <c r="J122" s="249"/>
      <c r="K122" s="249"/>
      <c r="L122" s="249"/>
      <c r="M122" s="249"/>
      <c r="N122" s="249"/>
      <c r="O122" s="249"/>
      <c r="P122" s="249"/>
      <c r="Q122" s="249"/>
      <c r="R122" s="249"/>
      <c r="S122" s="249"/>
      <c r="T122" s="249"/>
      <c r="U122" s="249"/>
      <c r="V122" s="249"/>
      <c r="W122" s="249"/>
      <c r="X122" s="249"/>
      <c r="Y122" s="249"/>
      <c r="Z122" s="249"/>
    </row>
    <row r="123">
      <c r="A123" s="249"/>
      <c r="B123" s="249"/>
      <c r="C123" s="249"/>
      <c r="D123" s="249"/>
      <c r="E123" s="249"/>
      <c r="F123" s="249"/>
      <c r="G123" s="249"/>
      <c r="H123" s="249"/>
      <c r="I123" s="249"/>
      <c r="J123" s="249"/>
      <c r="K123" s="249"/>
      <c r="L123" s="249"/>
      <c r="M123" s="249"/>
      <c r="N123" s="249"/>
      <c r="O123" s="249"/>
      <c r="P123" s="249"/>
      <c r="Q123" s="249"/>
      <c r="R123" s="249"/>
      <c r="S123" s="249"/>
      <c r="T123" s="249"/>
      <c r="U123" s="249"/>
      <c r="V123" s="249"/>
      <c r="W123" s="249"/>
      <c r="X123" s="249"/>
      <c r="Y123" s="249"/>
      <c r="Z123" s="249"/>
    </row>
    <row r="124">
      <c r="A124" s="249"/>
      <c r="B124" s="249"/>
      <c r="C124" s="249"/>
      <c r="D124" s="249"/>
      <c r="E124" s="249"/>
      <c r="F124" s="249"/>
      <c r="G124" s="249"/>
      <c r="H124" s="249"/>
      <c r="I124" s="249"/>
      <c r="J124" s="249"/>
      <c r="K124" s="249"/>
      <c r="L124" s="249"/>
      <c r="M124" s="249"/>
      <c r="N124" s="249"/>
      <c r="O124" s="249"/>
      <c r="P124" s="249"/>
      <c r="Q124" s="249"/>
      <c r="R124" s="249"/>
      <c r="S124" s="249"/>
      <c r="T124" s="249"/>
      <c r="U124" s="249"/>
      <c r="V124" s="249"/>
      <c r="W124" s="249"/>
      <c r="X124" s="249"/>
      <c r="Y124" s="249"/>
      <c r="Z124" s="249"/>
    </row>
    <row r="125">
      <c r="A125" s="249"/>
      <c r="B125" s="249"/>
      <c r="C125" s="249"/>
      <c r="D125" s="249"/>
      <c r="E125" s="249"/>
      <c r="F125" s="249"/>
      <c r="G125" s="249"/>
      <c r="H125" s="249"/>
      <c r="I125" s="249"/>
      <c r="J125" s="249"/>
      <c r="K125" s="249"/>
      <c r="L125" s="249"/>
      <c r="M125" s="249"/>
      <c r="N125" s="249"/>
      <c r="O125" s="249"/>
      <c r="P125" s="249"/>
      <c r="Q125" s="249"/>
      <c r="R125" s="249"/>
      <c r="S125" s="249"/>
      <c r="T125" s="249"/>
      <c r="U125" s="249"/>
      <c r="V125" s="249"/>
      <c r="W125" s="249"/>
      <c r="X125" s="249"/>
      <c r="Y125" s="249"/>
      <c r="Z125" s="249"/>
    </row>
    <row r="126">
      <c r="A126" s="249"/>
      <c r="B126" s="249"/>
      <c r="C126" s="249"/>
      <c r="D126" s="249"/>
      <c r="E126" s="249"/>
      <c r="F126" s="249"/>
      <c r="G126" s="249"/>
      <c r="H126" s="249"/>
      <c r="I126" s="249"/>
      <c r="J126" s="249"/>
      <c r="K126" s="249"/>
      <c r="L126" s="249"/>
      <c r="M126" s="249"/>
      <c r="N126" s="249"/>
      <c r="O126" s="249"/>
      <c r="P126" s="249"/>
      <c r="Q126" s="249"/>
      <c r="R126" s="249"/>
      <c r="S126" s="249"/>
      <c r="T126" s="249"/>
      <c r="U126" s="249"/>
      <c r="V126" s="249"/>
      <c r="W126" s="249"/>
      <c r="X126" s="249"/>
      <c r="Y126" s="249"/>
      <c r="Z126" s="249"/>
    </row>
    <row r="127">
      <c r="A127" s="249"/>
      <c r="B127" s="249"/>
      <c r="C127" s="249"/>
      <c r="D127" s="249"/>
      <c r="E127" s="249"/>
      <c r="F127" s="249"/>
      <c r="G127" s="249"/>
      <c r="H127" s="249"/>
      <c r="I127" s="249"/>
      <c r="J127" s="249"/>
      <c r="K127" s="249"/>
      <c r="L127" s="249"/>
      <c r="M127" s="249"/>
      <c r="N127" s="249"/>
      <c r="O127" s="249"/>
      <c r="P127" s="249"/>
      <c r="Q127" s="249"/>
      <c r="R127" s="249"/>
      <c r="S127" s="249"/>
      <c r="T127" s="249"/>
      <c r="U127" s="249"/>
      <c r="V127" s="249"/>
      <c r="W127" s="249"/>
      <c r="X127" s="249"/>
      <c r="Y127" s="249"/>
      <c r="Z127" s="249"/>
    </row>
    <row r="128">
      <c r="A128" s="249"/>
      <c r="B128" s="249"/>
      <c r="C128" s="249"/>
      <c r="D128" s="249"/>
      <c r="E128" s="249"/>
      <c r="F128" s="249"/>
      <c r="G128" s="249"/>
      <c r="H128" s="249"/>
      <c r="I128" s="249"/>
      <c r="J128" s="249"/>
      <c r="K128" s="249"/>
      <c r="L128" s="249"/>
      <c r="M128" s="249"/>
      <c r="N128" s="249"/>
      <c r="O128" s="249"/>
      <c r="P128" s="249"/>
      <c r="Q128" s="249"/>
      <c r="R128" s="249"/>
      <c r="S128" s="249"/>
      <c r="T128" s="249"/>
      <c r="U128" s="249"/>
      <c r="V128" s="249"/>
      <c r="W128" s="249"/>
      <c r="X128" s="249"/>
      <c r="Y128" s="249"/>
      <c r="Z128" s="249"/>
    </row>
    <row r="129">
      <c r="A129" s="249"/>
      <c r="B129" s="249"/>
      <c r="C129" s="249"/>
      <c r="D129" s="249"/>
      <c r="E129" s="249"/>
      <c r="F129" s="249"/>
      <c r="G129" s="249"/>
      <c r="H129" s="249"/>
      <c r="I129" s="249"/>
      <c r="J129" s="249"/>
      <c r="K129" s="249"/>
      <c r="L129" s="249"/>
      <c r="M129" s="249"/>
      <c r="N129" s="249"/>
      <c r="O129" s="249"/>
      <c r="P129" s="249"/>
      <c r="Q129" s="249"/>
      <c r="R129" s="249"/>
      <c r="S129" s="249"/>
      <c r="T129" s="249"/>
      <c r="U129" s="249"/>
      <c r="V129" s="249"/>
      <c r="W129" s="249"/>
      <c r="X129" s="249"/>
      <c r="Y129" s="249"/>
      <c r="Z129" s="249"/>
    </row>
    <row r="130">
      <c r="A130" s="249"/>
      <c r="B130" s="249"/>
      <c r="C130" s="249"/>
      <c r="D130" s="249"/>
      <c r="E130" s="249"/>
      <c r="F130" s="249"/>
      <c r="G130" s="249"/>
      <c r="H130" s="249"/>
      <c r="I130" s="249"/>
      <c r="J130" s="249"/>
      <c r="K130" s="249"/>
      <c r="L130" s="249"/>
      <c r="M130" s="249"/>
      <c r="N130" s="249"/>
      <c r="O130" s="249"/>
      <c r="P130" s="249"/>
      <c r="Q130" s="249"/>
      <c r="R130" s="249"/>
      <c r="S130" s="249"/>
      <c r="T130" s="249"/>
      <c r="U130" s="249"/>
      <c r="V130" s="249"/>
      <c r="W130" s="249"/>
      <c r="X130" s="249"/>
      <c r="Y130" s="249"/>
      <c r="Z130" s="249"/>
    </row>
    <row r="131">
      <c r="A131" s="249"/>
      <c r="B131" s="249"/>
      <c r="C131" s="249"/>
      <c r="D131" s="249"/>
      <c r="E131" s="249"/>
      <c r="F131" s="249"/>
      <c r="G131" s="249"/>
      <c r="H131" s="249"/>
      <c r="I131" s="249"/>
      <c r="J131" s="249"/>
      <c r="K131" s="249"/>
      <c r="L131" s="249"/>
      <c r="M131" s="249"/>
      <c r="N131" s="249"/>
      <c r="O131" s="249"/>
      <c r="P131" s="249"/>
      <c r="Q131" s="249"/>
      <c r="R131" s="249"/>
      <c r="S131" s="249"/>
      <c r="T131" s="249"/>
      <c r="U131" s="249"/>
      <c r="V131" s="249"/>
      <c r="W131" s="249"/>
      <c r="X131" s="249"/>
      <c r="Y131" s="249"/>
      <c r="Z131" s="249"/>
    </row>
    <row r="132">
      <c r="A132" s="249"/>
      <c r="B132" s="249"/>
      <c r="C132" s="249"/>
      <c r="D132" s="249"/>
      <c r="E132" s="249"/>
      <c r="F132" s="249"/>
      <c r="G132" s="249"/>
      <c r="H132" s="249"/>
      <c r="I132" s="249"/>
      <c r="J132" s="249"/>
      <c r="K132" s="249"/>
      <c r="L132" s="249"/>
      <c r="M132" s="249"/>
      <c r="N132" s="249"/>
      <c r="O132" s="249"/>
      <c r="P132" s="249"/>
      <c r="Q132" s="249"/>
      <c r="R132" s="249"/>
      <c r="S132" s="249"/>
      <c r="T132" s="249"/>
      <c r="U132" s="249"/>
      <c r="V132" s="249"/>
      <c r="W132" s="249"/>
      <c r="X132" s="249"/>
      <c r="Y132" s="249"/>
      <c r="Z132" s="249"/>
    </row>
    <row r="133">
      <c r="A133" s="249"/>
      <c r="B133" s="249"/>
      <c r="C133" s="249"/>
      <c r="D133" s="249"/>
      <c r="E133" s="249"/>
      <c r="F133" s="249"/>
      <c r="G133" s="249"/>
      <c r="H133" s="249"/>
      <c r="I133" s="249"/>
      <c r="J133" s="249"/>
      <c r="K133" s="249"/>
      <c r="L133" s="249"/>
      <c r="M133" s="249"/>
      <c r="N133" s="249"/>
      <c r="O133" s="249"/>
      <c r="P133" s="249"/>
      <c r="Q133" s="249"/>
      <c r="R133" s="249"/>
      <c r="S133" s="249"/>
      <c r="T133" s="249"/>
      <c r="U133" s="249"/>
      <c r="V133" s="249"/>
      <c r="W133" s="249"/>
      <c r="X133" s="249"/>
      <c r="Y133" s="249"/>
      <c r="Z133" s="249"/>
    </row>
    <row r="134">
      <c r="A134" s="249"/>
      <c r="B134" s="249"/>
      <c r="C134" s="249"/>
      <c r="D134" s="249"/>
      <c r="E134" s="249"/>
      <c r="F134" s="249"/>
      <c r="G134" s="249"/>
      <c r="H134" s="249"/>
      <c r="I134" s="249"/>
      <c r="J134" s="249"/>
      <c r="K134" s="249"/>
      <c r="L134" s="249"/>
      <c r="M134" s="249"/>
      <c r="N134" s="249"/>
      <c r="O134" s="249"/>
      <c r="P134" s="249"/>
      <c r="Q134" s="249"/>
      <c r="R134" s="249"/>
      <c r="S134" s="249"/>
      <c r="T134" s="249"/>
      <c r="U134" s="249"/>
      <c r="V134" s="249"/>
      <c r="W134" s="249"/>
      <c r="X134" s="249"/>
      <c r="Y134" s="249"/>
      <c r="Z134" s="249"/>
    </row>
    <row r="135">
      <c r="A135" s="249"/>
      <c r="B135" s="249"/>
      <c r="C135" s="249"/>
      <c r="D135" s="249"/>
      <c r="E135" s="249"/>
      <c r="F135" s="249"/>
      <c r="G135" s="249"/>
      <c r="H135" s="249"/>
      <c r="I135" s="249"/>
      <c r="J135" s="249"/>
      <c r="K135" s="249"/>
      <c r="L135" s="249"/>
      <c r="M135" s="249"/>
      <c r="N135" s="249"/>
      <c r="O135" s="249"/>
      <c r="P135" s="249"/>
      <c r="Q135" s="249"/>
      <c r="R135" s="249"/>
      <c r="S135" s="249"/>
      <c r="T135" s="249"/>
      <c r="U135" s="249"/>
      <c r="V135" s="249"/>
      <c r="W135" s="249"/>
      <c r="X135" s="249"/>
      <c r="Y135" s="249"/>
      <c r="Z135" s="249"/>
    </row>
    <row r="136">
      <c r="A136" s="249"/>
      <c r="B136" s="249"/>
      <c r="C136" s="249"/>
      <c r="D136" s="249"/>
      <c r="E136" s="249"/>
      <c r="F136" s="249"/>
      <c r="G136" s="249"/>
      <c r="H136" s="249"/>
      <c r="I136" s="249"/>
      <c r="J136" s="249"/>
      <c r="K136" s="249"/>
      <c r="L136" s="249"/>
      <c r="M136" s="249"/>
      <c r="N136" s="249"/>
      <c r="O136" s="249"/>
      <c r="P136" s="249"/>
      <c r="Q136" s="249"/>
      <c r="R136" s="249"/>
      <c r="S136" s="249"/>
      <c r="T136" s="249"/>
      <c r="U136" s="249"/>
      <c r="V136" s="249"/>
      <c r="W136" s="249"/>
      <c r="X136" s="249"/>
      <c r="Y136" s="249"/>
      <c r="Z136" s="249"/>
    </row>
    <row r="137">
      <c r="A137" s="249"/>
      <c r="B137" s="249"/>
      <c r="C137" s="249"/>
      <c r="D137" s="249"/>
      <c r="E137" s="249"/>
      <c r="F137" s="249"/>
      <c r="G137" s="249"/>
      <c r="H137" s="249"/>
      <c r="I137" s="249"/>
      <c r="J137" s="249"/>
      <c r="K137" s="249"/>
      <c r="L137" s="249"/>
      <c r="M137" s="249"/>
      <c r="N137" s="249"/>
      <c r="O137" s="249"/>
      <c r="P137" s="249"/>
      <c r="Q137" s="249"/>
      <c r="R137" s="249"/>
      <c r="S137" s="249"/>
      <c r="T137" s="249"/>
      <c r="U137" s="249"/>
      <c r="V137" s="249"/>
      <c r="W137" s="249"/>
      <c r="X137" s="249"/>
      <c r="Y137" s="249"/>
      <c r="Z137" s="249"/>
    </row>
    <row r="138">
      <c r="A138" s="249"/>
      <c r="B138" s="249"/>
      <c r="C138" s="249"/>
      <c r="D138" s="249"/>
      <c r="E138" s="249"/>
      <c r="F138" s="249"/>
      <c r="G138" s="249"/>
      <c r="H138" s="249"/>
      <c r="I138" s="249"/>
      <c r="J138" s="249"/>
      <c r="K138" s="249"/>
      <c r="L138" s="249"/>
      <c r="M138" s="249"/>
      <c r="N138" s="249"/>
      <c r="O138" s="249"/>
      <c r="P138" s="249"/>
      <c r="Q138" s="249"/>
      <c r="R138" s="249"/>
      <c r="S138" s="249"/>
      <c r="T138" s="249"/>
      <c r="U138" s="249"/>
      <c r="V138" s="249"/>
      <c r="W138" s="249"/>
      <c r="X138" s="249"/>
      <c r="Y138" s="249"/>
      <c r="Z138" s="249"/>
    </row>
    <row r="139">
      <c r="A139" s="249"/>
      <c r="B139" s="249"/>
      <c r="C139" s="249"/>
      <c r="D139" s="249"/>
      <c r="E139" s="249"/>
      <c r="F139" s="249"/>
      <c r="G139" s="249"/>
      <c r="H139" s="249"/>
      <c r="I139" s="249"/>
      <c r="J139" s="249"/>
      <c r="K139" s="249"/>
      <c r="L139" s="249"/>
      <c r="M139" s="249"/>
      <c r="N139" s="249"/>
      <c r="O139" s="249"/>
      <c r="P139" s="249"/>
      <c r="Q139" s="249"/>
      <c r="R139" s="249"/>
      <c r="S139" s="249"/>
      <c r="T139" s="249"/>
      <c r="U139" s="249"/>
      <c r="V139" s="249"/>
      <c r="W139" s="249"/>
      <c r="X139" s="249"/>
      <c r="Y139" s="249"/>
      <c r="Z139" s="249"/>
    </row>
    <row r="140">
      <c r="A140" s="249"/>
      <c r="B140" s="249"/>
      <c r="C140" s="249"/>
      <c r="D140" s="249"/>
      <c r="E140" s="249"/>
      <c r="F140" s="249"/>
      <c r="G140" s="249"/>
      <c r="H140" s="249"/>
      <c r="I140" s="249"/>
      <c r="J140" s="249"/>
      <c r="K140" s="249"/>
      <c r="L140" s="249"/>
      <c r="M140" s="249"/>
      <c r="N140" s="249"/>
      <c r="O140" s="249"/>
      <c r="P140" s="249"/>
      <c r="Q140" s="249"/>
      <c r="R140" s="249"/>
      <c r="S140" s="249"/>
      <c r="T140" s="249"/>
      <c r="U140" s="249"/>
      <c r="V140" s="249"/>
      <c r="W140" s="249"/>
      <c r="X140" s="249"/>
      <c r="Y140" s="249"/>
      <c r="Z140" s="249"/>
    </row>
    <row r="141">
      <c r="A141" s="249"/>
      <c r="B141" s="249"/>
      <c r="C141" s="249"/>
      <c r="D141" s="249"/>
      <c r="E141" s="249"/>
      <c r="F141" s="249"/>
      <c r="G141" s="249"/>
      <c r="H141" s="249"/>
      <c r="I141" s="249"/>
      <c r="J141" s="249"/>
      <c r="K141" s="249"/>
      <c r="L141" s="249"/>
      <c r="M141" s="249"/>
      <c r="N141" s="249"/>
      <c r="O141" s="249"/>
      <c r="P141" s="249"/>
      <c r="Q141" s="249"/>
      <c r="R141" s="249"/>
      <c r="S141" s="249"/>
      <c r="T141" s="249"/>
      <c r="U141" s="249"/>
      <c r="V141" s="249"/>
      <c r="W141" s="249"/>
      <c r="X141" s="249"/>
      <c r="Y141" s="249"/>
      <c r="Z141" s="249"/>
    </row>
    <row r="142">
      <c r="A142" s="249"/>
      <c r="B142" s="249"/>
      <c r="C142" s="249"/>
      <c r="D142" s="249"/>
      <c r="E142" s="249"/>
      <c r="F142" s="249"/>
      <c r="G142" s="249"/>
      <c r="H142" s="249"/>
      <c r="I142" s="249"/>
      <c r="J142" s="249"/>
      <c r="K142" s="249"/>
      <c r="L142" s="249"/>
      <c r="M142" s="249"/>
      <c r="N142" s="249"/>
      <c r="O142" s="249"/>
      <c r="P142" s="249"/>
      <c r="Q142" s="249"/>
      <c r="R142" s="249"/>
      <c r="S142" s="249"/>
      <c r="T142" s="249"/>
      <c r="U142" s="249"/>
      <c r="V142" s="249"/>
      <c r="W142" s="249"/>
      <c r="X142" s="249"/>
      <c r="Y142" s="249"/>
      <c r="Z142" s="249"/>
    </row>
    <row r="143">
      <c r="A143" s="249"/>
      <c r="B143" s="249"/>
      <c r="C143" s="249"/>
      <c r="D143" s="249"/>
      <c r="E143" s="249"/>
      <c r="F143" s="249"/>
      <c r="G143" s="249"/>
      <c r="H143" s="249"/>
      <c r="I143" s="249"/>
      <c r="J143" s="249"/>
      <c r="K143" s="249"/>
      <c r="L143" s="249"/>
      <c r="M143" s="249"/>
      <c r="N143" s="249"/>
      <c r="O143" s="249"/>
      <c r="P143" s="249"/>
      <c r="Q143" s="249"/>
      <c r="R143" s="249"/>
      <c r="S143" s="249"/>
      <c r="T143" s="249"/>
      <c r="U143" s="249"/>
      <c r="V143" s="249"/>
      <c r="W143" s="249"/>
      <c r="X143" s="249"/>
      <c r="Y143" s="249"/>
      <c r="Z143" s="249"/>
    </row>
    <row r="144">
      <c r="A144" s="249"/>
      <c r="B144" s="249"/>
      <c r="C144" s="249"/>
      <c r="D144" s="249"/>
      <c r="E144" s="249"/>
      <c r="F144" s="249"/>
      <c r="G144" s="249"/>
      <c r="H144" s="249"/>
      <c r="I144" s="249"/>
      <c r="J144" s="249"/>
      <c r="K144" s="249"/>
      <c r="L144" s="249"/>
      <c r="M144" s="249"/>
      <c r="N144" s="249"/>
      <c r="O144" s="249"/>
      <c r="P144" s="249"/>
      <c r="Q144" s="249"/>
      <c r="R144" s="249"/>
      <c r="S144" s="249"/>
      <c r="T144" s="249"/>
      <c r="U144" s="249"/>
      <c r="V144" s="249"/>
      <c r="W144" s="249"/>
      <c r="X144" s="249"/>
      <c r="Y144" s="249"/>
      <c r="Z144" s="249"/>
    </row>
    <row r="145">
      <c r="A145" s="249"/>
      <c r="B145" s="249"/>
      <c r="C145" s="249"/>
      <c r="D145" s="249"/>
      <c r="E145" s="249"/>
      <c r="F145" s="249"/>
      <c r="G145" s="249"/>
      <c r="H145" s="249"/>
      <c r="I145" s="249"/>
      <c r="J145" s="249"/>
      <c r="K145" s="249"/>
      <c r="L145" s="249"/>
      <c r="M145" s="249"/>
      <c r="N145" s="249"/>
      <c r="O145" s="249"/>
      <c r="P145" s="249"/>
      <c r="Q145" s="249"/>
      <c r="R145" s="249"/>
      <c r="S145" s="249"/>
      <c r="T145" s="249"/>
      <c r="U145" s="249"/>
      <c r="V145" s="249"/>
      <c r="W145" s="249"/>
      <c r="X145" s="249"/>
      <c r="Y145" s="249"/>
      <c r="Z145" s="249"/>
    </row>
    <row r="146">
      <c r="A146" s="249"/>
      <c r="B146" s="249"/>
      <c r="C146" s="249"/>
      <c r="D146" s="249"/>
      <c r="E146" s="249"/>
      <c r="F146" s="249"/>
      <c r="G146" s="249"/>
      <c r="H146" s="249"/>
      <c r="I146" s="249"/>
      <c r="J146" s="249"/>
      <c r="K146" s="249"/>
      <c r="L146" s="249"/>
      <c r="M146" s="249"/>
      <c r="N146" s="249"/>
      <c r="O146" s="249"/>
      <c r="P146" s="249"/>
      <c r="Q146" s="249"/>
      <c r="R146" s="249"/>
      <c r="S146" s="249"/>
      <c r="T146" s="249"/>
      <c r="U146" s="249"/>
      <c r="V146" s="249"/>
      <c r="W146" s="249"/>
      <c r="X146" s="249"/>
      <c r="Y146" s="249"/>
      <c r="Z146" s="249"/>
    </row>
    <row r="147">
      <c r="A147" s="249"/>
      <c r="B147" s="249"/>
      <c r="C147" s="249"/>
      <c r="D147" s="249"/>
      <c r="E147" s="249"/>
      <c r="F147" s="249"/>
      <c r="G147" s="249"/>
      <c r="H147" s="249"/>
      <c r="I147" s="249"/>
      <c r="J147" s="249"/>
      <c r="K147" s="249"/>
      <c r="L147" s="249"/>
      <c r="M147" s="249"/>
      <c r="N147" s="249"/>
      <c r="O147" s="249"/>
      <c r="P147" s="249"/>
      <c r="Q147" s="249"/>
      <c r="R147" s="249"/>
      <c r="S147" s="249"/>
      <c r="T147" s="249"/>
      <c r="U147" s="249"/>
      <c r="V147" s="249"/>
      <c r="W147" s="249"/>
      <c r="X147" s="249"/>
      <c r="Y147" s="249"/>
      <c r="Z147" s="249"/>
    </row>
    <row r="148">
      <c r="A148" s="249"/>
      <c r="B148" s="249"/>
      <c r="C148" s="249"/>
      <c r="D148" s="249"/>
      <c r="E148" s="249"/>
      <c r="F148" s="249"/>
      <c r="G148" s="249"/>
      <c r="H148" s="249"/>
      <c r="I148" s="249"/>
      <c r="J148" s="249"/>
      <c r="K148" s="249"/>
      <c r="L148" s="249"/>
      <c r="M148" s="249"/>
      <c r="N148" s="249"/>
      <c r="O148" s="249"/>
      <c r="P148" s="249"/>
      <c r="Q148" s="249"/>
      <c r="R148" s="249"/>
      <c r="S148" s="249"/>
      <c r="T148" s="249"/>
      <c r="U148" s="249"/>
      <c r="V148" s="249"/>
      <c r="W148" s="249"/>
      <c r="X148" s="249"/>
      <c r="Y148" s="249"/>
      <c r="Z148" s="249"/>
    </row>
    <row r="149">
      <c r="A149" s="249"/>
      <c r="B149" s="249"/>
      <c r="C149" s="249"/>
      <c r="D149" s="249"/>
      <c r="E149" s="249"/>
      <c r="F149" s="249"/>
      <c r="G149" s="249"/>
      <c r="H149" s="249"/>
      <c r="I149" s="249"/>
      <c r="J149" s="249"/>
      <c r="K149" s="249"/>
      <c r="L149" s="249"/>
      <c r="M149" s="249"/>
      <c r="N149" s="249"/>
      <c r="O149" s="249"/>
      <c r="P149" s="249"/>
      <c r="Q149" s="249"/>
      <c r="R149" s="249"/>
      <c r="S149" s="249"/>
      <c r="T149" s="249"/>
      <c r="U149" s="249"/>
      <c r="V149" s="249"/>
      <c r="W149" s="249"/>
      <c r="X149" s="249"/>
      <c r="Y149" s="249"/>
      <c r="Z149" s="249"/>
    </row>
    <row r="150">
      <c r="A150" s="249"/>
      <c r="B150" s="249"/>
      <c r="C150" s="249"/>
      <c r="D150" s="249"/>
      <c r="E150" s="249"/>
      <c r="F150" s="249"/>
      <c r="G150" s="249"/>
      <c r="H150" s="249"/>
      <c r="I150" s="249"/>
      <c r="J150" s="249"/>
      <c r="K150" s="249"/>
      <c r="L150" s="249"/>
      <c r="M150" s="249"/>
      <c r="N150" s="249"/>
      <c r="O150" s="249"/>
      <c r="P150" s="249"/>
      <c r="Q150" s="249"/>
      <c r="R150" s="249"/>
      <c r="S150" s="249"/>
      <c r="T150" s="249"/>
      <c r="U150" s="249"/>
      <c r="V150" s="249"/>
      <c r="W150" s="249"/>
      <c r="X150" s="249"/>
      <c r="Y150" s="249"/>
      <c r="Z150" s="249"/>
    </row>
    <row r="151">
      <c r="A151" s="249"/>
      <c r="B151" s="249"/>
      <c r="C151" s="249"/>
      <c r="D151" s="249"/>
      <c r="E151" s="249"/>
      <c r="F151" s="249"/>
      <c r="G151" s="249"/>
      <c r="H151" s="249"/>
      <c r="I151" s="249"/>
      <c r="J151" s="249"/>
      <c r="K151" s="249"/>
      <c r="L151" s="249"/>
      <c r="M151" s="249"/>
      <c r="N151" s="249"/>
      <c r="O151" s="249"/>
      <c r="P151" s="249"/>
      <c r="Q151" s="249"/>
      <c r="R151" s="249"/>
      <c r="S151" s="249"/>
      <c r="T151" s="249"/>
      <c r="U151" s="249"/>
      <c r="V151" s="249"/>
      <c r="W151" s="249"/>
      <c r="X151" s="249"/>
      <c r="Y151" s="249"/>
      <c r="Z151" s="249"/>
    </row>
    <row r="152">
      <c r="A152" s="249"/>
      <c r="B152" s="249"/>
      <c r="C152" s="249"/>
      <c r="D152" s="249"/>
      <c r="E152" s="249"/>
      <c r="F152" s="249"/>
      <c r="G152" s="249"/>
      <c r="H152" s="249"/>
      <c r="I152" s="249"/>
      <c r="J152" s="249"/>
      <c r="K152" s="249"/>
      <c r="L152" s="249"/>
      <c r="M152" s="249"/>
      <c r="N152" s="249"/>
      <c r="O152" s="249"/>
      <c r="P152" s="249"/>
      <c r="Q152" s="249"/>
      <c r="R152" s="249"/>
      <c r="S152" s="249"/>
      <c r="T152" s="249"/>
      <c r="U152" s="249"/>
      <c r="V152" s="249"/>
      <c r="W152" s="249"/>
      <c r="X152" s="249"/>
      <c r="Y152" s="249"/>
      <c r="Z152" s="249"/>
    </row>
    <row r="153">
      <c r="A153" s="249"/>
      <c r="B153" s="249"/>
      <c r="C153" s="249"/>
      <c r="D153" s="249"/>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row>
    <row r="154">
      <c r="A154" s="249"/>
      <c r="B154" s="249"/>
      <c r="C154" s="249"/>
      <c r="D154" s="249"/>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row>
    <row r="155">
      <c r="A155" s="249"/>
      <c r="B155" s="249"/>
      <c r="C155" s="249"/>
      <c r="D155" s="249"/>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row>
    <row r="156">
      <c r="A156" s="249"/>
      <c r="B156" s="249"/>
      <c r="C156" s="249"/>
      <c r="D156" s="249"/>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row>
    <row r="157">
      <c r="A157" s="249"/>
      <c r="B157" s="249"/>
      <c r="C157" s="249"/>
      <c r="D157" s="249"/>
      <c r="E157" s="249"/>
      <c r="F157" s="249"/>
      <c r="G157" s="249"/>
      <c r="H157" s="249"/>
      <c r="I157" s="249"/>
      <c r="J157" s="249"/>
      <c r="K157" s="249"/>
      <c r="L157" s="249"/>
      <c r="M157" s="249"/>
      <c r="N157" s="249"/>
      <c r="O157" s="249"/>
      <c r="P157" s="249"/>
      <c r="Q157" s="249"/>
      <c r="R157" s="249"/>
      <c r="S157" s="249"/>
      <c r="T157" s="249"/>
      <c r="U157" s="249"/>
      <c r="V157" s="249"/>
      <c r="W157" s="249"/>
      <c r="X157" s="249"/>
      <c r="Y157" s="249"/>
      <c r="Z157" s="249"/>
    </row>
    <row r="158">
      <c r="A158" s="249"/>
      <c r="B158" s="249"/>
      <c r="C158" s="249"/>
      <c r="D158" s="249"/>
      <c r="E158" s="249"/>
      <c r="F158" s="249"/>
      <c r="G158" s="249"/>
      <c r="H158" s="249"/>
      <c r="I158" s="249"/>
      <c r="J158" s="249"/>
      <c r="K158" s="249"/>
      <c r="L158" s="249"/>
      <c r="M158" s="249"/>
      <c r="N158" s="249"/>
      <c r="O158" s="249"/>
      <c r="P158" s="249"/>
      <c r="Q158" s="249"/>
      <c r="R158" s="249"/>
      <c r="S158" s="249"/>
      <c r="T158" s="249"/>
      <c r="U158" s="249"/>
      <c r="V158" s="249"/>
      <c r="W158" s="249"/>
      <c r="X158" s="249"/>
      <c r="Y158" s="249"/>
      <c r="Z158" s="249"/>
    </row>
    <row r="159">
      <c r="A159" s="249"/>
      <c r="B159" s="249"/>
      <c r="C159" s="249"/>
      <c r="D159" s="249"/>
      <c r="E159" s="249"/>
      <c r="F159" s="249"/>
      <c r="G159" s="249"/>
      <c r="H159" s="249"/>
      <c r="I159" s="249"/>
      <c r="J159" s="249"/>
      <c r="K159" s="249"/>
      <c r="L159" s="249"/>
      <c r="M159" s="249"/>
      <c r="N159" s="249"/>
      <c r="O159" s="249"/>
      <c r="P159" s="249"/>
      <c r="Q159" s="249"/>
      <c r="R159" s="249"/>
      <c r="S159" s="249"/>
      <c r="T159" s="249"/>
      <c r="U159" s="249"/>
      <c r="V159" s="249"/>
      <c r="W159" s="249"/>
      <c r="X159" s="249"/>
      <c r="Y159" s="249"/>
      <c r="Z159" s="249"/>
    </row>
    <row r="160">
      <c r="A160" s="249"/>
      <c r="B160" s="249"/>
      <c r="C160" s="249"/>
      <c r="D160" s="249"/>
      <c r="E160" s="249"/>
      <c r="F160" s="249"/>
      <c r="G160" s="249"/>
      <c r="H160" s="249"/>
      <c r="I160" s="249"/>
      <c r="J160" s="249"/>
      <c r="K160" s="249"/>
      <c r="L160" s="249"/>
      <c r="M160" s="249"/>
      <c r="N160" s="249"/>
      <c r="O160" s="249"/>
      <c r="P160" s="249"/>
      <c r="Q160" s="249"/>
      <c r="R160" s="249"/>
      <c r="S160" s="249"/>
      <c r="T160" s="249"/>
      <c r="U160" s="249"/>
      <c r="V160" s="249"/>
      <c r="W160" s="249"/>
      <c r="X160" s="249"/>
      <c r="Y160" s="249"/>
      <c r="Z160" s="249"/>
    </row>
    <row r="161">
      <c r="A161" s="249"/>
      <c r="B161" s="249"/>
      <c r="C161" s="249"/>
      <c r="D161" s="249"/>
      <c r="E161" s="249"/>
      <c r="F161" s="249"/>
      <c r="G161" s="249"/>
      <c r="H161" s="249"/>
      <c r="I161" s="249"/>
      <c r="J161" s="249"/>
      <c r="K161" s="249"/>
      <c r="L161" s="249"/>
      <c r="M161" s="249"/>
      <c r="N161" s="249"/>
      <c r="O161" s="249"/>
      <c r="P161" s="249"/>
      <c r="Q161" s="249"/>
      <c r="R161" s="249"/>
      <c r="S161" s="249"/>
      <c r="T161" s="249"/>
      <c r="U161" s="249"/>
      <c r="V161" s="249"/>
      <c r="W161" s="249"/>
      <c r="X161" s="249"/>
      <c r="Y161" s="249"/>
      <c r="Z161" s="249"/>
    </row>
    <row r="162">
      <c r="A162" s="249"/>
      <c r="B162" s="249"/>
      <c r="C162" s="249"/>
      <c r="D162" s="249"/>
      <c r="E162" s="249"/>
      <c r="F162" s="249"/>
      <c r="G162" s="249"/>
      <c r="H162" s="249"/>
      <c r="I162" s="249"/>
      <c r="J162" s="249"/>
      <c r="K162" s="249"/>
      <c r="L162" s="249"/>
      <c r="M162" s="249"/>
      <c r="N162" s="249"/>
      <c r="O162" s="249"/>
      <c r="P162" s="249"/>
      <c r="Q162" s="249"/>
      <c r="R162" s="249"/>
      <c r="S162" s="249"/>
      <c r="T162" s="249"/>
      <c r="U162" s="249"/>
      <c r="V162" s="249"/>
      <c r="W162" s="249"/>
      <c r="X162" s="249"/>
      <c r="Y162" s="249"/>
      <c r="Z162" s="249"/>
    </row>
    <row r="163">
      <c r="A163" s="249"/>
      <c r="B163" s="249"/>
      <c r="C163" s="249"/>
      <c r="D163" s="249"/>
      <c r="E163" s="249"/>
      <c r="F163" s="249"/>
      <c r="G163" s="249"/>
      <c r="H163" s="249"/>
      <c r="I163" s="249"/>
      <c r="J163" s="249"/>
      <c r="K163" s="249"/>
      <c r="L163" s="249"/>
      <c r="M163" s="249"/>
      <c r="N163" s="249"/>
      <c r="O163" s="249"/>
      <c r="P163" s="249"/>
      <c r="Q163" s="249"/>
      <c r="R163" s="249"/>
      <c r="S163" s="249"/>
      <c r="T163" s="249"/>
      <c r="U163" s="249"/>
      <c r="V163" s="249"/>
      <c r="W163" s="249"/>
      <c r="X163" s="249"/>
      <c r="Y163" s="249"/>
      <c r="Z163" s="249"/>
    </row>
    <row r="164">
      <c r="A164" s="249"/>
      <c r="B164" s="249"/>
      <c r="C164" s="249"/>
      <c r="D164" s="249"/>
      <c r="E164" s="249"/>
      <c r="F164" s="249"/>
      <c r="G164" s="249"/>
      <c r="H164" s="249"/>
      <c r="I164" s="249"/>
      <c r="J164" s="249"/>
      <c r="K164" s="249"/>
      <c r="L164" s="249"/>
      <c r="M164" s="249"/>
      <c r="N164" s="249"/>
      <c r="O164" s="249"/>
      <c r="P164" s="249"/>
      <c r="Q164" s="249"/>
      <c r="R164" s="249"/>
      <c r="S164" s="249"/>
      <c r="T164" s="249"/>
      <c r="U164" s="249"/>
      <c r="V164" s="249"/>
      <c r="W164" s="249"/>
      <c r="X164" s="249"/>
      <c r="Y164" s="249"/>
      <c r="Z164" s="249"/>
    </row>
    <row r="165">
      <c r="A165" s="249"/>
      <c r="B165" s="249"/>
      <c r="C165" s="249"/>
      <c r="D165" s="249"/>
      <c r="E165" s="249"/>
      <c r="F165" s="249"/>
      <c r="G165" s="249"/>
      <c r="H165" s="249"/>
      <c r="I165" s="249"/>
      <c r="J165" s="249"/>
      <c r="K165" s="249"/>
      <c r="L165" s="249"/>
      <c r="M165" s="249"/>
      <c r="N165" s="249"/>
      <c r="O165" s="249"/>
      <c r="P165" s="249"/>
      <c r="Q165" s="249"/>
      <c r="R165" s="249"/>
      <c r="S165" s="249"/>
      <c r="T165" s="249"/>
      <c r="U165" s="249"/>
      <c r="V165" s="249"/>
      <c r="W165" s="249"/>
      <c r="X165" s="249"/>
      <c r="Y165" s="249"/>
      <c r="Z165" s="249"/>
    </row>
    <row r="166">
      <c r="A166" s="249"/>
      <c r="B166" s="249"/>
      <c r="C166" s="249"/>
      <c r="D166" s="249"/>
      <c r="E166" s="249"/>
      <c r="F166" s="249"/>
      <c r="G166" s="249"/>
      <c r="H166" s="249"/>
      <c r="I166" s="249"/>
      <c r="J166" s="249"/>
      <c r="K166" s="249"/>
      <c r="L166" s="249"/>
      <c r="M166" s="249"/>
      <c r="N166" s="249"/>
      <c r="O166" s="249"/>
      <c r="P166" s="249"/>
      <c r="Q166" s="249"/>
      <c r="R166" s="249"/>
      <c r="S166" s="249"/>
      <c r="T166" s="249"/>
      <c r="U166" s="249"/>
      <c r="V166" s="249"/>
      <c r="W166" s="249"/>
      <c r="X166" s="249"/>
      <c r="Y166" s="249"/>
      <c r="Z166" s="249"/>
    </row>
    <row r="167">
      <c r="A167" s="249"/>
      <c r="B167" s="249"/>
      <c r="C167" s="249"/>
      <c r="D167" s="249"/>
      <c r="E167" s="249"/>
      <c r="F167" s="249"/>
      <c r="G167" s="249"/>
      <c r="H167" s="249"/>
      <c r="I167" s="249"/>
      <c r="J167" s="249"/>
      <c r="K167" s="249"/>
      <c r="L167" s="249"/>
      <c r="M167" s="249"/>
      <c r="N167" s="249"/>
      <c r="O167" s="249"/>
      <c r="P167" s="249"/>
      <c r="Q167" s="249"/>
      <c r="R167" s="249"/>
      <c r="S167" s="249"/>
      <c r="T167" s="249"/>
      <c r="U167" s="249"/>
      <c r="V167" s="249"/>
      <c r="W167" s="249"/>
      <c r="X167" s="249"/>
      <c r="Y167" s="249"/>
      <c r="Z167" s="249"/>
    </row>
    <row r="168">
      <c r="A168" s="249"/>
      <c r="B168" s="249"/>
      <c r="C168" s="249"/>
      <c r="D168" s="249"/>
      <c r="E168" s="249"/>
      <c r="F168" s="249"/>
      <c r="G168" s="249"/>
      <c r="H168" s="249"/>
      <c r="I168" s="249"/>
      <c r="J168" s="249"/>
      <c r="K168" s="249"/>
      <c r="L168" s="249"/>
      <c r="M168" s="249"/>
      <c r="N168" s="249"/>
      <c r="O168" s="249"/>
      <c r="P168" s="249"/>
      <c r="Q168" s="249"/>
      <c r="R168" s="249"/>
      <c r="S168" s="249"/>
      <c r="T168" s="249"/>
      <c r="U168" s="249"/>
      <c r="V168" s="249"/>
      <c r="W168" s="249"/>
      <c r="X168" s="249"/>
      <c r="Y168" s="249"/>
      <c r="Z168" s="249"/>
    </row>
    <row r="169">
      <c r="A169" s="249"/>
      <c r="B169" s="249"/>
      <c r="C169" s="249"/>
      <c r="D169" s="249"/>
      <c r="E169" s="249"/>
      <c r="F169" s="249"/>
      <c r="G169" s="249"/>
      <c r="H169" s="249"/>
      <c r="I169" s="249"/>
      <c r="J169" s="249"/>
      <c r="K169" s="249"/>
      <c r="L169" s="249"/>
      <c r="M169" s="249"/>
      <c r="N169" s="249"/>
      <c r="O169" s="249"/>
      <c r="P169" s="249"/>
      <c r="Q169" s="249"/>
      <c r="R169" s="249"/>
      <c r="S169" s="249"/>
      <c r="T169" s="249"/>
      <c r="U169" s="249"/>
      <c r="V169" s="249"/>
      <c r="W169" s="249"/>
      <c r="X169" s="249"/>
      <c r="Y169" s="249"/>
      <c r="Z169" s="249"/>
    </row>
    <row r="170">
      <c r="A170" s="249"/>
      <c r="B170" s="249"/>
      <c r="C170" s="249"/>
      <c r="D170" s="249"/>
      <c r="E170" s="249"/>
      <c r="F170" s="249"/>
      <c r="G170" s="249"/>
      <c r="H170" s="249"/>
      <c r="I170" s="249"/>
      <c r="J170" s="249"/>
      <c r="K170" s="249"/>
      <c r="L170" s="249"/>
      <c r="M170" s="249"/>
      <c r="N170" s="249"/>
      <c r="O170" s="249"/>
      <c r="P170" s="249"/>
      <c r="Q170" s="249"/>
      <c r="R170" s="249"/>
      <c r="S170" s="249"/>
      <c r="T170" s="249"/>
      <c r="U170" s="249"/>
      <c r="V170" s="249"/>
      <c r="W170" s="249"/>
      <c r="X170" s="249"/>
      <c r="Y170" s="249"/>
      <c r="Z170" s="249"/>
    </row>
    <row r="171">
      <c r="A171" s="249"/>
      <c r="B171" s="249"/>
      <c r="C171" s="249"/>
      <c r="D171" s="249"/>
      <c r="E171" s="249"/>
      <c r="F171" s="249"/>
      <c r="G171" s="249"/>
      <c r="H171" s="249"/>
      <c r="I171" s="249"/>
      <c r="J171" s="249"/>
      <c r="K171" s="249"/>
      <c r="L171" s="249"/>
      <c r="M171" s="249"/>
      <c r="N171" s="249"/>
      <c r="O171" s="249"/>
      <c r="P171" s="249"/>
      <c r="Q171" s="249"/>
      <c r="R171" s="249"/>
      <c r="S171" s="249"/>
      <c r="T171" s="249"/>
      <c r="U171" s="249"/>
      <c r="V171" s="249"/>
      <c r="W171" s="249"/>
      <c r="X171" s="249"/>
      <c r="Y171" s="249"/>
      <c r="Z171" s="249"/>
    </row>
    <row r="172">
      <c r="A172" s="249"/>
      <c r="B172" s="249"/>
      <c r="C172" s="249"/>
      <c r="D172" s="249"/>
      <c r="E172" s="249"/>
      <c r="F172" s="249"/>
      <c r="G172" s="249"/>
      <c r="H172" s="249"/>
      <c r="I172" s="249"/>
      <c r="J172" s="249"/>
      <c r="K172" s="249"/>
      <c r="L172" s="249"/>
      <c r="M172" s="249"/>
      <c r="N172" s="249"/>
      <c r="O172" s="249"/>
      <c r="P172" s="249"/>
      <c r="Q172" s="249"/>
      <c r="R172" s="249"/>
      <c r="S172" s="249"/>
      <c r="T172" s="249"/>
      <c r="U172" s="249"/>
      <c r="V172" s="249"/>
      <c r="W172" s="249"/>
      <c r="X172" s="249"/>
      <c r="Y172" s="249"/>
      <c r="Z172" s="249"/>
    </row>
    <row r="173">
      <c r="A173" s="249"/>
      <c r="B173" s="249"/>
      <c r="C173" s="249"/>
      <c r="D173" s="249"/>
      <c r="E173" s="249"/>
      <c r="F173" s="249"/>
      <c r="G173" s="249"/>
      <c r="H173" s="249"/>
      <c r="I173" s="249"/>
      <c r="J173" s="249"/>
      <c r="K173" s="249"/>
      <c r="L173" s="249"/>
      <c r="M173" s="249"/>
      <c r="N173" s="249"/>
      <c r="O173" s="249"/>
      <c r="P173" s="249"/>
      <c r="Q173" s="249"/>
      <c r="R173" s="249"/>
      <c r="S173" s="249"/>
      <c r="T173" s="249"/>
      <c r="U173" s="249"/>
      <c r="V173" s="249"/>
      <c r="W173" s="249"/>
      <c r="X173" s="249"/>
      <c r="Y173" s="249"/>
      <c r="Z173" s="249"/>
    </row>
    <row r="174">
      <c r="A174" s="249"/>
      <c r="B174" s="249"/>
      <c r="C174" s="249"/>
      <c r="D174" s="249"/>
      <c r="E174" s="249"/>
      <c r="F174" s="249"/>
      <c r="G174" s="249"/>
      <c r="H174" s="249"/>
      <c r="I174" s="249"/>
      <c r="J174" s="249"/>
      <c r="K174" s="249"/>
      <c r="L174" s="249"/>
      <c r="M174" s="249"/>
      <c r="N174" s="249"/>
      <c r="O174" s="249"/>
      <c r="P174" s="249"/>
      <c r="Q174" s="249"/>
      <c r="R174" s="249"/>
      <c r="S174" s="249"/>
      <c r="T174" s="249"/>
      <c r="U174" s="249"/>
      <c r="V174" s="249"/>
      <c r="W174" s="249"/>
      <c r="X174" s="249"/>
      <c r="Y174" s="249"/>
      <c r="Z174" s="249"/>
    </row>
    <row r="175">
      <c r="A175" s="249"/>
      <c r="B175" s="249"/>
      <c r="C175" s="249"/>
      <c r="D175" s="249"/>
      <c r="E175" s="249"/>
      <c r="F175" s="249"/>
      <c r="G175" s="249"/>
      <c r="H175" s="249"/>
      <c r="I175" s="249"/>
      <c r="J175" s="249"/>
      <c r="K175" s="249"/>
      <c r="L175" s="249"/>
      <c r="M175" s="249"/>
      <c r="N175" s="249"/>
      <c r="O175" s="249"/>
      <c r="P175" s="249"/>
      <c r="Q175" s="249"/>
      <c r="R175" s="249"/>
      <c r="S175" s="249"/>
      <c r="T175" s="249"/>
      <c r="U175" s="249"/>
      <c r="V175" s="249"/>
      <c r="W175" s="249"/>
      <c r="X175" s="249"/>
      <c r="Y175" s="249"/>
      <c r="Z175" s="249"/>
    </row>
    <row r="176">
      <c r="A176" s="249"/>
      <c r="B176" s="249"/>
      <c r="C176" s="249"/>
      <c r="D176" s="249"/>
      <c r="E176" s="249"/>
      <c r="F176" s="249"/>
      <c r="G176" s="249"/>
      <c r="H176" s="249"/>
      <c r="I176" s="249"/>
      <c r="J176" s="249"/>
      <c r="K176" s="249"/>
      <c r="L176" s="249"/>
      <c r="M176" s="249"/>
      <c r="N176" s="249"/>
      <c r="O176" s="249"/>
      <c r="P176" s="249"/>
      <c r="Q176" s="249"/>
      <c r="R176" s="249"/>
      <c r="S176" s="249"/>
      <c r="T176" s="249"/>
      <c r="U176" s="249"/>
      <c r="V176" s="249"/>
      <c r="W176" s="249"/>
      <c r="X176" s="249"/>
      <c r="Y176" s="249"/>
      <c r="Z176" s="249"/>
    </row>
    <row r="177">
      <c r="A177" s="249"/>
      <c r="B177" s="249"/>
      <c r="C177" s="249"/>
      <c r="D177" s="249"/>
      <c r="E177" s="249"/>
      <c r="F177" s="249"/>
      <c r="G177" s="249"/>
      <c r="H177" s="249"/>
      <c r="I177" s="249"/>
      <c r="J177" s="249"/>
      <c r="K177" s="249"/>
      <c r="L177" s="249"/>
      <c r="M177" s="249"/>
      <c r="N177" s="249"/>
      <c r="O177" s="249"/>
      <c r="P177" s="249"/>
      <c r="Q177" s="249"/>
      <c r="R177" s="249"/>
      <c r="S177" s="249"/>
      <c r="T177" s="249"/>
      <c r="U177" s="249"/>
      <c r="V177" s="249"/>
      <c r="W177" s="249"/>
      <c r="X177" s="249"/>
      <c r="Y177" s="249"/>
      <c r="Z177" s="249"/>
    </row>
    <row r="178">
      <c r="A178" s="249"/>
      <c r="B178" s="249"/>
      <c r="C178" s="249"/>
      <c r="D178" s="249"/>
      <c r="E178" s="249"/>
      <c r="F178" s="249"/>
      <c r="G178" s="249"/>
      <c r="H178" s="249"/>
      <c r="I178" s="249"/>
      <c r="J178" s="249"/>
      <c r="K178" s="249"/>
      <c r="L178" s="249"/>
      <c r="M178" s="249"/>
      <c r="N178" s="249"/>
      <c r="O178" s="249"/>
      <c r="P178" s="249"/>
      <c r="Q178" s="249"/>
      <c r="R178" s="249"/>
      <c r="S178" s="249"/>
      <c r="T178" s="249"/>
      <c r="U178" s="249"/>
      <c r="V178" s="249"/>
      <c r="W178" s="249"/>
      <c r="X178" s="249"/>
      <c r="Y178" s="249"/>
      <c r="Z178" s="249"/>
    </row>
    <row r="179">
      <c r="A179" s="249"/>
      <c r="B179" s="249"/>
      <c r="C179" s="249"/>
      <c r="D179" s="249"/>
      <c r="E179" s="249"/>
      <c r="F179" s="249"/>
      <c r="G179" s="249"/>
      <c r="H179" s="249"/>
      <c r="I179" s="249"/>
      <c r="J179" s="249"/>
      <c r="K179" s="249"/>
      <c r="L179" s="249"/>
      <c r="M179" s="249"/>
      <c r="N179" s="249"/>
      <c r="O179" s="249"/>
      <c r="P179" s="249"/>
      <c r="Q179" s="249"/>
      <c r="R179" s="249"/>
      <c r="S179" s="249"/>
      <c r="T179" s="249"/>
      <c r="U179" s="249"/>
      <c r="V179" s="249"/>
      <c r="W179" s="249"/>
      <c r="X179" s="249"/>
      <c r="Y179" s="249"/>
      <c r="Z179" s="249"/>
    </row>
    <row r="180">
      <c r="A180" s="249"/>
      <c r="B180" s="249"/>
      <c r="C180" s="249"/>
      <c r="D180" s="249"/>
      <c r="E180" s="249"/>
      <c r="F180" s="249"/>
      <c r="G180" s="249"/>
      <c r="H180" s="249"/>
      <c r="I180" s="249"/>
      <c r="J180" s="249"/>
      <c r="K180" s="249"/>
      <c r="L180" s="249"/>
      <c r="M180" s="249"/>
      <c r="N180" s="249"/>
      <c r="O180" s="249"/>
      <c r="P180" s="249"/>
      <c r="Q180" s="249"/>
      <c r="R180" s="249"/>
      <c r="S180" s="249"/>
      <c r="T180" s="249"/>
      <c r="U180" s="249"/>
      <c r="V180" s="249"/>
      <c r="W180" s="249"/>
      <c r="X180" s="249"/>
      <c r="Y180" s="249"/>
      <c r="Z180" s="249"/>
    </row>
    <row r="181">
      <c r="A181" s="249"/>
      <c r="B181" s="249"/>
      <c r="C181" s="249"/>
      <c r="D181" s="249"/>
      <c r="E181" s="249"/>
      <c r="F181" s="249"/>
      <c r="G181" s="249"/>
      <c r="H181" s="249"/>
      <c r="I181" s="249"/>
      <c r="J181" s="249"/>
      <c r="K181" s="249"/>
      <c r="L181" s="249"/>
      <c r="M181" s="249"/>
      <c r="N181" s="249"/>
      <c r="O181" s="249"/>
      <c r="P181" s="249"/>
      <c r="Q181" s="249"/>
      <c r="R181" s="249"/>
      <c r="S181" s="249"/>
      <c r="T181" s="249"/>
      <c r="U181" s="249"/>
      <c r="V181" s="249"/>
      <c r="W181" s="249"/>
      <c r="X181" s="249"/>
      <c r="Y181" s="249"/>
      <c r="Z181" s="249"/>
    </row>
    <row r="182">
      <c r="A182" s="249"/>
      <c r="B182" s="249"/>
      <c r="C182" s="249"/>
      <c r="D182" s="249"/>
      <c r="E182" s="249"/>
      <c r="F182" s="249"/>
      <c r="G182" s="249"/>
      <c r="H182" s="249"/>
      <c r="I182" s="249"/>
      <c r="J182" s="249"/>
      <c r="K182" s="249"/>
      <c r="L182" s="249"/>
      <c r="M182" s="249"/>
      <c r="N182" s="249"/>
      <c r="O182" s="249"/>
      <c r="P182" s="249"/>
      <c r="Q182" s="249"/>
      <c r="R182" s="249"/>
      <c r="S182" s="249"/>
      <c r="T182" s="249"/>
      <c r="U182" s="249"/>
      <c r="V182" s="249"/>
      <c r="W182" s="249"/>
      <c r="X182" s="249"/>
      <c r="Y182" s="249"/>
      <c r="Z182" s="249"/>
    </row>
    <row r="183">
      <c r="A183" s="249"/>
      <c r="B183" s="249"/>
      <c r="C183" s="249"/>
      <c r="D183" s="249"/>
      <c r="E183" s="249"/>
      <c r="F183" s="249"/>
      <c r="G183" s="249"/>
      <c r="H183" s="249"/>
      <c r="I183" s="249"/>
      <c r="J183" s="249"/>
      <c r="K183" s="249"/>
      <c r="L183" s="249"/>
      <c r="M183" s="249"/>
      <c r="N183" s="249"/>
      <c r="O183" s="249"/>
      <c r="P183" s="249"/>
      <c r="Q183" s="249"/>
      <c r="R183" s="249"/>
      <c r="S183" s="249"/>
      <c r="T183" s="249"/>
      <c r="U183" s="249"/>
      <c r="V183" s="249"/>
      <c r="W183" s="249"/>
      <c r="X183" s="249"/>
      <c r="Y183" s="249"/>
      <c r="Z183" s="249"/>
    </row>
    <row r="184">
      <c r="A184" s="249"/>
      <c r="B184" s="249"/>
      <c r="C184" s="249"/>
      <c r="D184" s="249"/>
      <c r="E184" s="249"/>
      <c r="F184" s="249"/>
      <c r="G184" s="249"/>
      <c r="H184" s="249"/>
      <c r="I184" s="249"/>
      <c r="J184" s="249"/>
      <c r="K184" s="249"/>
      <c r="L184" s="249"/>
      <c r="M184" s="249"/>
      <c r="N184" s="249"/>
      <c r="O184" s="249"/>
      <c r="P184" s="249"/>
      <c r="Q184" s="249"/>
      <c r="R184" s="249"/>
      <c r="S184" s="249"/>
      <c r="T184" s="249"/>
      <c r="U184" s="249"/>
      <c r="V184" s="249"/>
      <c r="W184" s="249"/>
      <c r="X184" s="249"/>
      <c r="Y184" s="249"/>
      <c r="Z184" s="249"/>
    </row>
    <row r="185">
      <c r="A185" s="249"/>
      <c r="B185" s="249"/>
      <c r="C185" s="249"/>
      <c r="D185" s="249"/>
      <c r="E185" s="249"/>
      <c r="F185" s="249"/>
      <c r="G185" s="249"/>
      <c r="H185" s="249"/>
      <c r="I185" s="249"/>
      <c r="J185" s="249"/>
      <c r="K185" s="249"/>
      <c r="L185" s="249"/>
      <c r="M185" s="249"/>
      <c r="N185" s="249"/>
      <c r="O185" s="249"/>
      <c r="P185" s="249"/>
      <c r="Q185" s="249"/>
      <c r="R185" s="249"/>
      <c r="S185" s="249"/>
      <c r="T185" s="249"/>
      <c r="U185" s="249"/>
      <c r="V185" s="249"/>
      <c r="W185" s="249"/>
      <c r="X185" s="249"/>
      <c r="Y185" s="249"/>
      <c r="Z185" s="249"/>
    </row>
    <row r="186">
      <c r="A186" s="249"/>
      <c r="B186" s="249"/>
      <c r="C186" s="249"/>
      <c r="D186" s="249"/>
      <c r="E186" s="249"/>
      <c r="F186" s="249"/>
      <c r="G186" s="249"/>
      <c r="H186" s="249"/>
      <c r="I186" s="249"/>
      <c r="J186" s="249"/>
      <c r="K186" s="249"/>
      <c r="L186" s="249"/>
      <c r="M186" s="249"/>
      <c r="N186" s="249"/>
      <c r="O186" s="249"/>
      <c r="P186" s="249"/>
      <c r="Q186" s="249"/>
      <c r="R186" s="249"/>
      <c r="S186" s="249"/>
      <c r="T186" s="249"/>
      <c r="U186" s="249"/>
      <c r="V186" s="249"/>
      <c r="W186" s="249"/>
      <c r="X186" s="249"/>
      <c r="Y186" s="249"/>
      <c r="Z186" s="249"/>
    </row>
    <row r="187">
      <c r="A187" s="249"/>
      <c r="B187" s="249"/>
      <c r="C187" s="249"/>
      <c r="D187" s="249"/>
      <c r="E187" s="249"/>
      <c r="F187" s="249"/>
      <c r="G187" s="249"/>
      <c r="H187" s="249"/>
      <c r="I187" s="249"/>
      <c r="J187" s="249"/>
      <c r="K187" s="249"/>
      <c r="L187" s="249"/>
      <c r="M187" s="249"/>
      <c r="N187" s="249"/>
      <c r="O187" s="249"/>
      <c r="P187" s="249"/>
      <c r="Q187" s="249"/>
      <c r="R187" s="249"/>
      <c r="S187" s="249"/>
      <c r="T187" s="249"/>
      <c r="U187" s="249"/>
      <c r="V187" s="249"/>
      <c r="W187" s="249"/>
      <c r="X187" s="249"/>
      <c r="Y187" s="249"/>
      <c r="Z187" s="249"/>
    </row>
    <row r="188">
      <c r="A188" s="249"/>
      <c r="B188" s="249"/>
      <c r="C188" s="249"/>
      <c r="D188" s="249"/>
      <c r="E188" s="249"/>
      <c r="F188" s="249"/>
      <c r="G188" s="249"/>
      <c r="H188" s="249"/>
      <c r="I188" s="249"/>
      <c r="J188" s="249"/>
      <c r="K188" s="249"/>
      <c r="L188" s="249"/>
      <c r="M188" s="249"/>
      <c r="N188" s="249"/>
      <c r="O188" s="249"/>
      <c r="P188" s="249"/>
      <c r="Q188" s="249"/>
      <c r="R188" s="249"/>
      <c r="S188" s="249"/>
      <c r="T188" s="249"/>
      <c r="U188" s="249"/>
      <c r="V188" s="249"/>
      <c r="W188" s="249"/>
      <c r="X188" s="249"/>
      <c r="Y188" s="249"/>
      <c r="Z188" s="249"/>
    </row>
    <row r="189">
      <c r="A189" s="249"/>
      <c r="B189" s="249"/>
      <c r="C189" s="249"/>
      <c r="D189" s="249"/>
      <c r="E189" s="249"/>
      <c r="F189" s="249"/>
      <c r="G189" s="249"/>
      <c r="H189" s="249"/>
      <c r="I189" s="249"/>
      <c r="J189" s="249"/>
      <c r="K189" s="249"/>
      <c r="L189" s="249"/>
      <c r="M189" s="249"/>
      <c r="N189" s="249"/>
      <c r="O189" s="249"/>
      <c r="P189" s="249"/>
      <c r="Q189" s="249"/>
      <c r="R189" s="249"/>
      <c r="S189" s="249"/>
      <c r="T189" s="249"/>
      <c r="U189" s="249"/>
      <c r="V189" s="249"/>
      <c r="W189" s="249"/>
      <c r="X189" s="249"/>
      <c r="Y189" s="249"/>
      <c r="Z189" s="249"/>
    </row>
    <row r="190">
      <c r="A190" s="249"/>
      <c r="B190" s="249"/>
      <c r="C190" s="249"/>
      <c r="D190" s="249"/>
      <c r="E190" s="249"/>
      <c r="F190" s="249"/>
      <c r="G190" s="249"/>
      <c r="H190" s="249"/>
      <c r="I190" s="249"/>
      <c r="J190" s="249"/>
      <c r="K190" s="249"/>
      <c r="L190" s="249"/>
      <c r="M190" s="249"/>
      <c r="N190" s="249"/>
      <c r="O190" s="249"/>
      <c r="P190" s="249"/>
      <c r="Q190" s="249"/>
      <c r="R190" s="249"/>
      <c r="S190" s="249"/>
      <c r="T190" s="249"/>
      <c r="U190" s="249"/>
      <c r="V190" s="249"/>
      <c r="W190" s="249"/>
      <c r="X190" s="249"/>
      <c r="Y190" s="249"/>
      <c r="Z190" s="249"/>
    </row>
    <row r="191">
      <c r="A191" s="249"/>
      <c r="B191" s="249"/>
      <c r="C191" s="249"/>
      <c r="D191" s="249"/>
      <c r="E191" s="249"/>
      <c r="F191" s="249"/>
      <c r="G191" s="249"/>
      <c r="H191" s="249"/>
      <c r="I191" s="249"/>
      <c r="J191" s="249"/>
      <c r="K191" s="249"/>
      <c r="L191" s="249"/>
      <c r="M191" s="249"/>
      <c r="N191" s="249"/>
      <c r="O191" s="249"/>
      <c r="P191" s="249"/>
      <c r="Q191" s="249"/>
      <c r="R191" s="249"/>
      <c r="S191" s="249"/>
      <c r="T191" s="249"/>
      <c r="U191" s="249"/>
      <c r="V191" s="249"/>
      <c r="W191" s="249"/>
      <c r="X191" s="249"/>
      <c r="Y191" s="249"/>
      <c r="Z191" s="249"/>
    </row>
    <row r="192">
      <c r="A192" s="249"/>
      <c r="B192" s="249"/>
      <c r="C192" s="249"/>
      <c r="D192" s="249"/>
      <c r="E192" s="249"/>
      <c r="F192" s="249"/>
      <c r="G192" s="249"/>
      <c r="H192" s="249"/>
      <c r="I192" s="249"/>
      <c r="J192" s="249"/>
      <c r="K192" s="249"/>
      <c r="L192" s="249"/>
      <c r="M192" s="249"/>
      <c r="N192" s="249"/>
      <c r="O192" s="249"/>
      <c r="P192" s="249"/>
      <c r="Q192" s="249"/>
      <c r="R192" s="249"/>
      <c r="S192" s="249"/>
      <c r="T192" s="249"/>
      <c r="U192" s="249"/>
      <c r="V192" s="249"/>
      <c r="W192" s="249"/>
      <c r="X192" s="249"/>
      <c r="Y192" s="249"/>
      <c r="Z192" s="249"/>
    </row>
    <row r="193">
      <c r="A193" s="249"/>
      <c r="B193" s="249"/>
      <c r="C193" s="249"/>
      <c r="D193" s="249"/>
      <c r="E193" s="249"/>
      <c r="F193" s="249"/>
      <c r="G193" s="249"/>
      <c r="H193" s="249"/>
      <c r="I193" s="249"/>
      <c r="J193" s="249"/>
      <c r="K193" s="249"/>
      <c r="L193" s="249"/>
      <c r="M193" s="249"/>
      <c r="N193" s="249"/>
      <c r="O193" s="249"/>
      <c r="P193" s="249"/>
      <c r="Q193" s="249"/>
      <c r="R193" s="249"/>
      <c r="S193" s="249"/>
      <c r="T193" s="249"/>
      <c r="U193" s="249"/>
      <c r="V193" s="249"/>
      <c r="W193" s="249"/>
      <c r="X193" s="249"/>
      <c r="Y193" s="249"/>
      <c r="Z193" s="249"/>
    </row>
    <row r="194">
      <c r="A194" s="249"/>
      <c r="B194" s="249"/>
      <c r="C194" s="249"/>
      <c r="D194" s="249"/>
      <c r="E194" s="249"/>
      <c r="F194" s="249"/>
      <c r="G194" s="249"/>
      <c r="H194" s="249"/>
      <c r="I194" s="249"/>
      <c r="J194" s="249"/>
      <c r="K194" s="249"/>
      <c r="L194" s="249"/>
      <c r="M194" s="249"/>
      <c r="N194" s="249"/>
      <c r="O194" s="249"/>
      <c r="P194" s="249"/>
      <c r="Q194" s="249"/>
      <c r="R194" s="249"/>
      <c r="S194" s="249"/>
      <c r="T194" s="249"/>
      <c r="U194" s="249"/>
      <c r="V194" s="249"/>
      <c r="W194" s="249"/>
      <c r="X194" s="249"/>
      <c r="Y194" s="249"/>
      <c r="Z194" s="249"/>
    </row>
    <row r="195">
      <c r="A195" s="249"/>
      <c r="B195" s="249"/>
      <c r="C195" s="249"/>
      <c r="D195" s="249"/>
      <c r="E195" s="249"/>
      <c r="F195" s="249"/>
      <c r="G195" s="249"/>
      <c r="H195" s="249"/>
      <c r="I195" s="249"/>
      <c r="J195" s="249"/>
      <c r="K195" s="249"/>
      <c r="L195" s="249"/>
      <c r="M195" s="249"/>
      <c r="N195" s="249"/>
      <c r="O195" s="249"/>
      <c r="P195" s="249"/>
      <c r="Q195" s="249"/>
      <c r="R195" s="249"/>
      <c r="S195" s="249"/>
      <c r="T195" s="249"/>
      <c r="U195" s="249"/>
      <c r="V195" s="249"/>
      <c r="W195" s="249"/>
      <c r="X195" s="249"/>
      <c r="Y195" s="249"/>
      <c r="Z195" s="249"/>
    </row>
    <row r="196">
      <c r="A196" s="249"/>
      <c r="B196" s="249"/>
      <c r="C196" s="249"/>
      <c r="D196" s="249"/>
      <c r="E196" s="249"/>
      <c r="F196" s="249"/>
      <c r="G196" s="249"/>
      <c r="H196" s="249"/>
      <c r="I196" s="249"/>
      <c r="J196" s="249"/>
      <c r="K196" s="249"/>
      <c r="L196" s="249"/>
      <c r="M196" s="249"/>
      <c r="N196" s="249"/>
      <c r="O196" s="249"/>
      <c r="P196" s="249"/>
      <c r="Q196" s="249"/>
      <c r="R196" s="249"/>
      <c r="S196" s="249"/>
      <c r="T196" s="249"/>
      <c r="U196" s="249"/>
      <c r="V196" s="249"/>
      <c r="W196" s="249"/>
      <c r="X196" s="249"/>
      <c r="Y196" s="249"/>
      <c r="Z196" s="249"/>
    </row>
    <row r="197">
      <c r="A197" s="249"/>
      <c r="B197" s="249"/>
      <c r="C197" s="249"/>
      <c r="D197" s="249"/>
      <c r="E197" s="249"/>
      <c r="F197" s="249"/>
      <c r="G197" s="249"/>
      <c r="H197" s="249"/>
      <c r="I197" s="249"/>
      <c r="J197" s="249"/>
      <c r="K197" s="249"/>
      <c r="L197" s="249"/>
      <c r="M197" s="249"/>
      <c r="N197" s="249"/>
      <c r="O197" s="249"/>
      <c r="P197" s="249"/>
      <c r="Q197" s="249"/>
      <c r="R197" s="249"/>
      <c r="S197" s="249"/>
      <c r="T197" s="249"/>
      <c r="U197" s="249"/>
      <c r="V197" s="249"/>
      <c r="W197" s="249"/>
      <c r="X197" s="249"/>
      <c r="Y197" s="249"/>
      <c r="Z197" s="249"/>
    </row>
    <row r="198">
      <c r="A198" s="249"/>
      <c r="B198" s="249"/>
      <c r="C198" s="249"/>
      <c r="D198" s="249"/>
      <c r="E198" s="249"/>
      <c r="F198" s="249"/>
      <c r="G198" s="249"/>
      <c r="H198" s="249"/>
      <c r="I198" s="249"/>
      <c r="J198" s="249"/>
      <c r="K198" s="249"/>
      <c r="L198" s="249"/>
      <c r="M198" s="249"/>
      <c r="N198" s="249"/>
      <c r="O198" s="249"/>
      <c r="P198" s="249"/>
      <c r="Q198" s="249"/>
      <c r="R198" s="249"/>
      <c r="S198" s="249"/>
      <c r="T198" s="249"/>
      <c r="U198" s="249"/>
      <c r="V198" s="249"/>
      <c r="W198" s="249"/>
      <c r="X198" s="249"/>
      <c r="Y198" s="249"/>
      <c r="Z198" s="249"/>
    </row>
    <row r="199">
      <c r="A199" s="249"/>
      <c r="B199" s="249"/>
      <c r="C199" s="249"/>
      <c r="D199" s="249"/>
      <c r="E199" s="249"/>
      <c r="F199" s="249"/>
      <c r="G199" s="249"/>
      <c r="H199" s="249"/>
      <c r="I199" s="249"/>
      <c r="J199" s="249"/>
      <c r="K199" s="249"/>
      <c r="L199" s="249"/>
      <c r="M199" s="249"/>
      <c r="N199" s="249"/>
      <c r="O199" s="249"/>
      <c r="P199" s="249"/>
      <c r="Q199" s="249"/>
      <c r="R199" s="249"/>
      <c r="S199" s="249"/>
      <c r="T199" s="249"/>
      <c r="U199" s="249"/>
      <c r="V199" s="249"/>
      <c r="W199" s="249"/>
      <c r="X199" s="249"/>
      <c r="Y199" s="249"/>
      <c r="Z199" s="249"/>
    </row>
    <row r="200">
      <c r="A200" s="249"/>
      <c r="B200" s="249"/>
      <c r="C200" s="249"/>
      <c r="D200" s="249"/>
      <c r="E200" s="249"/>
      <c r="F200" s="249"/>
      <c r="G200" s="249"/>
      <c r="H200" s="249"/>
      <c r="I200" s="249"/>
      <c r="J200" s="249"/>
      <c r="K200" s="249"/>
      <c r="L200" s="249"/>
      <c r="M200" s="249"/>
      <c r="N200" s="249"/>
      <c r="O200" s="249"/>
      <c r="P200" s="249"/>
      <c r="Q200" s="249"/>
      <c r="R200" s="249"/>
      <c r="S200" s="249"/>
      <c r="T200" s="249"/>
      <c r="U200" s="249"/>
      <c r="V200" s="249"/>
      <c r="W200" s="249"/>
      <c r="X200" s="249"/>
      <c r="Y200" s="249"/>
      <c r="Z200" s="249"/>
    </row>
    <row r="201">
      <c r="A201" s="249"/>
      <c r="B201" s="249"/>
      <c r="C201" s="249"/>
      <c r="D201" s="249"/>
      <c r="E201" s="249"/>
      <c r="F201" s="249"/>
      <c r="G201" s="249"/>
      <c r="H201" s="249"/>
      <c r="I201" s="249"/>
      <c r="J201" s="249"/>
      <c r="K201" s="249"/>
      <c r="L201" s="249"/>
      <c r="M201" s="249"/>
      <c r="N201" s="249"/>
      <c r="O201" s="249"/>
      <c r="P201" s="249"/>
      <c r="Q201" s="249"/>
      <c r="R201" s="249"/>
      <c r="S201" s="249"/>
      <c r="T201" s="249"/>
      <c r="U201" s="249"/>
      <c r="V201" s="249"/>
      <c r="W201" s="249"/>
      <c r="X201" s="249"/>
      <c r="Y201" s="249"/>
      <c r="Z201" s="249"/>
    </row>
    <row r="202">
      <c r="A202" s="249"/>
      <c r="B202" s="249"/>
      <c r="C202" s="249"/>
      <c r="D202" s="249"/>
      <c r="E202" s="249"/>
      <c r="F202" s="249"/>
      <c r="G202" s="249"/>
      <c r="H202" s="249"/>
      <c r="I202" s="249"/>
      <c r="J202" s="249"/>
      <c r="K202" s="249"/>
      <c r="L202" s="249"/>
      <c r="M202" s="249"/>
      <c r="N202" s="249"/>
      <c r="O202" s="249"/>
      <c r="P202" s="249"/>
      <c r="Q202" s="249"/>
      <c r="R202" s="249"/>
      <c r="S202" s="249"/>
      <c r="T202" s="249"/>
      <c r="U202" s="249"/>
      <c r="V202" s="249"/>
      <c r="W202" s="249"/>
      <c r="X202" s="249"/>
      <c r="Y202" s="249"/>
      <c r="Z202" s="249"/>
    </row>
    <row r="203">
      <c r="A203" s="249"/>
      <c r="B203" s="249"/>
      <c r="C203" s="249"/>
      <c r="D203" s="249"/>
      <c r="E203" s="249"/>
      <c r="F203" s="249"/>
      <c r="G203" s="249"/>
      <c r="H203" s="249"/>
      <c r="I203" s="249"/>
      <c r="J203" s="249"/>
      <c r="K203" s="249"/>
      <c r="L203" s="249"/>
      <c r="M203" s="249"/>
      <c r="N203" s="249"/>
      <c r="O203" s="249"/>
      <c r="P203" s="249"/>
      <c r="Q203" s="249"/>
      <c r="R203" s="249"/>
      <c r="S203" s="249"/>
      <c r="T203" s="249"/>
      <c r="U203" s="249"/>
      <c r="V203" s="249"/>
      <c r="W203" s="249"/>
      <c r="X203" s="249"/>
      <c r="Y203" s="249"/>
      <c r="Z203" s="249"/>
    </row>
    <row r="204">
      <c r="A204" s="249"/>
      <c r="B204" s="249"/>
      <c r="C204" s="249"/>
      <c r="D204" s="249"/>
      <c r="E204" s="249"/>
      <c r="F204" s="249"/>
      <c r="G204" s="249"/>
      <c r="H204" s="249"/>
      <c r="I204" s="249"/>
      <c r="J204" s="249"/>
      <c r="K204" s="249"/>
      <c r="L204" s="249"/>
      <c r="M204" s="249"/>
      <c r="N204" s="249"/>
      <c r="O204" s="249"/>
      <c r="P204" s="249"/>
      <c r="Q204" s="249"/>
      <c r="R204" s="249"/>
      <c r="S204" s="249"/>
      <c r="T204" s="249"/>
      <c r="U204" s="249"/>
      <c r="V204" s="249"/>
      <c r="W204" s="249"/>
      <c r="X204" s="249"/>
      <c r="Y204" s="249"/>
      <c r="Z204" s="249"/>
    </row>
    <row r="205">
      <c r="A205" s="249"/>
      <c r="B205" s="249"/>
      <c r="C205" s="249"/>
      <c r="D205" s="249"/>
      <c r="E205" s="249"/>
      <c r="F205" s="249"/>
      <c r="G205" s="249"/>
      <c r="H205" s="249"/>
      <c r="I205" s="249"/>
      <c r="J205" s="249"/>
      <c r="K205" s="249"/>
      <c r="L205" s="249"/>
      <c r="M205" s="249"/>
      <c r="N205" s="249"/>
      <c r="O205" s="249"/>
      <c r="P205" s="249"/>
      <c r="Q205" s="249"/>
      <c r="R205" s="249"/>
      <c r="S205" s="249"/>
      <c r="T205" s="249"/>
      <c r="U205" s="249"/>
      <c r="V205" s="249"/>
      <c r="W205" s="249"/>
      <c r="X205" s="249"/>
      <c r="Y205" s="249"/>
      <c r="Z205" s="249"/>
    </row>
    <row r="206">
      <c r="A206" s="249"/>
      <c r="B206" s="249"/>
      <c r="C206" s="249"/>
      <c r="D206" s="249"/>
      <c r="E206" s="249"/>
      <c r="F206" s="249"/>
      <c r="G206" s="249"/>
      <c r="H206" s="249"/>
      <c r="I206" s="249"/>
      <c r="J206" s="249"/>
      <c r="K206" s="249"/>
      <c r="L206" s="249"/>
      <c r="M206" s="249"/>
      <c r="N206" s="249"/>
      <c r="O206" s="249"/>
      <c r="P206" s="249"/>
      <c r="Q206" s="249"/>
      <c r="R206" s="249"/>
      <c r="S206" s="249"/>
      <c r="T206" s="249"/>
      <c r="U206" s="249"/>
      <c r="V206" s="249"/>
      <c r="W206" s="249"/>
      <c r="X206" s="249"/>
      <c r="Y206" s="249"/>
      <c r="Z206" s="249"/>
    </row>
    <row r="207">
      <c r="A207" s="249"/>
      <c r="B207" s="249"/>
      <c r="C207" s="249"/>
      <c r="D207" s="249"/>
      <c r="E207" s="249"/>
      <c r="F207" s="249"/>
      <c r="G207" s="249"/>
      <c r="H207" s="249"/>
      <c r="I207" s="249"/>
      <c r="J207" s="249"/>
      <c r="K207" s="249"/>
      <c r="L207" s="249"/>
      <c r="M207" s="249"/>
      <c r="N207" s="249"/>
      <c r="O207" s="249"/>
      <c r="P207" s="249"/>
      <c r="Q207" s="249"/>
      <c r="R207" s="249"/>
      <c r="S207" s="249"/>
      <c r="T207" s="249"/>
      <c r="U207" s="249"/>
      <c r="V207" s="249"/>
      <c r="W207" s="249"/>
      <c r="X207" s="249"/>
      <c r="Y207" s="249"/>
      <c r="Z207" s="249"/>
    </row>
    <row r="208">
      <c r="A208" s="249"/>
      <c r="B208" s="249"/>
      <c r="C208" s="249"/>
      <c r="D208" s="249"/>
      <c r="E208" s="249"/>
      <c r="F208" s="249"/>
      <c r="G208" s="249"/>
      <c r="H208" s="249"/>
      <c r="I208" s="249"/>
      <c r="J208" s="249"/>
      <c r="K208" s="249"/>
      <c r="L208" s="249"/>
      <c r="M208" s="249"/>
      <c r="N208" s="249"/>
      <c r="O208" s="249"/>
      <c r="P208" s="249"/>
      <c r="Q208" s="249"/>
      <c r="R208" s="249"/>
      <c r="S208" s="249"/>
      <c r="T208" s="249"/>
      <c r="U208" s="249"/>
      <c r="V208" s="249"/>
      <c r="W208" s="249"/>
      <c r="X208" s="249"/>
      <c r="Y208" s="249"/>
      <c r="Z208" s="249"/>
    </row>
    <row r="209">
      <c r="A209" s="249"/>
      <c r="B209" s="249"/>
      <c r="C209" s="249"/>
      <c r="D209" s="249"/>
      <c r="E209" s="249"/>
      <c r="F209" s="249"/>
      <c r="G209" s="249"/>
      <c r="H209" s="249"/>
      <c r="I209" s="249"/>
      <c r="J209" s="249"/>
      <c r="K209" s="249"/>
      <c r="L209" s="249"/>
      <c r="M209" s="249"/>
      <c r="N209" s="249"/>
      <c r="O209" s="249"/>
      <c r="P209" s="249"/>
      <c r="Q209" s="249"/>
      <c r="R209" s="249"/>
      <c r="S209" s="249"/>
      <c r="T209" s="249"/>
      <c r="U209" s="249"/>
      <c r="V209" s="249"/>
      <c r="W209" s="249"/>
      <c r="X209" s="249"/>
      <c r="Y209" s="249"/>
      <c r="Z209" s="249"/>
    </row>
    <row r="210">
      <c r="A210" s="249"/>
      <c r="B210" s="249"/>
      <c r="C210" s="249"/>
      <c r="D210" s="249"/>
      <c r="E210" s="249"/>
      <c r="F210" s="249"/>
      <c r="G210" s="249"/>
      <c r="H210" s="249"/>
      <c r="I210" s="249"/>
      <c r="J210" s="249"/>
      <c r="K210" s="249"/>
      <c r="L210" s="249"/>
      <c r="M210" s="249"/>
      <c r="N210" s="249"/>
      <c r="O210" s="249"/>
      <c r="P210" s="249"/>
      <c r="Q210" s="249"/>
      <c r="R210" s="249"/>
      <c r="S210" s="249"/>
      <c r="T210" s="249"/>
      <c r="U210" s="249"/>
      <c r="V210" s="249"/>
      <c r="W210" s="249"/>
      <c r="X210" s="249"/>
      <c r="Y210" s="249"/>
      <c r="Z210" s="249"/>
    </row>
    <row r="211">
      <c r="A211" s="249"/>
      <c r="B211" s="249"/>
      <c r="C211" s="249"/>
      <c r="D211" s="249"/>
      <c r="E211" s="249"/>
      <c r="F211" s="249"/>
      <c r="G211" s="249"/>
      <c r="H211" s="249"/>
      <c r="I211" s="249"/>
      <c r="J211" s="249"/>
      <c r="K211" s="249"/>
      <c r="L211" s="249"/>
      <c r="M211" s="249"/>
      <c r="N211" s="249"/>
      <c r="O211" s="249"/>
      <c r="P211" s="249"/>
      <c r="Q211" s="249"/>
      <c r="R211" s="249"/>
      <c r="S211" s="249"/>
      <c r="T211" s="249"/>
      <c r="U211" s="249"/>
      <c r="V211" s="249"/>
      <c r="W211" s="249"/>
      <c r="X211" s="249"/>
      <c r="Y211" s="249"/>
      <c r="Z211" s="249"/>
    </row>
    <row r="212">
      <c r="A212" s="249"/>
      <c r="B212" s="249"/>
      <c r="C212" s="249"/>
      <c r="D212" s="249"/>
      <c r="E212" s="249"/>
      <c r="F212" s="249"/>
      <c r="G212" s="249"/>
      <c r="H212" s="249"/>
      <c r="I212" s="249"/>
      <c r="J212" s="249"/>
      <c r="K212" s="249"/>
      <c r="L212" s="249"/>
      <c r="M212" s="249"/>
      <c r="N212" s="249"/>
      <c r="O212" s="249"/>
      <c r="P212" s="249"/>
      <c r="Q212" s="249"/>
      <c r="R212" s="249"/>
      <c r="S212" s="249"/>
      <c r="T212" s="249"/>
      <c r="U212" s="249"/>
      <c r="V212" s="249"/>
      <c r="W212" s="249"/>
      <c r="X212" s="249"/>
      <c r="Y212" s="249"/>
      <c r="Z212" s="249"/>
    </row>
    <row r="213">
      <c r="A213" s="249"/>
      <c r="B213" s="249"/>
      <c r="C213" s="249"/>
      <c r="D213" s="249"/>
      <c r="E213" s="249"/>
      <c r="F213" s="249"/>
      <c r="G213" s="249"/>
      <c r="H213" s="249"/>
      <c r="I213" s="249"/>
      <c r="J213" s="249"/>
      <c r="K213" s="249"/>
      <c r="L213" s="249"/>
      <c r="M213" s="249"/>
      <c r="N213" s="249"/>
      <c r="O213" s="249"/>
      <c r="P213" s="249"/>
      <c r="Q213" s="249"/>
      <c r="R213" s="249"/>
      <c r="S213" s="249"/>
      <c r="T213" s="249"/>
      <c r="U213" s="249"/>
      <c r="V213" s="249"/>
      <c r="W213" s="249"/>
      <c r="X213" s="249"/>
      <c r="Y213" s="249"/>
      <c r="Z213" s="249"/>
    </row>
    <row r="214">
      <c r="A214" s="249"/>
      <c r="B214" s="249"/>
      <c r="C214" s="249"/>
      <c r="D214" s="249"/>
      <c r="E214" s="249"/>
      <c r="F214" s="249"/>
      <c r="G214" s="249"/>
      <c r="H214" s="249"/>
      <c r="I214" s="249"/>
      <c r="J214" s="249"/>
      <c r="K214" s="249"/>
      <c r="L214" s="249"/>
      <c r="M214" s="249"/>
      <c r="N214" s="249"/>
      <c r="O214" s="249"/>
      <c r="P214" s="249"/>
      <c r="Q214" s="249"/>
      <c r="R214" s="249"/>
      <c r="S214" s="249"/>
      <c r="T214" s="249"/>
      <c r="U214" s="249"/>
      <c r="V214" s="249"/>
      <c r="W214" s="249"/>
      <c r="X214" s="249"/>
      <c r="Y214" s="249"/>
      <c r="Z214" s="249"/>
    </row>
    <row r="215">
      <c r="A215" s="249"/>
      <c r="B215" s="249"/>
      <c r="C215" s="249"/>
      <c r="D215" s="249"/>
      <c r="E215" s="249"/>
      <c r="F215" s="249"/>
      <c r="G215" s="249"/>
      <c r="H215" s="249"/>
      <c r="I215" s="249"/>
      <c r="J215" s="249"/>
      <c r="K215" s="249"/>
      <c r="L215" s="249"/>
      <c r="M215" s="249"/>
      <c r="N215" s="249"/>
      <c r="O215" s="249"/>
      <c r="P215" s="249"/>
      <c r="Q215" s="249"/>
      <c r="R215" s="249"/>
      <c r="S215" s="249"/>
      <c r="T215" s="249"/>
      <c r="U215" s="249"/>
      <c r="V215" s="249"/>
      <c r="W215" s="249"/>
      <c r="X215" s="249"/>
      <c r="Y215" s="249"/>
      <c r="Z215" s="249"/>
    </row>
    <row r="216">
      <c r="A216" s="249"/>
      <c r="B216" s="249"/>
      <c r="C216" s="249"/>
      <c r="D216" s="249"/>
      <c r="E216" s="249"/>
      <c r="F216" s="249"/>
      <c r="G216" s="249"/>
      <c r="H216" s="249"/>
      <c r="I216" s="249"/>
      <c r="J216" s="249"/>
      <c r="K216" s="249"/>
      <c r="L216" s="249"/>
      <c r="M216" s="249"/>
      <c r="N216" s="249"/>
      <c r="O216" s="249"/>
      <c r="P216" s="249"/>
      <c r="Q216" s="249"/>
      <c r="R216" s="249"/>
      <c r="S216" s="249"/>
      <c r="T216" s="249"/>
      <c r="U216" s="249"/>
      <c r="V216" s="249"/>
      <c r="W216" s="249"/>
      <c r="X216" s="249"/>
      <c r="Y216" s="249"/>
      <c r="Z216" s="249"/>
    </row>
    <row r="217">
      <c r="A217" s="249"/>
      <c r="B217" s="249"/>
      <c r="C217" s="249"/>
      <c r="D217" s="249"/>
      <c r="E217" s="249"/>
      <c r="F217" s="249"/>
      <c r="G217" s="249"/>
      <c r="H217" s="249"/>
      <c r="I217" s="249"/>
      <c r="J217" s="249"/>
      <c r="K217" s="249"/>
      <c r="L217" s="249"/>
      <c r="M217" s="249"/>
      <c r="N217" s="249"/>
      <c r="O217" s="249"/>
      <c r="P217" s="249"/>
      <c r="Q217" s="249"/>
      <c r="R217" s="249"/>
      <c r="S217" s="249"/>
      <c r="T217" s="249"/>
      <c r="U217" s="249"/>
      <c r="V217" s="249"/>
      <c r="W217" s="249"/>
      <c r="X217" s="249"/>
      <c r="Y217" s="249"/>
      <c r="Z217" s="249"/>
    </row>
    <row r="218">
      <c r="A218" s="249"/>
      <c r="B218" s="249"/>
      <c r="C218" s="249"/>
      <c r="D218" s="249"/>
      <c r="E218" s="249"/>
      <c r="F218" s="249"/>
      <c r="G218" s="249"/>
      <c r="H218" s="249"/>
      <c r="I218" s="249"/>
      <c r="J218" s="249"/>
      <c r="K218" s="249"/>
      <c r="L218" s="249"/>
      <c r="M218" s="249"/>
      <c r="N218" s="249"/>
      <c r="O218" s="249"/>
      <c r="P218" s="249"/>
      <c r="Q218" s="249"/>
      <c r="R218" s="249"/>
      <c r="S218" s="249"/>
      <c r="T218" s="249"/>
      <c r="U218" s="249"/>
      <c r="V218" s="249"/>
      <c r="W218" s="249"/>
      <c r="X218" s="249"/>
      <c r="Y218" s="249"/>
      <c r="Z218" s="249"/>
    </row>
    <row r="219">
      <c r="A219" s="249"/>
      <c r="B219" s="249"/>
      <c r="C219" s="249"/>
      <c r="D219" s="249"/>
      <c r="E219" s="249"/>
      <c r="F219" s="249"/>
      <c r="G219" s="249"/>
      <c r="H219" s="249"/>
      <c r="I219" s="249"/>
      <c r="J219" s="249"/>
      <c r="K219" s="249"/>
      <c r="L219" s="249"/>
      <c r="M219" s="249"/>
      <c r="N219" s="249"/>
      <c r="O219" s="249"/>
      <c r="P219" s="249"/>
      <c r="Q219" s="249"/>
      <c r="R219" s="249"/>
      <c r="S219" s="249"/>
      <c r="T219" s="249"/>
      <c r="U219" s="249"/>
      <c r="V219" s="249"/>
      <c r="W219" s="249"/>
      <c r="X219" s="249"/>
      <c r="Y219" s="249"/>
      <c r="Z219" s="249"/>
    </row>
    <row r="220">
      <c r="A220" s="249"/>
      <c r="B220" s="249"/>
      <c r="C220" s="249"/>
      <c r="D220" s="249"/>
      <c r="E220" s="249"/>
      <c r="F220" s="249"/>
      <c r="G220" s="249"/>
      <c r="H220" s="249"/>
      <c r="I220" s="249"/>
      <c r="J220" s="249"/>
      <c r="K220" s="249"/>
      <c r="L220" s="249"/>
      <c r="M220" s="249"/>
      <c r="N220" s="249"/>
      <c r="O220" s="249"/>
      <c r="P220" s="249"/>
      <c r="Q220" s="249"/>
      <c r="R220" s="249"/>
      <c r="S220" s="249"/>
      <c r="T220" s="249"/>
      <c r="U220" s="249"/>
      <c r="V220" s="249"/>
      <c r="W220" s="249"/>
      <c r="X220" s="249"/>
      <c r="Y220" s="249"/>
      <c r="Z220" s="249"/>
    </row>
    <row r="221">
      <c r="A221" s="249"/>
      <c r="B221" s="249"/>
      <c r="C221" s="249"/>
      <c r="D221" s="249"/>
      <c r="E221" s="249"/>
      <c r="F221" s="249"/>
      <c r="G221" s="249"/>
      <c r="H221" s="249"/>
      <c r="I221" s="249"/>
      <c r="J221" s="249"/>
      <c r="K221" s="249"/>
      <c r="L221" s="249"/>
      <c r="M221" s="249"/>
      <c r="N221" s="249"/>
      <c r="O221" s="249"/>
      <c r="P221" s="249"/>
      <c r="Q221" s="249"/>
      <c r="R221" s="249"/>
      <c r="S221" s="249"/>
      <c r="T221" s="249"/>
      <c r="U221" s="249"/>
      <c r="V221" s="249"/>
      <c r="W221" s="249"/>
      <c r="X221" s="249"/>
      <c r="Y221" s="249"/>
      <c r="Z221" s="249"/>
    </row>
    <row r="222">
      <c r="A222" s="249"/>
      <c r="B222" s="249"/>
      <c r="C222" s="249"/>
      <c r="D222" s="249"/>
      <c r="E222" s="249"/>
      <c r="F222" s="249"/>
      <c r="G222" s="249"/>
      <c r="H222" s="249"/>
      <c r="I222" s="249"/>
      <c r="J222" s="249"/>
      <c r="K222" s="249"/>
      <c r="L222" s="249"/>
      <c r="M222" s="249"/>
      <c r="N222" s="249"/>
      <c r="O222" s="249"/>
      <c r="P222" s="249"/>
      <c r="Q222" s="249"/>
      <c r="R222" s="249"/>
      <c r="S222" s="249"/>
      <c r="T222" s="249"/>
      <c r="U222" s="249"/>
      <c r="V222" s="249"/>
      <c r="W222" s="249"/>
      <c r="X222" s="249"/>
      <c r="Y222" s="249"/>
      <c r="Z222" s="249"/>
    </row>
    <row r="223">
      <c r="A223" s="249"/>
      <c r="B223" s="249"/>
      <c r="C223" s="249"/>
      <c r="D223" s="249"/>
      <c r="E223" s="249"/>
      <c r="F223" s="249"/>
      <c r="G223" s="249"/>
      <c r="H223" s="249"/>
      <c r="I223" s="249"/>
      <c r="J223" s="249"/>
      <c r="K223" s="249"/>
      <c r="L223" s="249"/>
      <c r="M223" s="249"/>
      <c r="N223" s="249"/>
      <c r="O223" s="249"/>
      <c r="P223" s="249"/>
      <c r="Q223" s="249"/>
      <c r="R223" s="249"/>
      <c r="S223" s="249"/>
      <c r="T223" s="249"/>
      <c r="U223" s="249"/>
      <c r="V223" s="249"/>
      <c r="W223" s="249"/>
      <c r="X223" s="249"/>
      <c r="Y223" s="249"/>
      <c r="Z223" s="249"/>
    </row>
    <row r="224">
      <c r="A224" s="249"/>
      <c r="B224" s="249"/>
      <c r="C224" s="249"/>
      <c r="D224" s="249"/>
      <c r="E224" s="249"/>
      <c r="F224" s="249"/>
      <c r="G224" s="249"/>
      <c r="H224" s="249"/>
      <c r="I224" s="249"/>
      <c r="J224" s="249"/>
      <c r="K224" s="249"/>
      <c r="L224" s="249"/>
      <c r="M224" s="249"/>
      <c r="N224" s="249"/>
      <c r="O224" s="249"/>
      <c r="P224" s="249"/>
      <c r="Q224" s="249"/>
      <c r="R224" s="249"/>
      <c r="S224" s="249"/>
      <c r="T224" s="249"/>
      <c r="U224" s="249"/>
      <c r="V224" s="249"/>
      <c r="W224" s="249"/>
      <c r="X224" s="249"/>
      <c r="Y224" s="249"/>
      <c r="Z224" s="249"/>
    </row>
    <row r="225">
      <c r="A225" s="249"/>
      <c r="B225" s="249"/>
      <c r="C225" s="249"/>
      <c r="D225" s="249"/>
      <c r="E225" s="249"/>
      <c r="F225" s="249"/>
      <c r="G225" s="249"/>
      <c r="H225" s="249"/>
      <c r="I225" s="249"/>
      <c r="J225" s="249"/>
      <c r="K225" s="249"/>
      <c r="L225" s="249"/>
      <c r="M225" s="249"/>
      <c r="N225" s="249"/>
      <c r="O225" s="249"/>
      <c r="P225" s="249"/>
      <c r="Q225" s="249"/>
      <c r="R225" s="249"/>
      <c r="S225" s="249"/>
      <c r="T225" s="249"/>
      <c r="U225" s="249"/>
      <c r="V225" s="249"/>
      <c r="W225" s="249"/>
      <c r="X225" s="249"/>
      <c r="Y225" s="249"/>
      <c r="Z225" s="249"/>
    </row>
    <row r="226">
      <c r="A226" s="249"/>
      <c r="B226" s="249"/>
      <c r="C226" s="249"/>
      <c r="D226" s="249"/>
      <c r="E226" s="249"/>
      <c r="F226" s="249"/>
      <c r="G226" s="249"/>
      <c r="H226" s="249"/>
      <c r="I226" s="249"/>
      <c r="J226" s="249"/>
      <c r="K226" s="249"/>
      <c r="L226" s="249"/>
      <c r="M226" s="249"/>
      <c r="N226" s="249"/>
      <c r="O226" s="249"/>
      <c r="P226" s="249"/>
      <c r="Q226" s="249"/>
      <c r="R226" s="249"/>
      <c r="S226" s="249"/>
      <c r="T226" s="249"/>
      <c r="U226" s="249"/>
      <c r="V226" s="249"/>
      <c r="W226" s="249"/>
      <c r="X226" s="249"/>
      <c r="Y226" s="249"/>
      <c r="Z226" s="249"/>
    </row>
    <row r="227">
      <c r="A227" s="249"/>
      <c r="B227" s="249"/>
      <c r="C227" s="249"/>
      <c r="D227" s="249"/>
      <c r="E227" s="249"/>
      <c r="F227" s="249"/>
      <c r="G227" s="249"/>
      <c r="H227" s="249"/>
      <c r="I227" s="249"/>
      <c r="J227" s="249"/>
      <c r="K227" s="249"/>
      <c r="L227" s="249"/>
      <c r="M227" s="249"/>
      <c r="N227" s="249"/>
      <c r="O227" s="249"/>
      <c r="P227" s="249"/>
      <c r="Q227" s="249"/>
      <c r="R227" s="249"/>
      <c r="S227" s="249"/>
      <c r="T227" s="249"/>
      <c r="U227" s="249"/>
      <c r="V227" s="249"/>
      <c r="W227" s="249"/>
      <c r="X227" s="249"/>
      <c r="Y227" s="249"/>
      <c r="Z227" s="249"/>
    </row>
    <row r="228">
      <c r="A228" s="249"/>
      <c r="B228" s="249"/>
      <c r="C228" s="249"/>
      <c r="D228" s="249"/>
      <c r="E228" s="249"/>
      <c r="F228" s="249"/>
      <c r="G228" s="249"/>
      <c r="H228" s="249"/>
      <c r="I228" s="249"/>
      <c r="J228" s="249"/>
      <c r="K228" s="249"/>
      <c r="L228" s="249"/>
      <c r="M228" s="249"/>
      <c r="N228" s="249"/>
      <c r="O228" s="249"/>
      <c r="P228" s="249"/>
      <c r="Q228" s="249"/>
      <c r="R228" s="249"/>
      <c r="S228" s="249"/>
      <c r="T228" s="249"/>
      <c r="U228" s="249"/>
      <c r="V228" s="249"/>
      <c r="W228" s="249"/>
      <c r="X228" s="249"/>
      <c r="Y228" s="249"/>
      <c r="Z228" s="249"/>
    </row>
    <row r="229">
      <c r="A229" s="249"/>
      <c r="B229" s="249"/>
      <c r="C229" s="249"/>
      <c r="D229" s="249"/>
      <c r="E229" s="249"/>
      <c r="F229" s="249"/>
      <c r="G229" s="249"/>
      <c r="H229" s="249"/>
      <c r="I229" s="249"/>
      <c r="J229" s="249"/>
      <c r="K229" s="249"/>
      <c r="L229" s="249"/>
      <c r="M229" s="249"/>
      <c r="N229" s="249"/>
      <c r="O229" s="249"/>
      <c r="P229" s="249"/>
      <c r="Q229" s="249"/>
      <c r="R229" s="249"/>
      <c r="S229" s="249"/>
      <c r="T229" s="249"/>
      <c r="U229" s="249"/>
      <c r="V229" s="249"/>
      <c r="W229" s="249"/>
      <c r="X229" s="249"/>
      <c r="Y229" s="249"/>
      <c r="Z229" s="249"/>
    </row>
    <row r="230">
      <c r="A230" s="249"/>
      <c r="B230" s="249"/>
      <c r="C230" s="249"/>
      <c r="D230" s="249"/>
      <c r="E230" s="249"/>
      <c r="F230" s="249"/>
      <c r="G230" s="249"/>
      <c r="H230" s="249"/>
      <c r="I230" s="249"/>
      <c r="J230" s="249"/>
      <c r="K230" s="249"/>
      <c r="L230" s="249"/>
      <c r="M230" s="249"/>
      <c r="N230" s="249"/>
      <c r="O230" s="249"/>
      <c r="P230" s="249"/>
      <c r="Q230" s="249"/>
      <c r="R230" s="249"/>
      <c r="S230" s="249"/>
      <c r="T230" s="249"/>
      <c r="U230" s="249"/>
      <c r="V230" s="249"/>
      <c r="W230" s="249"/>
      <c r="X230" s="249"/>
      <c r="Y230" s="249"/>
      <c r="Z230" s="249"/>
    </row>
    <row r="231">
      <c r="A231" s="249"/>
      <c r="B231" s="249"/>
      <c r="C231" s="249"/>
      <c r="D231" s="249"/>
      <c r="E231" s="249"/>
      <c r="F231" s="249"/>
      <c r="G231" s="249"/>
      <c r="H231" s="249"/>
      <c r="I231" s="249"/>
      <c r="J231" s="249"/>
      <c r="K231" s="249"/>
      <c r="L231" s="249"/>
      <c r="M231" s="249"/>
      <c r="N231" s="249"/>
      <c r="O231" s="249"/>
      <c r="P231" s="249"/>
      <c r="Q231" s="249"/>
      <c r="R231" s="249"/>
      <c r="S231" s="249"/>
      <c r="T231" s="249"/>
      <c r="U231" s="249"/>
      <c r="V231" s="249"/>
      <c r="W231" s="249"/>
      <c r="X231" s="249"/>
      <c r="Y231" s="249"/>
      <c r="Z231" s="249"/>
    </row>
    <row r="232">
      <c r="A232" s="249"/>
      <c r="B232" s="249"/>
      <c r="C232" s="249"/>
      <c r="D232" s="249"/>
      <c r="E232" s="249"/>
      <c r="F232" s="249"/>
      <c r="G232" s="249"/>
      <c r="H232" s="249"/>
      <c r="I232" s="249"/>
      <c r="J232" s="249"/>
      <c r="K232" s="249"/>
      <c r="L232" s="249"/>
      <c r="M232" s="249"/>
      <c r="N232" s="249"/>
      <c r="O232" s="249"/>
      <c r="P232" s="249"/>
      <c r="Q232" s="249"/>
      <c r="R232" s="249"/>
      <c r="S232" s="249"/>
      <c r="T232" s="249"/>
      <c r="U232" s="249"/>
      <c r="V232" s="249"/>
      <c r="W232" s="249"/>
      <c r="X232" s="249"/>
      <c r="Y232" s="249"/>
      <c r="Z232" s="249"/>
    </row>
    <row r="233">
      <c r="A233" s="249"/>
      <c r="B233" s="249"/>
      <c r="C233" s="249"/>
      <c r="D233" s="249"/>
      <c r="E233" s="249"/>
      <c r="F233" s="249"/>
      <c r="G233" s="249"/>
      <c r="H233" s="249"/>
      <c r="I233" s="249"/>
      <c r="J233" s="249"/>
      <c r="K233" s="249"/>
      <c r="L233" s="249"/>
      <c r="M233" s="249"/>
      <c r="N233" s="249"/>
      <c r="O233" s="249"/>
      <c r="P233" s="249"/>
      <c r="Q233" s="249"/>
      <c r="R233" s="249"/>
      <c r="S233" s="249"/>
      <c r="T233" s="249"/>
      <c r="U233" s="249"/>
      <c r="V233" s="249"/>
      <c r="W233" s="249"/>
      <c r="X233" s="249"/>
      <c r="Y233" s="249"/>
      <c r="Z233" s="249"/>
    </row>
    <row r="234">
      <c r="A234" s="249"/>
      <c r="B234" s="249"/>
      <c r="C234" s="249"/>
      <c r="D234" s="249"/>
      <c r="E234" s="249"/>
      <c r="F234" s="249"/>
      <c r="G234" s="249"/>
      <c r="H234" s="249"/>
      <c r="I234" s="249"/>
      <c r="J234" s="249"/>
      <c r="K234" s="249"/>
      <c r="L234" s="249"/>
      <c r="M234" s="249"/>
      <c r="N234" s="249"/>
      <c r="O234" s="249"/>
      <c r="P234" s="249"/>
      <c r="Q234" s="249"/>
      <c r="R234" s="249"/>
      <c r="S234" s="249"/>
      <c r="T234" s="249"/>
      <c r="U234" s="249"/>
      <c r="V234" s="249"/>
      <c r="W234" s="249"/>
      <c r="X234" s="249"/>
      <c r="Y234" s="249"/>
      <c r="Z234" s="249"/>
    </row>
    <row r="235">
      <c r="A235" s="249"/>
      <c r="B235" s="249"/>
      <c r="C235" s="249"/>
      <c r="D235" s="249"/>
      <c r="E235" s="249"/>
      <c r="F235" s="249"/>
      <c r="G235" s="249"/>
      <c r="H235" s="249"/>
      <c r="I235" s="249"/>
      <c r="J235" s="249"/>
      <c r="K235" s="249"/>
      <c r="L235" s="249"/>
      <c r="M235" s="249"/>
      <c r="N235" s="249"/>
      <c r="O235" s="249"/>
      <c r="P235" s="249"/>
      <c r="Q235" s="249"/>
      <c r="R235" s="249"/>
      <c r="S235" s="249"/>
      <c r="T235" s="249"/>
      <c r="U235" s="249"/>
      <c r="V235" s="249"/>
      <c r="W235" s="249"/>
      <c r="X235" s="249"/>
      <c r="Y235" s="249"/>
      <c r="Z235" s="249"/>
    </row>
    <row r="236">
      <c r="A236" s="249"/>
      <c r="B236" s="249"/>
      <c r="C236" s="249"/>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row>
    <row r="237">
      <c r="A237" s="249"/>
      <c r="B237" s="249"/>
      <c r="C237" s="249"/>
      <c r="D237" s="249"/>
      <c r="E237" s="249"/>
      <c r="F237" s="249"/>
      <c r="G237" s="249"/>
      <c r="H237" s="249"/>
      <c r="I237" s="249"/>
      <c r="J237" s="249"/>
      <c r="K237" s="249"/>
      <c r="L237" s="249"/>
      <c r="M237" s="249"/>
      <c r="N237" s="249"/>
      <c r="O237" s="249"/>
      <c r="P237" s="249"/>
      <c r="Q237" s="249"/>
      <c r="R237" s="249"/>
      <c r="S237" s="249"/>
      <c r="T237" s="249"/>
      <c r="U237" s="249"/>
      <c r="V237" s="249"/>
      <c r="W237" s="249"/>
      <c r="X237" s="249"/>
      <c r="Y237" s="249"/>
      <c r="Z237" s="249"/>
    </row>
    <row r="238">
      <c r="A238" s="249"/>
      <c r="B238" s="249"/>
      <c r="C238" s="249"/>
      <c r="D238" s="249"/>
      <c r="E238" s="249"/>
      <c r="F238" s="249"/>
      <c r="G238" s="249"/>
      <c r="H238" s="249"/>
      <c r="I238" s="249"/>
      <c r="J238" s="249"/>
      <c r="K238" s="249"/>
      <c r="L238" s="249"/>
      <c r="M238" s="249"/>
      <c r="N238" s="249"/>
      <c r="O238" s="249"/>
      <c r="P238" s="249"/>
      <c r="Q238" s="249"/>
      <c r="R238" s="249"/>
      <c r="S238" s="249"/>
      <c r="T238" s="249"/>
      <c r="U238" s="249"/>
      <c r="V238" s="249"/>
      <c r="W238" s="249"/>
      <c r="X238" s="249"/>
      <c r="Y238" s="249"/>
      <c r="Z238" s="249"/>
    </row>
    <row r="239">
      <c r="A239" s="249"/>
      <c r="B239" s="249"/>
      <c r="C239" s="249"/>
      <c r="D239" s="249"/>
      <c r="E239" s="249"/>
      <c r="F239" s="249"/>
      <c r="G239" s="249"/>
      <c r="H239" s="249"/>
      <c r="I239" s="249"/>
      <c r="J239" s="249"/>
      <c r="K239" s="249"/>
      <c r="L239" s="249"/>
      <c r="M239" s="249"/>
      <c r="N239" s="249"/>
      <c r="O239" s="249"/>
      <c r="P239" s="249"/>
      <c r="Q239" s="249"/>
      <c r="R239" s="249"/>
      <c r="S239" s="249"/>
      <c r="T239" s="249"/>
      <c r="U239" s="249"/>
      <c r="V239" s="249"/>
      <c r="W239" s="249"/>
      <c r="X239" s="249"/>
      <c r="Y239" s="249"/>
      <c r="Z239" s="249"/>
    </row>
    <row r="240">
      <c r="A240" s="249"/>
      <c r="B240" s="249"/>
      <c r="C240" s="249"/>
      <c r="D240" s="249"/>
      <c r="E240" s="249"/>
      <c r="F240" s="249"/>
      <c r="G240" s="249"/>
      <c r="H240" s="249"/>
      <c r="I240" s="249"/>
      <c r="J240" s="249"/>
      <c r="K240" s="249"/>
      <c r="L240" s="249"/>
      <c r="M240" s="249"/>
      <c r="N240" s="249"/>
      <c r="O240" s="249"/>
      <c r="P240" s="249"/>
      <c r="Q240" s="249"/>
      <c r="R240" s="249"/>
      <c r="S240" s="249"/>
      <c r="T240" s="249"/>
      <c r="U240" s="249"/>
      <c r="V240" s="249"/>
      <c r="W240" s="249"/>
      <c r="X240" s="249"/>
      <c r="Y240" s="249"/>
      <c r="Z240" s="249"/>
    </row>
    <row r="241">
      <c r="A241" s="249"/>
      <c r="B241" s="249"/>
      <c r="C241" s="249"/>
      <c r="D241" s="249"/>
      <c r="E241" s="249"/>
      <c r="F241" s="249"/>
      <c r="G241" s="249"/>
      <c r="H241" s="249"/>
      <c r="I241" s="249"/>
      <c r="J241" s="249"/>
      <c r="K241" s="249"/>
      <c r="L241" s="249"/>
      <c r="M241" s="249"/>
      <c r="N241" s="249"/>
      <c r="O241" s="249"/>
      <c r="P241" s="249"/>
      <c r="Q241" s="249"/>
      <c r="R241" s="249"/>
      <c r="S241" s="249"/>
      <c r="T241" s="249"/>
      <c r="U241" s="249"/>
      <c r="V241" s="249"/>
      <c r="W241" s="249"/>
      <c r="X241" s="249"/>
      <c r="Y241" s="249"/>
      <c r="Z241" s="249"/>
    </row>
    <row r="242">
      <c r="A242" s="249"/>
      <c r="B242" s="249"/>
      <c r="C242" s="249"/>
      <c r="D242" s="249"/>
      <c r="E242" s="249"/>
      <c r="F242" s="249"/>
      <c r="G242" s="249"/>
      <c r="H242" s="249"/>
      <c r="I242" s="249"/>
      <c r="J242" s="249"/>
      <c r="K242" s="249"/>
      <c r="L242" s="249"/>
      <c r="M242" s="249"/>
      <c r="N242" s="249"/>
      <c r="O242" s="249"/>
      <c r="P242" s="249"/>
      <c r="Q242" s="249"/>
      <c r="R242" s="249"/>
      <c r="S242" s="249"/>
      <c r="T242" s="249"/>
      <c r="U242" s="249"/>
      <c r="V242" s="249"/>
      <c r="W242" s="249"/>
      <c r="X242" s="249"/>
      <c r="Y242" s="249"/>
      <c r="Z242" s="249"/>
    </row>
    <row r="243">
      <c r="A243" s="249"/>
      <c r="B243" s="249"/>
      <c r="C243" s="249"/>
      <c r="D243" s="249"/>
      <c r="E243" s="249"/>
      <c r="F243" s="249"/>
      <c r="G243" s="249"/>
      <c r="H243" s="249"/>
      <c r="I243" s="249"/>
      <c r="J243" s="249"/>
      <c r="K243" s="249"/>
      <c r="L243" s="249"/>
      <c r="M243" s="249"/>
      <c r="N243" s="249"/>
      <c r="O243" s="249"/>
      <c r="P243" s="249"/>
      <c r="Q243" s="249"/>
      <c r="R243" s="249"/>
      <c r="S243" s="249"/>
      <c r="T243" s="249"/>
      <c r="U243" s="249"/>
      <c r="V243" s="249"/>
      <c r="W243" s="249"/>
      <c r="X243" s="249"/>
      <c r="Y243" s="249"/>
      <c r="Z243" s="249"/>
    </row>
    <row r="244">
      <c r="A244" s="249"/>
      <c r="B244" s="249"/>
      <c r="C244" s="249"/>
      <c r="D244" s="249"/>
      <c r="E244" s="249"/>
      <c r="F244" s="249"/>
      <c r="G244" s="249"/>
      <c r="H244" s="249"/>
      <c r="I244" s="249"/>
      <c r="J244" s="249"/>
      <c r="K244" s="249"/>
      <c r="L244" s="249"/>
      <c r="M244" s="249"/>
      <c r="N244" s="249"/>
      <c r="O244" s="249"/>
      <c r="P244" s="249"/>
      <c r="Q244" s="249"/>
      <c r="R244" s="249"/>
      <c r="S244" s="249"/>
      <c r="T244" s="249"/>
      <c r="U244" s="249"/>
      <c r="V244" s="249"/>
      <c r="W244" s="249"/>
      <c r="X244" s="249"/>
      <c r="Y244" s="249"/>
      <c r="Z244" s="249"/>
    </row>
    <row r="245">
      <c r="A245" s="249"/>
      <c r="B245" s="249"/>
      <c r="C245" s="249"/>
      <c r="D245" s="249"/>
      <c r="E245" s="249"/>
      <c r="F245" s="249"/>
      <c r="G245" s="249"/>
      <c r="H245" s="249"/>
      <c r="I245" s="249"/>
      <c r="J245" s="249"/>
      <c r="K245" s="249"/>
      <c r="L245" s="249"/>
      <c r="M245" s="249"/>
      <c r="N245" s="249"/>
      <c r="O245" s="249"/>
      <c r="P245" s="249"/>
      <c r="Q245" s="249"/>
      <c r="R245" s="249"/>
      <c r="S245" s="249"/>
      <c r="T245" s="249"/>
      <c r="U245" s="249"/>
      <c r="V245" s="249"/>
      <c r="W245" s="249"/>
      <c r="X245" s="249"/>
      <c r="Y245" s="249"/>
      <c r="Z245" s="249"/>
    </row>
    <row r="246">
      <c r="A246" s="249"/>
      <c r="B246" s="249"/>
      <c r="C246" s="249"/>
      <c r="D246" s="249"/>
      <c r="E246" s="249"/>
      <c r="F246" s="249"/>
      <c r="G246" s="249"/>
      <c r="H246" s="249"/>
      <c r="I246" s="249"/>
      <c r="J246" s="249"/>
      <c r="K246" s="249"/>
      <c r="L246" s="249"/>
      <c r="M246" s="249"/>
      <c r="N246" s="249"/>
      <c r="O246" s="249"/>
      <c r="P246" s="249"/>
      <c r="Q246" s="249"/>
      <c r="R246" s="249"/>
      <c r="S246" s="249"/>
      <c r="T246" s="249"/>
      <c r="U246" s="249"/>
      <c r="V246" s="249"/>
      <c r="W246" s="249"/>
      <c r="X246" s="249"/>
      <c r="Y246" s="249"/>
      <c r="Z246" s="249"/>
    </row>
    <row r="247">
      <c r="A247" s="249"/>
      <c r="B247" s="249"/>
      <c r="C247" s="249"/>
      <c r="D247" s="249"/>
      <c r="E247" s="249"/>
      <c r="F247" s="249"/>
      <c r="G247" s="249"/>
      <c r="H247" s="249"/>
      <c r="I247" s="249"/>
      <c r="J247" s="249"/>
      <c r="K247" s="249"/>
      <c r="L247" s="249"/>
      <c r="M247" s="249"/>
      <c r="N247" s="249"/>
      <c r="O247" s="249"/>
      <c r="P247" s="249"/>
      <c r="Q247" s="249"/>
      <c r="R247" s="249"/>
      <c r="S247" s="249"/>
      <c r="T247" s="249"/>
      <c r="U247" s="249"/>
      <c r="V247" s="249"/>
      <c r="W247" s="249"/>
      <c r="X247" s="249"/>
      <c r="Y247" s="249"/>
      <c r="Z247" s="249"/>
    </row>
    <row r="248">
      <c r="A248" s="249"/>
      <c r="B248" s="249"/>
      <c r="C248" s="249"/>
      <c r="D248" s="249"/>
      <c r="E248" s="249"/>
      <c r="F248" s="249"/>
      <c r="G248" s="249"/>
      <c r="H248" s="249"/>
      <c r="I248" s="249"/>
      <c r="J248" s="249"/>
      <c r="K248" s="249"/>
      <c r="L248" s="249"/>
      <c r="M248" s="249"/>
      <c r="N248" s="249"/>
      <c r="O248" s="249"/>
      <c r="P248" s="249"/>
      <c r="Q248" s="249"/>
      <c r="R248" s="249"/>
      <c r="S248" s="249"/>
      <c r="T248" s="249"/>
      <c r="U248" s="249"/>
      <c r="V248" s="249"/>
      <c r="W248" s="249"/>
      <c r="X248" s="249"/>
      <c r="Y248" s="249"/>
      <c r="Z248" s="249"/>
    </row>
    <row r="249">
      <c r="A249" s="249"/>
      <c r="B249" s="249"/>
      <c r="C249" s="249"/>
      <c r="D249" s="249"/>
      <c r="E249" s="249"/>
      <c r="F249" s="249"/>
      <c r="G249" s="249"/>
      <c r="H249" s="249"/>
      <c r="I249" s="249"/>
      <c r="J249" s="249"/>
      <c r="K249" s="249"/>
      <c r="L249" s="249"/>
      <c r="M249" s="249"/>
      <c r="N249" s="249"/>
      <c r="O249" s="249"/>
      <c r="P249" s="249"/>
      <c r="Q249" s="249"/>
      <c r="R249" s="249"/>
      <c r="S249" s="249"/>
      <c r="T249" s="249"/>
      <c r="U249" s="249"/>
      <c r="V249" s="249"/>
      <c r="W249" s="249"/>
      <c r="X249" s="249"/>
      <c r="Y249" s="249"/>
      <c r="Z249" s="249"/>
    </row>
    <row r="250">
      <c r="A250" s="249"/>
      <c r="B250" s="249"/>
      <c r="C250" s="249"/>
      <c r="D250" s="249"/>
      <c r="E250" s="249"/>
      <c r="F250" s="249"/>
      <c r="G250" s="249"/>
      <c r="H250" s="249"/>
      <c r="I250" s="249"/>
      <c r="J250" s="249"/>
      <c r="K250" s="249"/>
      <c r="L250" s="249"/>
      <c r="M250" s="249"/>
      <c r="N250" s="249"/>
      <c r="O250" s="249"/>
      <c r="P250" s="249"/>
      <c r="Q250" s="249"/>
      <c r="R250" s="249"/>
      <c r="S250" s="249"/>
      <c r="T250" s="249"/>
      <c r="U250" s="249"/>
      <c r="V250" s="249"/>
      <c r="W250" s="249"/>
      <c r="X250" s="249"/>
      <c r="Y250" s="249"/>
      <c r="Z250" s="249"/>
    </row>
    <row r="251">
      <c r="A251" s="249"/>
      <c r="B251" s="249"/>
      <c r="C251" s="249"/>
      <c r="D251" s="249"/>
      <c r="E251" s="249"/>
      <c r="F251" s="249"/>
      <c r="G251" s="249"/>
      <c r="H251" s="249"/>
      <c r="I251" s="249"/>
      <c r="J251" s="249"/>
      <c r="K251" s="249"/>
      <c r="L251" s="249"/>
      <c r="M251" s="249"/>
      <c r="N251" s="249"/>
      <c r="O251" s="249"/>
      <c r="P251" s="249"/>
      <c r="Q251" s="249"/>
      <c r="R251" s="249"/>
      <c r="S251" s="249"/>
      <c r="T251" s="249"/>
      <c r="U251" s="249"/>
      <c r="V251" s="249"/>
      <c r="W251" s="249"/>
      <c r="X251" s="249"/>
      <c r="Y251" s="249"/>
      <c r="Z251" s="249"/>
    </row>
    <row r="252">
      <c r="A252" s="249"/>
      <c r="B252" s="249"/>
      <c r="C252" s="249"/>
      <c r="D252" s="249"/>
      <c r="E252" s="249"/>
      <c r="F252" s="249"/>
      <c r="G252" s="249"/>
      <c r="H252" s="249"/>
      <c r="I252" s="249"/>
      <c r="J252" s="249"/>
      <c r="K252" s="249"/>
      <c r="L252" s="249"/>
      <c r="M252" s="249"/>
      <c r="N252" s="249"/>
      <c r="O252" s="249"/>
      <c r="P252" s="249"/>
      <c r="Q252" s="249"/>
      <c r="R252" s="249"/>
      <c r="S252" s="249"/>
      <c r="T252" s="249"/>
      <c r="U252" s="249"/>
      <c r="V252" s="249"/>
      <c r="W252" s="249"/>
      <c r="X252" s="249"/>
      <c r="Y252" s="249"/>
      <c r="Z252" s="249"/>
    </row>
    <row r="253">
      <c r="A253" s="249"/>
      <c r="B253" s="249"/>
      <c r="C253" s="249"/>
      <c r="D253" s="249"/>
      <c r="E253" s="249"/>
      <c r="F253" s="249"/>
      <c r="G253" s="249"/>
      <c r="H253" s="249"/>
      <c r="I253" s="249"/>
      <c r="J253" s="249"/>
      <c r="K253" s="249"/>
      <c r="L253" s="249"/>
      <c r="M253" s="249"/>
      <c r="N253" s="249"/>
      <c r="O253" s="249"/>
      <c r="P253" s="249"/>
      <c r="Q253" s="249"/>
      <c r="R253" s="249"/>
      <c r="S253" s="249"/>
      <c r="T253" s="249"/>
      <c r="U253" s="249"/>
      <c r="V253" s="249"/>
      <c r="W253" s="249"/>
      <c r="X253" s="249"/>
      <c r="Y253" s="249"/>
      <c r="Z253" s="249"/>
    </row>
    <row r="254">
      <c r="A254" s="249"/>
      <c r="B254" s="249"/>
      <c r="C254" s="249"/>
      <c r="D254" s="249"/>
      <c r="E254" s="249"/>
      <c r="F254" s="249"/>
      <c r="G254" s="249"/>
      <c r="H254" s="249"/>
      <c r="I254" s="249"/>
      <c r="J254" s="249"/>
      <c r="K254" s="249"/>
      <c r="L254" s="249"/>
      <c r="M254" s="249"/>
      <c r="N254" s="249"/>
      <c r="O254" s="249"/>
      <c r="P254" s="249"/>
      <c r="Q254" s="249"/>
      <c r="R254" s="249"/>
      <c r="S254" s="249"/>
      <c r="T254" s="249"/>
      <c r="U254" s="249"/>
      <c r="V254" s="249"/>
      <c r="W254" s="249"/>
      <c r="X254" s="249"/>
      <c r="Y254" s="249"/>
      <c r="Z254" s="249"/>
    </row>
    <row r="255">
      <c r="A255" s="249"/>
      <c r="B255" s="249"/>
      <c r="C255" s="249"/>
      <c r="D255" s="249"/>
      <c r="E255" s="249"/>
      <c r="F255" s="249"/>
      <c r="G255" s="249"/>
      <c r="H255" s="249"/>
      <c r="I255" s="249"/>
      <c r="J255" s="249"/>
      <c r="K255" s="249"/>
      <c r="L255" s="249"/>
      <c r="M255" s="249"/>
      <c r="N255" s="249"/>
      <c r="O255" s="249"/>
      <c r="P255" s="249"/>
      <c r="Q255" s="249"/>
      <c r="R255" s="249"/>
      <c r="S255" s="249"/>
      <c r="T255" s="249"/>
      <c r="U255" s="249"/>
      <c r="V255" s="249"/>
      <c r="W255" s="249"/>
      <c r="X255" s="249"/>
      <c r="Y255" s="249"/>
      <c r="Z255" s="249"/>
    </row>
    <row r="256">
      <c r="A256" s="249"/>
      <c r="B256" s="249"/>
      <c r="C256" s="249"/>
      <c r="D256" s="249"/>
      <c r="E256" s="249"/>
      <c r="F256" s="249"/>
      <c r="G256" s="249"/>
      <c r="H256" s="249"/>
      <c r="I256" s="249"/>
      <c r="J256" s="249"/>
      <c r="K256" s="249"/>
      <c r="L256" s="249"/>
      <c r="M256" s="249"/>
      <c r="N256" s="249"/>
      <c r="O256" s="249"/>
      <c r="P256" s="249"/>
      <c r="Q256" s="249"/>
      <c r="R256" s="249"/>
      <c r="S256" s="249"/>
      <c r="T256" s="249"/>
      <c r="U256" s="249"/>
      <c r="V256" s="249"/>
      <c r="W256" s="249"/>
      <c r="X256" s="249"/>
      <c r="Y256" s="249"/>
      <c r="Z256" s="249"/>
    </row>
    <row r="257">
      <c r="A257" s="249"/>
      <c r="B257" s="249"/>
      <c r="C257" s="249"/>
      <c r="D257" s="249"/>
      <c r="E257" s="249"/>
      <c r="F257" s="249"/>
      <c r="G257" s="249"/>
      <c r="H257" s="249"/>
      <c r="I257" s="249"/>
      <c r="J257" s="249"/>
      <c r="K257" s="249"/>
      <c r="L257" s="249"/>
      <c r="M257" s="249"/>
      <c r="N257" s="249"/>
      <c r="O257" s="249"/>
      <c r="P257" s="249"/>
      <c r="Q257" s="249"/>
      <c r="R257" s="249"/>
      <c r="S257" s="249"/>
      <c r="T257" s="249"/>
      <c r="U257" s="249"/>
      <c r="V257" s="249"/>
      <c r="W257" s="249"/>
      <c r="X257" s="249"/>
      <c r="Y257" s="249"/>
      <c r="Z257" s="249"/>
    </row>
    <row r="258">
      <c r="A258" s="249"/>
      <c r="B258" s="249"/>
      <c r="C258" s="249"/>
      <c r="D258" s="249"/>
      <c r="E258" s="249"/>
      <c r="F258" s="249"/>
      <c r="G258" s="249"/>
      <c r="H258" s="249"/>
      <c r="I258" s="249"/>
      <c r="J258" s="249"/>
      <c r="K258" s="249"/>
      <c r="L258" s="249"/>
      <c r="M258" s="249"/>
      <c r="N258" s="249"/>
      <c r="O258" s="249"/>
      <c r="P258" s="249"/>
      <c r="Q258" s="249"/>
      <c r="R258" s="249"/>
      <c r="S258" s="249"/>
      <c r="T258" s="249"/>
      <c r="U258" s="249"/>
      <c r="V258" s="249"/>
      <c r="W258" s="249"/>
      <c r="X258" s="249"/>
      <c r="Y258" s="249"/>
      <c r="Z258" s="249"/>
    </row>
    <row r="259">
      <c r="A259" s="249"/>
      <c r="B259" s="249"/>
      <c r="C259" s="249"/>
      <c r="D259" s="249"/>
      <c r="E259" s="249"/>
      <c r="F259" s="249"/>
      <c r="G259" s="249"/>
      <c r="H259" s="249"/>
      <c r="I259" s="249"/>
      <c r="J259" s="249"/>
      <c r="K259" s="249"/>
      <c r="L259" s="249"/>
      <c r="M259" s="249"/>
      <c r="N259" s="249"/>
      <c r="O259" s="249"/>
      <c r="P259" s="249"/>
      <c r="Q259" s="249"/>
      <c r="R259" s="249"/>
      <c r="S259" s="249"/>
      <c r="T259" s="249"/>
      <c r="U259" s="249"/>
      <c r="V259" s="249"/>
      <c r="W259" s="249"/>
      <c r="X259" s="249"/>
      <c r="Y259" s="249"/>
      <c r="Z259" s="249"/>
    </row>
    <row r="260">
      <c r="A260" s="249"/>
      <c r="B260" s="249"/>
      <c r="C260" s="249"/>
      <c r="D260" s="249"/>
      <c r="E260" s="249"/>
      <c r="F260" s="249"/>
      <c r="G260" s="249"/>
      <c r="H260" s="249"/>
      <c r="I260" s="249"/>
      <c r="J260" s="249"/>
      <c r="K260" s="249"/>
      <c r="L260" s="249"/>
      <c r="M260" s="249"/>
      <c r="N260" s="249"/>
      <c r="O260" s="249"/>
      <c r="P260" s="249"/>
      <c r="Q260" s="249"/>
      <c r="R260" s="249"/>
      <c r="S260" s="249"/>
      <c r="T260" s="249"/>
      <c r="U260" s="249"/>
      <c r="V260" s="249"/>
      <c r="W260" s="249"/>
      <c r="X260" s="249"/>
      <c r="Y260" s="249"/>
      <c r="Z260" s="249"/>
    </row>
    <row r="261">
      <c r="A261" s="249"/>
      <c r="B261" s="249"/>
      <c r="C261" s="249"/>
      <c r="D261" s="249"/>
      <c r="E261" s="249"/>
      <c r="F261" s="249"/>
      <c r="G261" s="249"/>
      <c r="H261" s="249"/>
      <c r="I261" s="249"/>
      <c r="J261" s="249"/>
      <c r="K261" s="249"/>
      <c r="L261" s="249"/>
      <c r="M261" s="249"/>
      <c r="N261" s="249"/>
      <c r="O261" s="249"/>
      <c r="P261" s="249"/>
      <c r="Q261" s="249"/>
      <c r="R261" s="249"/>
      <c r="S261" s="249"/>
      <c r="T261" s="249"/>
      <c r="U261" s="249"/>
      <c r="V261" s="249"/>
      <c r="W261" s="249"/>
      <c r="X261" s="249"/>
      <c r="Y261" s="249"/>
      <c r="Z261" s="249"/>
    </row>
    <row r="262">
      <c r="A262" s="249"/>
      <c r="B262" s="249"/>
      <c r="C262" s="249"/>
      <c r="D262" s="249"/>
      <c r="E262" s="249"/>
      <c r="F262" s="249"/>
      <c r="G262" s="249"/>
      <c r="H262" s="249"/>
      <c r="I262" s="249"/>
      <c r="J262" s="249"/>
      <c r="K262" s="249"/>
      <c r="L262" s="249"/>
      <c r="M262" s="249"/>
      <c r="N262" s="249"/>
      <c r="O262" s="249"/>
      <c r="P262" s="249"/>
      <c r="Q262" s="249"/>
      <c r="R262" s="249"/>
      <c r="S262" s="249"/>
      <c r="T262" s="249"/>
      <c r="U262" s="249"/>
      <c r="V262" s="249"/>
      <c r="W262" s="249"/>
      <c r="X262" s="249"/>
      <c r="Y262" s="249"/>
      <c r="Z262" s="249"/>
    </row>
    <row r="263">
      <c r="A263" s="249"/>
      <c r="B263" s="249"/>
      <c r="C263" s="249"/>
      <c r="D263" s="249"/>
      <c r="E263" s="249"/>
      <c r="F263" s="249"/>
      <c r="G263" s="249"/>
      <c r="H263" s="249"/>
      <c r="I263" s="249"/>
      <c r="J263" s="249"/>
      <c r="K263" s="249"/>
      <c r="L263" s="249"/>
      <c r="M263" s="249"/>
      <c r="N263" s="249"/>
      <c r="O263" s="249"/>
      <c r="P263" s="249"/>
      <c r="Q263" s="249"/>
      <c r="R263" s="249"/>
      <c r="S263" s="249"/>
      <c r="T263" s="249"/>
      <c r="U263" s="249"/>
      <c r="V263" s="249"/>
      <c r="W263" s="249"/>
      <c r="X263" s="249"/>
      <c r="Y263" s="249"/>
      <c r="Z263" s="249"/>
    </row>
    <row r="264">
      <c r="A264" s="249"/>
      <c r="B264" s="249"/>
      <c r="C264" s="249"/>
      <c r="D264" s="249"/>
      <c r="E264" s="249"/>
      <c r="F264" s="249"/>
      <c r="G264" s="249"/>
      <c r="H264" s="249"/>
      <c r="I264" s="249"/>
      <c r="J264" s="249"/>
      <c r="K264" s="249"/>
      <c r="L264" s="249"/>
      <c r="M264" s="249"/>
      <c r="N264" s="249"/>
      <c r="O264" s="249"/>
      <c r="P264" s="249"/>
      <c r="Q264" s="249"/>
      <c r="R264" s="249"/>
      <c r="S264" s="249"/>
      <c r="T264" s="249"/>
      <c r="U264" s="249"/>
      <c r="V264" s="249"/>
      <c r="W264" s="249"/>
      <c r="X264" s="249"/>
      <c r="Y264" s="249"/>
      <c r="Z264" s="249"/>
    </row>
    <row r="265">
      <c r="A265" s="249"/>
      <c r="B265" s="249"/>
      <c r="C265" s="249"/>
      <c r="D265" s="249"/>
      <c r="E265" s="249"/>
      <c r="F265" s="249"/>
      <c r="G265" s="249"/>
      <c r="H265" s="249"/>
      <c r="I265" s="249"/>
      <c r="J265" s="249"/>
      <c r="K265" s="249"/>
      <c r="L265" s="249"/>
      <c r="M265" s="249"/>
      <c r="N265" s="249"/>
      <c r="O265" s="249"/>
      <c r="P265" s="249"/>
      <c r="Q265" s="249"/>
      <c r="R265" s="249"/>
      <c r="S265" s="249"/>
      <c r="T265" s="249"/>
      <c r="U265" s="249"/>
      <c r="V265" s="249"/>
      <c r="W265" s="249"/>
      <c r="X265" s="249"/>
      <c r="Y265" s="249"/>
      <c r="Z265" s="249"/>
    </row>
    <row r="266">
      <c r="A266" s="249"/>
      <c r="B266" s="249"/>
      <c r="C266" s="249"/>
      <c r="D266" s="249"/>
      <c r="E266" s="249"/>
      <c r="F266" s="249"/>
      <c r="G266" s="249"/>
      <c r="H266" s="249"/>
      <c r="I266" s="249"/>
      <c r="J266" s="249"/>
      <c r="K266" s="249"/>
      <c r="L266" s="249"/>
      <c r="M266" s="249"/>
      <c r="N266" s="249"/>
      <c r="O266" s="249"/>
      <c r="P266" s="249"/>
      <c r="Q266" s="249"/>
      <c r="R266" s="249"/>
      <c r="S266" s="249"/>
      <c r="T266" s="249"/>
      <c r="U266" s="249"/>
      <c r="V266" s="249"/>
      <c r="W266" s="249"/>
      <c r="X266" s="249"/>
      <c r="Y266" s="249"/>
      <c r="Z266" s="249"/>
    </row>
    <row r="267">
      <c r="A267" s="249"/>
      <c r="B267" s="249"/>
      <c r="C267" s="249"/>
      <c r="D267" s="249"/>
      <c r="E267" s="249"/>
      <c r="F267" s="249"/>
      <c r="G267" s="249"/>
      <c r="H267" s="249"/>
      <c r="I267" s="249"/>
      <c r="J267" s="249"/>
      <c r="K267" s="249"/>
      <c r="L267" s="249"/>
      <c r="M267" s="249"/>
      <c r="N267" s="249"/>
      <c r="O267" s="249"/>
      <c r="P267" s="249"/>
      <c r="Q267" s="249"/>
      <c r="R267" s="249"/>
      <c r="S267" s="249"/>
      <c r="T267" s="249"/>
      <c r="U267" s="249"/>
      <c r="V267" s="249"/>
      <c r="W267" s="249"/>
      <c r="X267" s="249"/>
      <c r="Y267" s="249"/>
      <c r="Z267" s="249"/>
    </row>
    <row r="268">
      <c r="A268" s="249"/>
      <c r="B268" s="249"/>
      <c r="C268" s="249"/>
      <c r="D268" s="249"/>
      <c r="E268" s="249"/>
      <c r="F268" s="249"/>
      <c r="G268" s="249"/>
      <c r="H268" s="249"/>
      <c r="I268" s="249"/>
      <c r="J268" s="249"/>
      <c r="K268" s="249"/>
      <c r="L268" s="249"/>
      <c r="M268" s="249"/>
      <c r="N268" s="249"/>
      <c r="O268" s="249"/>
      <c r="P268" s="249"/>
      <c r="Q268" s="249"/>
      <c r="R268" s="249"/>
      <c r="S268" s="249"/>
      <c r="T268" s="249"/>
      <c r="U268" s="249"/>
      <c r="V268" s="249"/>
      <c r="W268" s="249"/>
      <c r="X268" s="249"/>
      <c r="Y268" s="249"/>
      <c r="Z268" s="249"/>
    </row>
    <row r="269">
      <c r="A269" s="249"/>
      <c r="B269" s="249"/>
      <c r="C269" s="249"/>
      <c r="D269" s="249"/>
      <c r="E269" s="249"/>
      <c r="F269" s="249"/>
      <c r="G269" s="249"/>
      <c r="H269" s="249"/>
      <c r="I269" s="249"/>
      <c r="J269" s="249"/>
      <c r="K269" s="249"/>
      <c r="L269" s="249"/>
      <c r="M269" s="249"/>
      <c r="N269" s="249"/>
      <c r="O269" s="249"/>
      <c r="P269" s="249"/>
      <c r="Q269" s="249"/>
      <c r="R269" s="249"/>
      <c r="S269" s="249"/>
      <c r="T269" s="249"/>
      <c r="U269" s="249"/>
      <c r="V269" s="249"/>
      <c r="W269" s="249"/>
      <c r="X269" s="249"/>
      <c r="Y269" s="249"/>
      <c r="Z269" s="249"/>
    </row>
    <row r="270">
      <c r="A270" s="249"/>
      <c r="B270" s="249"/>
      <c r="C270" s="249"/>
      <c r="D270" s="249"/>
      <c r="E270" s="249"/>
      <c r="F270" s="249"/>
      <c r="G270" s="249"/>
      <c r="H270" s="249"/>
      <c r="I270" s="249"/>
      <c r="J270" s="249"/>
      <c r="K270" s="249"/>
      <c r="L270" s="249"/>
      <c r="M270" s="249"/>
      <c r="N270" s="249"/>
      <c r="O270" s="249"/>
      <c r="P270" s="249"/>
      <c r="Q270" s="249"/>
      <c r="R270" s="249"/>
      <c r="S270" s="249"/>
      <c r="T270" s="249"/>
      <c r="U270" s="249"/>
      <c r="V270" s="249"/>
      <c r="W270" s="249"/>
      <c r="X270" s="249"/>
      <c r="Y270" s="249"/>
      <c r="Z270" s="249"/>
    </row>
    <row r="271">
      <c r="A271" s="249"/>
      <c r="B271" s="249"/>
      <c r="C271" s="249"/>
      <c r="D271" s="249"/>
      <c r="E271" s="249"/>
      <c r="F271" s="249"/>
      <c r="G271" s="249"/>
      <c r="H271" s="249"/>
      <c r="I271" s="249"/>
      <c r="J271" s="249"/>
      <c r="K271" s="249"/>
      <c r="L271" s="249"/>
      <c r="M271" s="249"/>
      <c r="N271" s="249"/>
      <c r="O271" s="249"/>
      <c r="P271" s="249"/>
      <c r="Q271" s="249"/>
      <c r="R271" s="249"/>
      <c r="S271" s="249"/>
      <c r="T271" s="249"/>
      <c r="U271" s="249"/>
      <c r="V271" s="249"/>
      <c r="W271" s="249"/>
      <c r="X271" s="249"/>
      <c r="Y271" s="249"/>
      <c r="Z271" s="249"/>
    </row>
    <row r="272">
      <c r="A272" s="249"/>
      <c r="B272" s="249"/>
      <c r="C272" s="249"/>
      <c r="D272" s="249"/>
      <c r="E272" s="249"/>
      <c r="F272" s="249"/>
      <c r="G272" s="249"/>
      <c r="H272" s="249"/>
      <c r="I272" s="249"/>
      <c r="J272" s="249"/>
      <c r="K272" s="249"/>
      <c r="L272" s="249"/>
      <c r="M272" s="249"/>
      <c r="N272" s="249"/>
      <c r="O272" s="249"/>
      <c r="P272" s="249"/>
      <c r="Q272" s="249"/>
      <c r="R272" s="249"/>
      <c r="S272" s="249"/>
      <c r="T272" s="249"/>
      <c r="U272" s="249"/>
      <c r="V272" s="249"/>
      <c r="W272" s="249"/>
      <c r="X272" s="249"/>
      <c r="Y272" s="249"/>
      <c r="Z272" s="249"/>
    </row>
    <row r="273">
      <c r="A273" s="249"/>
      <c r="B273" s="249"/>
      <c r="C273" s="249"/>
      <c r="D273" s="249"/>
      <c r="E273" s="249"/>
      <c r="F273" s="249"/>
      <c r="G273" s="249"/>
      <c r="H273" s="249"/>
      <c r="I273" s="249"/>
      <c r="J273" s="249"/>
      <c r="K273" s="249"/>
      <c r="L273" s="249"/>
      <c r="M273" s="249"/>
      <c r="N273" s="249"/>
      <c r="O273" s="249"/>
      <c r="P273" s="249"/>
      <c r="Q273" s="249"/>
      <c r="R273" s="249"/>
      <c r="S273" s="249"/>
      <c r="T273" s="249"/>
      <c r="U273" s="249"/>
      <c r="V273" s="249"/>
      <c r="W273" s="249"/>
      <c r="X273" s="249"/>
      <c r="Y273" s="249"/>
      <c r="Z273" s="249"/>
    </row>
    <row r="274">
      <c r="A274" s="249"/>
      <c r="B274" s="249"/>
      <c r="C274" s="249"/>
      <c r="D274" s="249"/>
      <c r="E274" s="249"/>
      <c r="F274" s="249"/>
      <c r="G274" s="249"/>
      <c r="H274" s="249"/>
      <c r="I274" s="249"/>
      <c r="J274" s="249"/>
      <c r="K274" s="249"/>
      <c r="L274" s="249"/>
      <c r="M274" s="249"/>
      <c r="N274" s="249"/>
      <c r="O274" s="249"/>
      <c r="P274" s="249"/>
      <c r="Q274" s="249"/>
      <c r="R274" s="249"/>
      <c r="S274" s="249"/>
      <c r="T274" s="249"/>
      <c r="U274" s="249"/>
      <c r="V274" s="249"/>
      <c r="W274" s="249"/>
      <c r="X274" s="249"/>
      <c r="Y274" s="249"/>
      <c r="Z274" s="249"/>
    </row>
    <row r="275">
      <c r="A275" s="249"/>
      <c r="B275" s="249"/>
      <c r="C275" s="249"/>
      <c r="D275" s="249"/>
      <c r="E275" s="249"/>
      <c r="F275" s="249"/>
      <c r="G275" s="249"/>
      <c r="H275" s="249"/>
      <c r="I275" s="249"/>
      <c r="J275" s="249"/>
      <c r="K275" s="249"/>
      <c r="L275" s="249"/>
      <c r="M275" s="249"/>
      <c r="N275" s="249"/>
      <c r="O275" s="249"/>
      <c r="P275" s="249"/>
      <c r="Q275" s="249"/>
      <c r="R275" s="249"/>
      <c r="S275" s="249"/>
      <c r="T275" s="249"/>
      <c r="U275" s="249"/>
      <c r="V275" s="249"/>
      <c r="W275" s="249"/>
      <c r="X275" s="249"/>
      <c r="Y275" s="249"/>
      <c r="Z275" s="249"/>
    </row>
    <row r="276">
      <c r="A276" s="249"/>
      <c r="B276" s="249"/>
      <c r="C276" s="249"/>
      <c r="D276" s="249"/>
      <c r="E276" s="249"/>
      <c r="F276" s="249"/>
      <c r="G276" s="249"/>
      <c r="H276" s="249"/>
      <c r="I276" s="249"/>
      <c r="J276" s="249"/>
      <c r="K276" s="249"/>
      <c r="L276" s="249"/>
      <c r="M276" s="249"/>
      <c r="N276" s="249"/>
      <c r="O276" s="249"/>
      <c r="P276" s="249"/>
      <c r="Q276" s="249"/>
      <c r="R276" s="249"/>
      <c r="S276" s="249"/>
      <c r="T276" s="249"/>
      <c r="U276" s="249"/>
      <c r="V276" s="249"/>
      <c r="W276" s="249"/>
      <c r="X276" s="249"/>
      <c r="Y276" s="249"/>
      <c r="Z276" s="249"/>
    </row>
    <row r="277">
      <c r="A277" s="249"/>
      <c r="B277" s="249"/>
      <c r="C277" s="249"/>
      <c r="D277" s="249"/>
      <c r="E277" s="249"/>
      <c r="F277" s="249"/>
      <c r="G277" s="249"/>
      <c r="H277" s="249"/>
      <c r="I277" s="249"/>
      <c r="J277" s="249"/>
      <c r="K277" s="249"/>
      <c r="L277" s="249"/>
      <c r="M277" s="249"/>
      <c r="N277" s="249"/>
      <c r="O277" s="249"/>
      <c r="P277" s="249"/>
      <c r="Q277" s="249"/>
      <c r="R277" s="249"/>
      <c r="S277" s="249"/>
      <c r="T277" s="249"/>
      <c r="U277" s="249"/>
      <c r="V277" s="249"/>
      <c r="W277" s="249"/>
      <c r="X277" s="249"/>
      <c r="Y277" s="249"/>
      <c r="Z277" s="249"/>
    </row>
    <row r="278">
      <c r="A278" s="249"/>
      <c r="B278" s="249"/>
      <c r="C278" s="249"/>
      <c r="D278" s="249"/>
      <c r="E278" s="249"/>
      <c r="F278" s="249"/>
      <c r="G278" s="249"/>
      <c r="H278" s="249"/>
      <c r="I278" s="249"/>
      <c r="J278" s="249"/>
      <c r="K278" s="249"/>
      <c r="L278" s="249"/>
      <c r="M278" s="249"/>
      <c r="N278" s="249"/>
      <c r="O278" s="249"/>
      <c r="P278" s="249"/>
      <c r="Q278" s="249"/>
      <c r="R278" s="249"/>
      <c r="S278" s="249"/>
      <c r="T278" s="249"/>
      <c r="U278" s="249"/>
      <c r="V278" s="249"/>
      <c r="W278" s="249"/>
      <c r="X278" s="249"/>
      <c r="Y278" s="249"/>
      <c r="Z278" s="249"/>
    </row>
    <row r="279">
      <c r="A279" s="249"/>
      <c r="B279" s="249"/>
      <c r="C279" s="249"/>
      <c r="D279" s="249"/>
      <c r="E279" s="249"/>
      <c r="F279" s="249"/>
      <c r="G279" s="249"/>
      <c r="H279" s="249"/>
      <c r="I279" s="249"/>
      <c r="J279" s="249"/>
      <c r="K279" s="249"/>
      <c r="L279" s="249"/>
      <c r="M279" s="249"/>
      <c r="N279" s="249"/>
      <c r="O279" s="249"/>
      <c r="P279" s="249"/>
      <c r="Q279" s="249"/>
      <c r="R279" s="249"/>
      <c r="S279" s="249"/>
      <c r="T279" s="249"/>
      <c r="U279" s="249"/>
      <c r="V279" s="249"/>
      <c r="W279" s="249"/>
      <c r="X279" s="249"/>
      <c r="Y279" s="249"/>
      <c r="Z279" s="249"/>
    </row>
    <row r="280">
      <c r="A280" s="249"/>
      <c r="B280" s="249"/>
      <c r="C280" s="249"/>
      <c r="D280" s="249"/>
      <c r="E280" s="249"/>
      <c r="F280" s="249"/>
      <c r="G280" s="249"/>
      <c r="H280" s="249"/>
      <c r="I280" s="249"/>
      <c r="J280" s="249"/>
      <c r="K280" s="249"/>
      <c r="L280" s="249"/>
      <c r="M280" s="249"/>
      <c r="N280" s="249"/>
      <c r="O280" s="249"/>
      <c r="P280" s="249"/>
      <c r="Q280" s="249"/>
      <c r="R280" s="249"/>
      <c r="S280" s="249"/>
      <c r="T280" s="249"/>
      <c r="U280" s="249"/>
      <c r="V280" s="249"/>
      <c r="W280" s="249"/>
      <c r="X280" s="249"/>
      <c r="Y280" s="249"/>
      <c r="Z280" s="249"/>
    </row>
    <row r="281">
      <c r="A281" s="249"/>
      <c r="B281" s="249"/>
      <c r="C281" s="249"/>
      <c r="D281" s="249"/>
      <c r="E281" s="249"/>
      <c r="F281" s="249"/>
      <c r="G281" s="249"/>
      <c r="H281" s="249"/>
      <c r="I281" s="249"/>
      <c r="J281" s="249"/>
      <c r="K281" s="249"/>
      <c r="L281" s="249"/>
      <c r="M281" s="249"/>
      <c r="N281" s="249"/>
      <c r="O281" s="249"/>
      <c r="P281" s="249"/>
      <c r="Q281" s="249"/>
      <c r="R281" s="249"/>
      <c r="S281" s="249"/>
      <c r="T281" s="249"/>
      <c r="U281" s="249"/>
      <c r="V281" s="249"/>
      <c r="W281" s="249"/>
      <c r="X281" s="249"/>
      <c r="Y281" s="249"/>
      <c r="Z281" s="249"/>
    </row>
    <row r="282">
      <c r="A282" s="249"/>
      <c r="B282" s="249"/>
      <c r="C282" s="249"/>
      <c r="D282" s="249"/>
      <c r="E282" s="249"/>
      <c r="F282" s="249"/>
      <c r="G282" s="249"/>
      <c r="H282" s="249"/>
      <c r="I282" s="249"/>
      <c r="J282" s="249"/>
      <c r="K282" s="249"/>
      <c r="L282" s="249"/>
      <c r="M282" s="249"/>
      <c r="N282" s="249"/>
      <c r="O282" s="249"/>
      <c r="P282" s="249"/>
      <c r="Q282" s="249"/>
      <c r="R282" s="249"/>
      <c r="S282" s="249"/>
      <c r="T282" s="249"/>
      <c r="U282" s="249"/>
      <c r="V282" s="249"/>
      <c r="W282" s="249"/>
      <c r="X282" s="249"/>
      <c r="Y282" s="249"/>
      <c r="Z282" s="249"/>
    </row>
    <row r="283">
      <c r="A283" s="249"/>
      <c r="B283" s="249"/>
      <c r="C283" s="249"/>
      <c r="D283" s="249"/>
      <c r="E283" s="249"/>
      <c r="F283" s="249"/>
      <c r="G283" s="249"/>
      <c r="H283" s="249"/>
      <c r="I283" s="249"/>
      <c r="J283" s="249"/>
      <c r="K283" s="249"/>
      <c r="L283" s="249"/>
      <c r="M283" s="249"/>
      <c r="N283" s="249"/>
      <c r="O283" s="249"/>
      <c r="P283" s="249"/>
      <c r="Q283" s="249"/>
      <c r="R283" s="249"/>
      <c r="S283" s="249"/>
      <c r="T283" s="249"/>
      <c r="U283" s="249"/>
      <c r="V283" s="249"/>
      <c r="W283" s="249"/>
      <c r="X283" s="249"/>
      <c r="Y283" s="249"/>
      <c r="Z283" s="249"/>
    </row>
    <row r="284">
      <c r="A284" s="249"/>
      <c r="B284" s="249"/>
      <c r="C284" s="249"/>
      <c r="D284" s="249"/>
      <c r="E284" s="249"/>
      <c r="F284" s="249"/>
      <c r="G284" s="249"/>
      <c r="H284" s="249"/>
      <c r="I284" s="249"/>
      <c r="J284" s="249"/>
      <c r="K284" s="249"/>
      <c r="L284" s="249"/>
      <c r="M284" s="249"/>
      <c r="N284" s="249"/>
      <c r="O284" s="249"/>
      <c r="P284" s="249"/>
      <c r="Q284" s="249"/>
      <c r="R284" s="249"/>
      <c r="S284" s="249"/>
      <c r="T284" s="249"/>
      <c r="U284" s="249"/>
      <c r="V284" s="249"/>
      <c r="W284" s="249"/>
      <c r="X284" s="249"/>
      <c r="Y284" s="249"/>
      <c r="Z284" s="249"/>
    </row>
    <row r="285">
      <c r="A285" s="249"/>
      <c r="B285" s="249"/>
      <c r="C285" s="249"/>
      <c r="D285" s="249"/>
      <c r="E285" s="249"/>
      <c r="F285" s="249"/>
      <c r="G285" s="249"/>
      <c r="H285" s="249"/>
      <c r="I285" s="249"/>
      <c r="J285" s="249"/>
      <c r="K285" s="249"/>
      <c r="L285" s="249"/>
      <c r="M285" s="249"/>
      <c r="N285" s="249"/>
      <c r="O285" s="249"/>
      <c r="P285" s="249"/>
      <c r="Q285" s="249"/>
      <c r="R285" s="249"/>
      <c r="S285" s="249"/>
      <c r="T285" s="249"/>
      <c r="U285" s="249"/>
      <c r="V285" s="249"/>
      <c r="W285" s="249"/>
      <c r="X285" s="249"/>
      <c r="Y285" s="249"/>
      <c r="Z285" s="249"/>
    </row>
    <row r="286">
      <c r="A286" s="249"/>
      <c r="B286" s="249"/>
      <c r="C286" s="249"/>
      <c r="D286" s="249"/>
      <c r="E286" s="249"/>
      <c r="F286" s="249"/>
      <c r="G286" s="249"/>
      <c r="H286" s="249"/>
      <c r="I286" s="249"/>
      <c r="J286" s="249"/>
      <c r="K286" s="249"/>
      <c r="L286" s="249"/>
      <c r="M286" s="249"/>
      <c r="N286" s="249"/>
      <c r="O286" s="249"/>
      <c r="P286" s="249"/>
      <c r="Q286" s="249"/>
      <c r="R286" s="249"/>
      <c r="S286" s="249"/>
      <c r="T286" s="249"/>
      <c r="U286" s="249"/>
      <c r="V286" s="249"/>
      <c r="W286" s="249"/>
      <c r="X286" s="249"/>
      <c r="Y286" s="249"/>
      <c r="Z286" s="249"/>
    </row>
    <row r="287">
      <c r="A287" s="249"/>
      <c r="B287" s="249"/>
      <c r="C287" s="249"/>
      <c r="D287" s="249"/>
      <c r="E287" s="249"/>
      <c r="F287" s="249"/>
      <c r="G287" s="249"/>
      <c r="H287" s="249"/>
      <c r="I287" s="249"/>
      <c r="J287" s="249"/>
      <c r="K287" s="249"/>
      <c r="L287" s="249"/>
      <c r="M287" s="249"/>
      <c r="N287" s="249"/>
      <c r="O287" s="249"/>
      <c r="P287" s="249"/>
      <c r="Q287" s="249"/>
      <c r="R287" s="249"/>
      <c r="S287" s="249"/>
      <c r="T287" s="249"/>
      <c r="U287" s="249"/>
      <c r="V287" s="249"/>
      <c r="W287" s="249"/>
      <c r="X287" s="249"/>
      <c r="Y287" s="249"/>
      <c r="Z287" s="249"/>
    </row>
    <row r="288">
      <c r="A288" s="249"/>
      <c r="B288" s="249"/>
      <c r="C288" s="249"/>
      <c r="D288" s="249"/>
      <c r="E288" s="249"/>
      <c r="F288" s="249"/>
      <c r="G288" s="249"/>
      <c r="H288" s="249"/>
      <c r="I288" s="249"/>
      <c r="J288" s="249"/>
      <c r="K288" s="249"/>
      <c r="L288" s="249"/>
      <c r="M288" s="249"/>
      <c r="N288" s="249"/>
      <c r="O288" s="249"/>
      <c r="P288" s="249"/>
      <c r="Q288" s="249"/>
      <c r="R288" s="249"/>
      <c r="S288" s="249"/>
      <c r="T288" s="249"/>
      <c r="U288" s="249"/>
      <c r="V288" s="249"/>
      <c r="W288" s="249"/>
      <c r="X288" s="249"/>
      <c r="Y288" s="249"/>
      <c r="Z288" s="249"/>
    </row>
    <row r="289">
      <c r="A289" s="249"/>
      <c r="B289" s="249"/>
      <c r="C289" s="249"/>
      <c r="D289" s="249"/>
      <c r="E289" s="249"/>
      <c r="F289" s="249"/>
      <c r="G289" s="249"/>
      <c r="H289" s="249"/>
      <c r="I289" s="249"/>
      <c r="J289" s="249"/>
      <c r="K289" s="249"/>
      <c r="L289" s="249"/>
      <c r="M289" s="249"/>
      <c r="N289" s="249"/>
      <c r="O289" s="249"/>
      <c r="P289" s="249"/>
      <c r="Q289" s="249"/>
      <c r="R289" s="249"/>
      <c r="S289" s="249"/>
      <c r="T289" s="249"/>
      <c r="U289" s="249"/>
      <c r="V289" s="249"/>
      <c r="W289" s="249"/>
      <c r="X289" s="249"/>
      <c r="Y289" s="249"/>
      <c r="Z289" s="249"/>
    </row>
    <row r="290">
      <c r="A290" s="249"/>
      <c r="B290" s="249"/>
      <c r="C290" s="249"/>
      <c r="D290" s="249"/>
      <c r="E290" s="249"/>
      <c r="F290" s="249"/>
      <c r="G290" s="249"/>
      <c r="H290" s="249"/>
      <c r="I290" s="249"/>
      <c r="J290" s="249"/>
      <c r="K290" s="249"/>
      <c r="L290" s="249"/>
      <c r="M290" s="249"/>
      <c r="N290" s="249"/>
      <c r="O290" s="249"/>
      <c r="P290" s="249"/>
      <c r="Q290" s="249"/>
      <c r="R290" s="249"/>
      <c r="S290" s="249"/>
      <c r="T290" s="249"/>
      <c r="U290" s="249"/>
      <c r="V290" s="249"/>
      <c r="W290" s="249"/>
      <c r="X290" s="249"/>
      <c r="Y290" s="249"/>
      <c r="Z290" s="249"/>
    </row>
    <row r="291">
      <c r="A291" s="249"/>
      <c r="B291" s="249"/>
      <c r="C291" s="249"/>
      <c r="D291" s="249"/>
      <c r="E291" s="249"/>
      <c r="F291" s="249"/>
      <c r="G291" s="249"/>
      <c r="H291" s="249"/>
      <c r="I291" s="249"/>
      <c r="J291" s="249"/>
      <c r="K291" s="249"/>
      <c r="L291" s="249"/>
      <c r="M291" s="249"/>
      <c r="N291" s="249"/>
      <c r="O291" s="249"/>
      <c r="P291" s="249"/>
      <c r="Q291" s="249"/>
      <c r="R291" s="249"/>
      <c r="S291" s="249"/>
      <c r="T291" s="249"/>
      <c r="U291" s="249"/>
      <c r="V291" s="249"/>
      <c r="W291" s="249"/>
      <c r="X291" s="249"/>
      <c r="Y291" s="249"/>
      <c r="Z291" s="249"/>
    </row>
    <row r="292">
      <c r="A292" s="249"/>
      <c r="B292" s="249"/>
      <c r="C292" s="249"/>
      <c r="D292" s="249"/>
      <c r="E292" s="249"/>
      <c r="F292" s="249"/>
      <c r="G292" s="249"/>
      <c r="H292" s="249"/>
      <c r="I292" s="249"/>
      <c r="J292" s="249"/>
      <c r="K292" s="249"/>
      <c r="L292" s="249"/>
      <c r="M292" s="249"/>
      <c r="N292" s="249"/>
      <c r="O292" s="249"/>
      <c r="P292" s="249"/>
      <c r="Q292" s="249"/>
      <c r="R292" s="249"/>
      <c r="S292" s="249"/>
      <c r="T292" s="249"/>
      <c r="U292" s="249"/>
      <c r="V292" s="249"/>
      <c r="W292" s="249"/>
      <c r="X292" s="249"/>
      <c r="Y292" s="249"/>
      <c r="Z292" s="249"/>
    </row>
    <row r="293">
      <c r="A293" s="249"/>
      <c r="B293" s="249"/>
      <c r="C293" s="249"/>
      <c r="D293" s="249"/>
      <c r="E293" s="249"/>
      <c r="F293" s="249"/>
      <c r="G293" s="249"/>
      <c r="H293" s="249"/>
      <c r="I293" s="249"/>
      <c r="J293" s="249"/>
      <c r="K293" s="249"/>
      <c r="L293" s="249"/>
      <c r="M293" s="249"/>
      <c r="N293" s="249"/>
      <c r="O293" s="249"/>
      <c r="P293" s="249"/>
      <c r="Q293" s="249"/>
      <c r="R293" s="249"/>
      <c r="S293" s="249"/>
      <c r="T293" s="249"/>
      <c r="U293" s="249"/>
      <c r="V293" s="249"/>
      <c r="W293" s="249"/>
      <c r="X293" s="249"/>
      <c r="Y293" s="249"/>
      <c r="Z293" s="249"/>
    </row>
    <row r="294">
      <c r="A294" s="249"/>
      <c r="B294" s="249"/>
      <c r="C294" s="249"/>
      <c r="D294" s="249"/>
      <c r="E294" s="249"/>
      <c r="F294" s="249"/>
      <c r="G294" s="249"/>
      <c r="H294" s="249"/>
      <c r="I294" s="249"/>
      <c r="J294" s="249"/>
      <c r="K294" s="249"/>
      <c r="L294" s="249"/>
      <c r="M294" s="249"/>
      <c r="N294" s="249"/>
      <c r="O294" s="249"/>
      <c r="P294" s="249"/>
      <c r="Q294" s="249"/>
      <c r="R294" s="249"/>
      <c r="S294" s="249"/>
      <c r="T294" s="249"/>
      <c r="U294" s="249"/>
      <c r="V294" s="249"/>
      <c r="W294" s="249"/>
      <c r="X294" s="249"/>
      <c r="Y294" s="249"/>
      <c r="Z294" s="249"/>
    </row>
    <row r="295">
      <c r="A295" s="249"/>
      <c r="B295" s="249"/>
      <c r="C295" s="249"/>
      <c r="D295" s="249"/>
      <c r="E295" s="249"/>
      <c r="F295" s="249"/>
      <c r="G295" s="249"/>
      <c r="H295" s="249"/>
      <c r="I295" s="249"/>
      <c r="J295" s="249"/>
      <c r="K295" s="249"/>
      <c r="L295" s="249"/>
      <c r="M295" s="249"/>
      <c r="N295" s="249"/>
      <c r="O295" s="249"/>
      <c r="P295" s="249"/>
      <c r="Q295" s="249"/>
      <c r="R295" s="249"/>
      <c r="S295" s="249"/>
      <c r="T295" s="249"/>
      <c r="U295" s="249"/>
      <c r="V295" s="249"/>
      <c r="W295" s="249"/>
      <c r="X295" s="249"/>
      <c r="Y295" s="249"/>
      <c r="Z295" s="249"/>
    </row>
    <row r="296">
      <c r="A296" s="249"/>
      <c r="B296" s="249"/>
      <c r="C296" s="249"/>
      <c r="D296" s="249"/>
      <c r="E296" s="249"/>
      <c r="F296" s="249"/>
      <c r="G296" s="249"/>
      <c r="H296" s="249"/>
      <c r="I296" s="249"/>
      <c r="J296" s="249"/>
      <c r="K296" s="249"/>
      <c r="L296" s="249"/>
      <c r="M296" s="249"/>
      <c r="N296" s="249"/>
      <c r="O296" s="249"/>
      <c r="P296" s="249"/>
      <c r="Q296" s="249"/>
      <c r="R296" s="249"/>
      <c r="S296" s="249"/>
      <c r="T296" s="249"/>
      <c r="U296" s="249"/>
      <c r="V296" s="249"/>
      <c r="W296" s="249"/>
      <c r="X296" s="249"/>
      <c r="Y296" s="249"/>
      <c r="Z296" s="249"/>
    </row>
    <row r="297">
      <c r="A297" s="249"/>
      <c r="B297" s="249"/>
      <c r="C297" s="249"/>
      <c r="D297" s="249"/>
      <c r="E297" s="249"/>
      <c r="F297" s="249"/>
      <c r="G297" s="249"/>
      <c r="H297" s="249"/>
      <c r="I297" s="249"/>
      <c r="J297" s="249"/>
      <c r="K297" s="249"/>
      <c r="L297" s="249"/>
      <c r="M297" s="249"/>
      <c r="N297" s="249"/>
      <c r="O297" s="249"/>
      <c r="P297" s="249"/>
      <c r="Q297" s="249"/>
      <c r="R297" s="249"/>
      <c r="S297" s="249"/>
      <c r="T297" s="249"/>
      <c r="U297" s="249"/>
      <c r="V297" s="249"/>
      <c r="W297" s="249"/>
      <c r="X297" s="249"/>
      <c r="Y297" s="249"/>
      <c r="Z297" s="249"/>
    </row>
    <row r="298">
      <c r="A298" s="249"/>
      <c r="B298" s="249"/>
      <c r="C298" s="249"/>
      <c r="D298" s="249"/>
      <c r="E298" s="249"/>
      <c r="F298" s="249"/>
      <c r="G298" s="249"/>
      <c r="H298" s="249"/>
      <c r="I298" s="249"/>
      <c r="J298" s="249"/>
      <c r="K298" s="249"/>
      <c r="L298" s="249"/>
      <c r="M298" s="249"/>
      <c r="N298" s="249"/>
      <c r="O298" s="249"/>
      <c r="P298" s="249"/>
      <c r="Q298" s="249"/>
      <c r="R298" s="249"/>
      <c r="S298" s="249"/>
      <c r="T298" s="249"/>
      <c r="U298" s="249"/>
      <c r="V298" s="249"/>
      <c r="W298" s="249"/>
      <c r="X298" s="249"/>
      <c r="Y298" s="249"/>
      <c r="Z298" s="249"/>
    </row>
    <row r="299">
      <c r="A299" s="249"/>
      <c r="B299" s="249"/>
      <c r="C299" s="249"/>
      <c r="D299" s="249"/>
      <c r="E299" s="249"/>
      <c r="F299" s="249"/>
      <c r="G299" s="249"/>
      <c r="H299" s="249"/>
      <c r="I299" s="249"/>
      <c r="J299" s="249"/>
      <c r="K299" s="249"/>
      <c r="L299" s="249"/>
      <c r="M299" s="249"/>
      <c r="N299" s="249"/>
      <c r="O299" s="249"/>
      <c r="P299" s="249"/>
      <c r="Q299" s="249"/>
      <c r="R299" s="249"/>
      <c r="S299" s="249"/>
      <c r="T299" s="249"/>
      <c r="U299" s="249"/>
      <c r="V299" s="249"/>
      <c r="W299" s="249"/>
      <c r="X299" s="249"/>
      <c r="Y299" s="249"/>
      <c r="Z299" s="249"/>
    </row>
    <row r="300">
      <c r="A300" s="249"/>
      <c r="B300" s="249"/>
      <c r="C300" s="249"/>
      <c r="D300" s="249"/>
      <c r="E300" s="249"/>
      <c r="F300" s="249"/>
      <c r="G300" s="249"/>
      <c r="H300" s="249"/>
      <c r="I300" s="249"/>
      <c r="J300" s="249"/>
      <c r="K300" s="249"/>
      <c r="L300" s="249"/>
      <c r="M300" s="249"/>
      <c r="N300" s="249"/>
      <c r="O300" s="249"/>
      <c r="P300" s="249"/>
      <c r="Q300" s="249"/>
      <c r="R300" s="249"/>
      <c r="S300" s="249"/>
      <c r="T300" s="249"/>
      <c r="U300" s="249"/>
      <c r="V300" s="249"/>
      <c r="W300" s="249"/>
      <c r="X300" s="249"/>
      <c r="Y300" s="249"/>
      <c r="Z300" s="249"/>
    </row>
    <row r="301">
      <c r="A301" s="249"/>
      <c r="B301" s="249"/>
      <c r="C301" s="249"/>
      <c r="D301" s="249"/>
      <c r="E301" s="249"/>
      <c r="F301" s="249"/>
      <c r="G301" s="249"/>
      <c r="H301" s="249"/>
      <c r="I301" s="249"/>
      <c r="J301" s="249"/>
      <c r="K301" s="249"/>
      <c r="L301" s="249"/>
      <c r="M301" s="249"/>
      <c r="N301" s="249"/>
      <c r="O301" s="249"/>
      <c r="P301" s="249"/>
      <c r="Q301" s="249"/>
      <c r="R301" s="249"/>
      <c r="S301" s="249"/>
      <c r="T301" s="249"/>
      <c r="U301" s="249"/>
      <c r="V301" s="249"/>
      <c r="W301" s="249"/>
      <c r="X301" s="249"/>
      <c r="Y301" s="249"/>
      <c r="Z301" s="249"/>
    </row>
    <row r="302">
      <c r="A302" s="249"/>
      <c r="B302" s="249"/>
      <c r="C302" s="249"/>
      <c r="D302" s="249"/>
      <c r="E302" s="249"/>
      <c r="F302" s="249"/>
      <c r="G302" s="249"/>
      <c r="H302" s="249"/>
      <c r="I302" s="249"/>
      <c r="J302" s="249"/>
      <c r="K302" s="249"/>
      <c r="L302" s="249"/>
      <c r="M302" s="249"/>
      <c r="N302" s="249"/>
      <c r="O302" s="249"/>
      <c r="P302" s="249"/>
      <c r="Q302" s="249"/>
      <c r="R302" s="249"/>
      <c r="S302" s="249"/>
      <c r="T302" s="249"/>
      <c r="U302" s="249"/>
      <c r="V302" s="249"/>
      <c r="W302" s="249"/>
      <c r="X302" s="249"/>
      <c r="Y302" s="249"/>
      <c r="Z302" s="249"/>
    </row>
    <row r="303">
      <c r="A303" s="249"/>
      <c r="B303" s="249"/>
      <c r="C303" s="249"/>
      <c r="D303" s="249"/>
      <c r="E303" s="249"/>
      <c r="F303" s="249"/>
      <c r="G303" s="249"/>
      <c r="H303" s="249"/>
      <c r="I303" s="249"/>
      <c r="J303" s="249"/>
      <c r="K303" s="249"/>
      <c r="L303" s="249"/>
      <c r="M303" s="249"/>
      <c r="N303" s="249"/>
      <c r="O303" s="249"/>
      <c r="P303" s="249"/>
      <c r="Q303" s="249"/>
      <c r="R303" s="249"/>
      <c r="S303" s="249"/>
      <c r="T303" s="249"/>
      <c r="U303" s="249"/>
      <c r="V303" s="249"/>
      <c r="W303" s="249"/>
      <c r="X303" s="249"/>
      <c r="Y303" s="249"/>
      <c r="Z303" s="249"/>
    </row>
    <row r="304">
      <c r="A304" s="249"/>
      <c r="B304" s="249"/>
      <c r="C304" s="249"/>
      <c r="D304" s="249"/>
      <c r="E304" s="249"/>
      <c r="F304" s="249"/>
      <c r="G304" s="249"/>
      <c r="H304" s="249"/>
      <c r="I304" s="249"/>
      <c r="J304" s="249"/>
      <c r="K304" s="249"/>
      <c r="L304" s="249"/>
      <c r="M304" s="249"/>
      <c r="N304" s="249"/>
      <c r="O304" s="249"/>
      <c r="P304" s="249"/>
      <c r="Q304" s="249"/>
      <c r="R304" s="249"/>
      <c r="S304" s="249"/>
      <c r="T304" s="249"/>
      <c r="U304" s="249"/>
      <c r="V304" s="249"/>
      <c r="W304" s="249"/>
      <c r="X304" s="249"/>
      <c r="Y304" s="249"/>
      <c r="Z304" s="249"/>
    </row>
    <row r="305">
      <c r="A305" s="249"/>
      <c r="B305" s="249"/>
      <c r="C305" s="249"/>
      <c r="D305" s="249"/>
      <c r="E305" s="249"/>
      <c r="F305" s="249"/>
      <c r="G305" s="249"/>
      <c r="H305" s="249"/>
      <c r="I305" s="249"/>
      <c r="J305" s="249"/>
      <c r="K305" s="249"/>
      <c r="L305" s="249"/>
      <c r="M305" s="249"/>
      <c r="N305" s="249"/>
      <c r="O305" s="249"/>
      <c r="P305" s="249"/>
      <c r="Q305" s="249"/>
      <c r="R305" s="249"/>
      <c r="S305" s="249"/>
      <c r="T305" s="249"/>
      <c r="U305" s="249"/>
      <c r="V305" s="249"/>
      <c r="W305" s="249"/>
      <c r="X305" s="249"/>
      <c r="Y305" s="249"/>
      <c r="Z305" s="249"/>
    </row>
    <row r="306">
      <c r="A306" s="249"/>
      <c r="B306" s="249"/>
      <c r="C306" s="249"/>
      <c r="D306" s="249"/>
      <c r="E306" s="249"/>
      <c r="F306" s="249"/>
      <c r="G306" s="249"/>
      <c r="H306" s="249"/>
      <c r="I306" s="249"/>
      <c r="J306" s="249"/>
      <c r="K306" s="249"/>
      <c r="L306" s="249"/>
      <c r="M306" s="249"/>
      <c r="N306" s="249"/>
      <c r="O306" s="249"/>
      <c r="P306" s="249"/>
      <c r="Q306" s="249"/>
      <c r="R306" s="249"/>
      <c r="S306" s="249"/>
      <c r="T306" s="249"/>
      <c r="U306" s="249"/>
      <c r="V306" s="249"/>
      <c r="W306" s="249"/>
      <c r="X306" s="249"/>
      <c r="Y306" s="249"/>
      <c r="Z306" s="249"/>
    </row>
    <row r="307">
      <c r="A307" s="249"/>
      <c r="B307" s="249"/>
      <c r="C307" s="249"/>
      <c r="D307" s="249"/>
      <c r="E307" s="249"/>
      <c r="F307" s="249"/>
      <c r="G307" s="249"/>
      <c r="H307" s="249"/>
      <c r="I307" s="249"/>
      <c r="J307" s="249"/>
      <c r="K307" s="249"/>
      <c r="L307" s="249"/>
      <c r="M307" s="249"/>
      <c r="N307" s="249"/>
      <c r="O307" s="249"/>
      <c r="P307" s="249"/>
      <c r="Q307" s="249"/>
      <c r="R307" s="249"/>
      <c r="S307" s="249"/>
      <c r="T307" s="249"/>
      <c r="U307" s="249"/>
      <c r="V307" s="249"/>
      <c r="W307" s="249"/>
      <c r="X307" s="249"/>
      <c r="Y307" s="249"/>
      <c r="Z307" s="249"/>
    </row>
    <row r="308">
      <c r="A308" s="249"/>
      <c r="B308" s="249"/>
      <c r="C308" s="249"/>
      <c r="D308" s="249"/>
      <c r="E308" s="249"/>
      <c r="F308" s="249"/>
      <c r="G308" s="249"/>
      <c r="H308" s="249"/>
      <c r="I308" s="249"/>
      <c r="J308" s="249"/>
      <c r="K308" s="249"/>
      <c r="L308" s="249"/>
      <c r="M308" s="249"/>
      <c r="N308" s="249"/>
      <c r="O308" s="249"/>
      <c r="P308" s="249"/>
      <c r="Q308" s="249"/>
      <c r="R308" s="249"/>
      <c r="S308" s="249"/>
      <c r="T308" s="249"/>
      <c r="U308" s="249"/>
      <c r="V308" s="249"/>
      <c r="W308" s="249"/>
      <c r="X308" s="249"/>
      <c r="Y308" s="249"/>
      <c r="Z308" s="249"/>
    </row>
    <row r="309">
      <c r="A309" s="249"/>
      <c r="B309" s="249"/>
      <c r="C309" s="249"/>
      <c r="D309" s="249"/>
      <c r="E309" s="249"/>
      <c r="F309" s="249"/>
      <c r="G309" s="249"/>
      <c r="H309" s="249"/>
      <c r="I309" s="249"/>
      <c r="J309" s="249"/>
      <c r="K309" s="249"/>
      <c r="L309" s="249"/>
      <c r="M309" s="249"/>
      <c r="N309" s="249"/>
      <c r="O309" s="249"/>
      <c r="P309" s="249"/>
      <c r="Q309" s="249"/>
      <c r="R309" s="249"/>
      <c r="S309" s="249"/>
      <c r="T309" s="249"/>
      <c r="U309" s="249"/>
      <c r="V309" s="249"/>
      <c r="W309" s="249"/>
      <c r="X309" s="249"/>
      <c r="Y309" s="249"/>
      <c r="Z309" s="249"/>
    </row>
    <row r="310">
      <c r="A310" s="249"/>
      <c r="B310" s="249"/>
      <c r="C310" s="249"/>
      <c r="D310" s="249"/>
      <c r="E310" s="249"/>
      <c r="F310" s="249"/>
      <c r="G310" s="249"/>
      <c r="H310" s="249"/>
      <c r="I310" s="249"/>
      <c r="J310" s="249"/>
      <c r="K310" s="249"/>
      <c r="L310" s="249"/>
      <c r="M310" s="249"/>
      <c r="N310" s="249"/>
      <c r="O310" s="249"/>
      <c r="P310" s="249"/>
      <c r="Q310" s="249"/>
      <c r="R310" s="249"/>
      <c r="S310" s="249"/>
      <c r="T310" s="249"/>
      <c r="U310" s="249"/>
      <c r="V310" s="249"/>
      <c r="W310" s="249"/>
      <c r="X310" s="249"/>
      <c r="Y310" s="249"/>
      <c r="Z310" s="249"/>
    </row>
    <row r="311">
      <c r="A311" s="249"/>
      <c r="B311" s="249"/>
      <c r="C311" s="249"/>
      <c r="D311" s="249"/>
      <c r="E311" s="249"/>
      <c r="F311" s="249"/>
      <c r="G311" s="249"/>
      <c r="H311" s="249"/>
      <c r="I311" s="249"/>
      <c r="J311" s="249"/>
      <c r="K311" s="249"/>
      <c r="L311" s="249"/>
      <c r="M311" s="249"/>
      <c r="N311" s="249"/>
      <c r="O311" s="249"/>
      <c r="P311" s="249"/>
      <c r="Q311" s="249"/>
      <c r="R311" s="249"/>
      <c r="S311" s="249"/>
      <c r="T311" s="249"/>
      <c r="U311" s="249"/>
      <c r="V311" s="249"/>
      <c r="W311" s="249"/>
      <c r="X311" s="249"/>
      <c r="Y311" s="249"/>
      <c r="Z311" s="249"/>
    </row>
    <row r="312">
      <c r="A312" s="249"/>
      <c r="B312" s="249"/>
      <c r="C312" s="249"/>
      <c r="D312" s="249"/>
      <c r="E312" s="249"/>
      <c r="F312" s="249"/>
      <c r="G312" s="249"/>
      <c r="H312" s="249"/>
      <c r="I312" s="249"/>
      <c r="J312" s="249"/>
      <c r="K312" s="249"/>
      <c r="L312" s="249"/>
      <c r="M312" s="249"/>
      <c r="N312" s="249"/>
      <c r="O312" s="249"/>
      <c r="P312" s="249"/>
      <c r="Q312" s="249"/>
      <c r="R312" s="249"/>
      <c r="S312" s="249"/>
      <c r="T312" s="249"/>
      <c r="U312" s="249"/>
      <c r="V312" s="249"/>
      <c r="W312" s="249"/>
      <c r="X312" s="249"/>
      <c r="Y312" s="249"/>
      <c r="Z312" s="249"/>
    </row>
    <row r="313">
      <c r="A313" s="249"/>
      <c r="B313" s="249"/>
      <c r="C313" s="249"/>
      <c r="D313" s="249"/>
      <c r="E313" s="249"/>
      <c r="F313" s="249"/>
      <c r="G313" s="249"/>
      <c r="H313" s="249"/>
      <c r="I313" s="249"/>
      <c r="J313" s="249"/>
      <c r="K313" s="249"/>
      <c r="L313" s="249"/>
      <c r="M313" s="249"/>
      <c r="N313" s="249"/>
      <c r="O313" s="249"/>
      <c r="P313" s="249"/>
      <c r="Q313" s="249"/>
      <c r="R313" s="249"/>
      <c r="S313" s="249"/>
      <c r="T313" s="249"/>
      <c r="U313" s="249"/>
      <c r="V313" s="249"/>
      <c r="W313" s="249"/>
      <c r="X313" s="249"/>
      <c r="Y313" s="249"/>
      <c r="Z313" s="249"/>
    </row>
    <row r="314">
      <c r="A314" s="249"/>
      <c r="B314" s="249"/>
      <c r="C314" s="249"/>
      <c r="D314" s="249"/>
      <c r="E314" s="249"/>
      <c r="F314" s="249"/>
      <c r="G314" s="249"/>
      <c r="H314" s="249"/>
      <c r="I314" s="249"/>
      <c r="J314" s="249"/>
      <c r="K314" s="249"/>
      <c r="L314" s="249"/>
      <c r="M314" s="249"/>
      <c r="N314" s="249"/>
      <c r="O314" s="249"/>
      <c r="P314" s="249"/>
      <c r="Q314" s="249"/>
      <c r="R314" s="249"/>
      <c r="S314" s="249"/>
      <c r="T314" s="249"/>
      <c r="U314" s="249"/>
      <c r="V314" s="249"/>
      <c r="W314" s="249"/>
      <c r="X314" s="249"/>
      <c r="Y314" s="249"/>
      <c r="Z314" s="249"/>
    </row>
    <row r="315">
      <c r="A315" s="249"/>
      <c r="B315" s="249"/>
      <c r="C315" s="249"/>
      <c r="D315" s="249"/>
      <c r="E315" s="249"/>
      <c r="F315" s="249"/>
      <c r="G315" s="249"/>
      <c r="H315" s="249"/>
      <c r="I315" s="249"/>
      <c r="J315" s="249"/>
      <c r="K315" s="249"/>
      <c r="L315" s="249"/>
      <c r="M315" s="249"/>
      <c r="N315" s="249"/>
      <c r="O315" s="249"/>
      <c r="P315" s="249"/>
      <c r="Q315" s="249"/>
      <c r="R315" s="249"/>
      <c r="S315" s="249"/>
      <c r="T315" s="249"/>
      <c r="U315" s="249"/>
      <c r="V315" s="249"/>
      <c r="W315" s="249"/>
      <c r="X315" s="249"/>
      <c r="Y315" s="249"/>
      <c r="Z315" s="249"/>
    </row>
    <row r="316">
      <c r="A316" s="249"/>
      <c r="B316" s="249"/>
      <c r="C316" s="249"/>
      <c r="D316" s="249"/>
      <c r="E316" s="249"/>
      <c r="F316" s="249"/>
      <c r="G316" s="249"/>
      <c r="H316" s="249"/>
      <c r="I316" s="249"/>
      <c r="J316" s="249"/>
      <c r="K316" s="249"/>
      <c r="L316" s="249"/>
      <c r="M316" s="249"/>
      <c r="N316" s="249"/>
      <c r="O316" s="249"/>
      <c r="P316" s="249"/>
      <c r="Q316" s="249"/>
      <c r="R316" s="249"/>
      <c r="S316" s="249"/>
      <c r="T316" s="249"/>
      <c r="U316" s="249"/>
      <c r="V316" s="249"/>
      <c r="W316" s="249"/>
      <c r="X316" s="249"/>
      <c r="Y316" s="249"/>
      <c r="Z316" s="249"/>
    </row>
    <row r="317">
      <c r="A317" s="249"/>
      <c r="B317" s="249"/>
      <c r="C317" s="249"/>
      <c r="D317" s="249"/>
      <c r="E317" s="249"/>
      <c r="F317" s="249"/>
      <c r="G317" s="249"/>
      <c r="H317" s="249"/>
      <c r="I317" s="249"/>
      <c r="J317" s="249"/>
      <c r="K317" s="249"/>
      <c r="L317" s="249"/>
      <c r="M317" s="249"/>
      <c r="N317" s="249"/>
      <c r="O317" s="249"/>
      <c r="P317" s="249"/>
      <c r="Q317" s="249"/>
      <c r="R317" s="249"/>
      <c r="S317" s="249"/>
      <c r="T317" s="249"/>
      <c r="U317" s="249"/>
      <c r="V317" s="249"/>
      <c r="W317" s="249"/>
      <c r="X317" s="249"/>
      <c r="Y317" s="249"/>
      <c r="Z317" s="249"/>
    </row>
    <row r="318">
      <c r="A318" s="249"/>
      <c r="B318" s="249"/>
      <c r="C318" s="249"/>
      <c r="D318" s="249"/>
      <c r="E318" s="249"/>
      <c r="F318" s="249"/>
      <c r="G318" s="249"/>
      <c r="H318" s="249"/>
      <c r="I318" s="249"/>
      <c r="J318" s="249"/>
      <c r="K318" s="249"/>
      <c r="L318" s="249"/>
      <c r="M318" s="249"/>
      <c r="N318" s="249"/>
      <c r="O318" s="249"/>
      <c r="P318" s="249"/>
      <c r="Q318" s="249"/>
      <c r="R318" s="249"/>
      <c r="S318" s="249"/>
      <c r="T318" s="249"/>
      <c r="U318" s="249"/>
      <c r="V318" s="249"/>
      <c r="W318" s="249"/>
      <c r="X318" s="249"/>
      <c r="Y318" s="249"/>
      <c r="Z318" s="249"/>
    </row>
    <row r="319">
      <c r="A319" s="249"/>
      <c r="B319" s="249"/>
      <c r="C319" s="249"/>
      <c r="D319" s="249"/>
      <c r="E319" s="249"/>
      <c r="F319" s="249"/>
      <c r="G319" s="249"/>
      <c r="H319" s="249"/>
      <c r="I319" s="249"/>
      <c r="J319" s="249"/>
      <c r="K319" s="249"/>
      <c r="L319" s="249"/>
      <c r="M319" s="249"/>
      <c r="N319" s="249"/>
      <c r="O319" s="249"/>
      <c r="P319" s="249"/>
      <c r="Q319" s="249"/>
      <c r="R319" s="249"/>
      <c r="S319" s="249"/>
      <c r="T319" s="249"/>
      <c r="U319" s="249"/>
      <c r="V319" s="249"/>
      <c r="W319" s="249"/>
      <c r="X319" s="249"/>
      <c r="Y319" s="249"/>
      <c r="Z319" s="249"/>
    </row>
    <row r="320">
      <c r="A320" s="249"/>
      <c r="B320" s="249"/>
      <c r="C320" s="249"/>
      <c r="D320" s="249"/>
      <c r="E320" s="249"/>
      <c r="F320" s="249"/>
      <c r="G320" s="249"/>
      <c r="H320" s="249"/>
      <c r="I320" s="249"/>
      <c r="J320" s="249"/>
      <c r="K320" s="249"/>
      <c r="L320" s="249"/>
      <c r="M320" s="249"/>
      <c r="N320" s="249"/>
      <c r="O320" s="249"/>
      <c r="P320" s="249"/>
      <c r="Q320" s="249"/>
      <c r="R320" s="249"/>
      <c r="S320" s="249"/>
      <c r="T320" s="249"/>
      <c r="U320" s="249"/>
      <c r="V320" s="249"/>
      <c r="W320" s="249"/>
      <c r="X320" s="249"/>
      <c r="Y320" s="249"/>
      <c r="Z320" s="249"/>
    </row>
    <row r="321">
      <c r="A321" s="249"/>
      <c r="B321" s="249"/>
      <c r="C321" s="249"/>
      <c r="D321" s="249"/>
      <c r="E321" s="249"/>
      <c r="F321" s="249"/>
      <c r="G321" s="249"/>
      <c r="H321" s="249"/>
      <c r="I321" s="249"/>
      <c r="J321" s="249"/>
      <c r="K321" s="249"/>
      <c r="L321" s="249"/>
      <c r="M321" s="249"/>
      <c r="N321" s="249"/>
      <c r="O321" s="249"/>
      <c r="P321" s="249"/>
      <c r="Q321" s="249"/>
      <c r="R321" s="249"/>
      <c r="S321" s="249"/>
      <c r="T321" s="249"/>
      <c r="U321" s="249"/>
      <c r="V321" s="249"/>
      <c r="W321" s="249"/>
      <c r="X321" s="249"/>
      <c r="Y321" s="249"/>
      <c r="Z321" s="249"/>
    </row>
    <row r="322">
      <c r="A322" s="249"/>
      <c r="B322" s="249"/>
      <c r="C322" s="249"/>
      <c r="D322" s="249"/>
      <c r="E322" s="249"/>
      <c r="F322" s="249"/>
      <c r="G322" s="249"/>
      <c r="H322" s="249"/>
      <c r="I322" s="249"/>
      <c r="J322" s="249"/>
      <c r="K322" s="249"/>
      <c r="L322" s="249"/>
      <c r="M322" s="249"/>
      <c r="N322" s="249"/>
      <c r="O322" s="249"/>
      <c r="P322" s="249"/>
      <c r="Q322" s="249"/>
      <c r="R322" s="249"/>
      <c r="S322" s="249"/>
      <c r="T322" s="249"/>
      <c r="U322" s="249"/>
      <c r="V322" s="249"/>
      <c r="W322" s="249"/>
      <c r="X322" s="249"/>
      <c r="Y322" s="249"/>
      <c r="Z322" s="249"/>
    </row>
    <row r="323">
      <c r="A323" s="249"/>
      <c r="B323" s="249"/>
      <c r="C323" s="249"/>
      <c r="D323" s="249"/>
      <c r="E323" s="249"/>
      <c r="F323" s="249"/>
      <c r="G323" s="249"/>
      <c r="H323" s="249"/>
      <c r="I323" s="249"/>
      <c r="J323" s="249"/>
      <c r="K323" s="249"/>
      <c r="L323" s="249"/>
      <c r="M323" s="249"/>
      <c r="N323" s="249"/>
      <c r="O323" s="249"/>
      <c r="P323" s="249"/>
      <c r="Q323" s="249"/>
      <c r="R323" s="249"/>
      <c r="S323" s="249"/>
      <c r="T323" s="249"/>
      <c r="U323" s="249"/>
      <c r="V323" s="249"/>
      <c r="W323" s="249"/>
      <c r="X323" s="249"/>
      <c r="Y323" s="249"/>
      <c r="Z323" s="249"/>
    </row>
    <row r="324">
      <c r="A324" s="249"/>
      <c r="B324" s="249"/>
      <c r="C324" s="249"/>
      <c r="D324" s="249"/>
      <c r="E324" s="249"/>
      <c r="F324" s="249"/>
      <c r="G324" s="249"/>
      <c r="H324" s="249"/>
      <c r="I324" s="249"/>
      <c r="J324" s="249"/>
      <c r="K324" s="249"/>
      <c r="L324" s="249"/>
      <c r="M324" s="249"/>
      <c r="N324" s="249"/>
      <c r="O324" s="249"/>
      <c r="P324" s="249"/>
      <c r="Q324" s="249"/>
      <c r="R324" s="249"/>
      <c r="S324" s="249"/>
      <c r="T324" s="249"/>
      <c r="U324" s="249"/>
      <c r="V324" s="249"/>
      <c r="W324" s="249"/>
      <c r="X324" s="249"/>
      <c r="Y324" s="249"/>
      <c r="Z324" s="249"/>
    </row>
    <row r="325">
      <c r="A325" s="249"/>
      <c r="B325" s="249"/>
      <c r="C325" s="249"/>
      <c r="D325" s="249"/>
      <c r="E325" s="249"/>
      <c r="F325" s="249"/>
      <c r="G325" s="249"/>
      <c r="H325" s="249"/>
      <c r="I325" s="249"/>
      <c r="J325" s="249"/>
      <c r="K325" s="249"/>
      <c r="L325" s="249"/>
      <c r="M325" s="249"/>
      <c r="N325" s="249"/>
      <c r="O325" s="249"/>
      <c r="P325" s="249"/>
      <c r="Q325" s="249"/>
      <c r="R325" s="249"/>
      <c r="S325" s="249"/>
      <c r="T325" s="249"/>
      <c r="U325" s="249"/>
      <c r="V325" s="249"/>
      <c r="W325" s="249"/>
      <c r="X325" s="249"/>
      <c r="Y325" s="249"/>
      <c r="Z325" s="249"/>
    </row>
    <row r="326">
      <c r="A326" s="249"/>
      <c r="B326" s="249"/>
      <c r="C326" s="249"/>
      <c r="D326" s="249"/>
      <c r="E326" s="249"/>
      <c r="F326" s="249"/>
      <c r="G326" s="249"/>
      <c r="H326" s="249"/>
      <c r="I326" s="249"/>
      <c r="J326" s="249"/>
      <c r="K326" s="249"/>
      <c r="L326" s="249"/>
      <c r="M326" s="249"/>
      <c r="N326" s="249"/>
      <c r="O326" s="249"/>
      <c r="P326" s="249"/>
      <c r="Q326" s="249"/>
      <c r="R326" s="249"/>
      <c r="S326" s="249"/>
      <c r="T326" s="249"/>
      <c r="U326" s="249"/>
      <c r="V326" s="249"/>
      <c r="W326" s="249"/>
      <c r="X326" s="249"/>
      <c r="Y326" s="249"/>
      <c r="Z326" s="249"/>
    </row>
    <row r="327">
      <c r="A327" s="249"/>
      <c r="B327" s="249"/>
      <c r="C327" s="249"/>
      <c r="D327" s="249"/>
      <c r="E327" s="249"/>
      <c r="F327" s="249"/>
      <c r="G327" s="249"/>
      <c r="H327" s="249"/>
      <c r="I327" s="249"/>
      <c r="J327" s="249"/>
      <c r="K327" s="249"/>
      <c r="L327" s="249"/>
      <c r="M327" s="249"/>
      <c r="N327" s="249"/>
      <c r="O327" s="249"/>
      <c r="P327" s="249"/>
      <c r="Q327" s="249"/>
      <c r="R327" s="249"/>
      <c r="S327" s="249"/>
      <c r="T327" s="249"/>
      <c r="U327" s="249"/>
      <c r="V327" s="249"/>
      <c r="W327" s="249"/>
      <c r="X327" s="249"/>
      <c r="Y327" s="249"/>
      <c r="Z327" s="249"/>
    </row>
    <row r="328">
      <c r="A328" s="249"/>
      <c r="B328" s="249"/>
      <c r="C328" s="249"/>
      <c r="D328" s="249"/>
      <c r="E328" s="249"/>
      <c r="F328" s="249"/>
      <c r="G328" s="249"/>
      <c r="H328" s="249"/>
      <c r="I328" s="249"/>
      <c r="J328" s="249"/>
      <c r="K328" s="249"/>
      <c r="L328" s="249"/>
      <c r="M328" s="249"/>
      <c r="N328" s="249"/>
      <c r="O328" s="249"/>
      <c r="P328" s="249"/>
      <c r="Q328" s="249"/>
      <c r="R328" s="249"/>
      <c r="S328" s="249"/>
      <c r="T328" s="249"/>
      <c r="U328" s="249"/>
      <c r="V328" s="249"/>
      <c r="W328" s="249"/>
      <c r="X328" s="249"/>
      <c r="Y328" s="249"/>
      <c r="Z328" s="249"/>
    </row>
    <row r="329">
      <c r="A329" s="249"/>
      <c r="B329" s="249"/>
      <c r="C329" s="249"/>
      <c r="D329" s="249"/>
      <c r="E329" s="249"/>
      <c r="F329" s="249"/>
      <c r="G329" s="249"/>
      <c r="H329" s="249"/>
      <c r="I329" s="249"/>
      <c r="J329" s="249"/>
      <c r="K329" s="249"/>
      <c r="L329" s="249"/>
      <c r="M329" s="249"/>
      <c r="N329" s="249"/>
      <c r="O329" s="249"/>
      <c r="P329" s="249"/>
      <c r="Q329" s="249"/>
      <c r="R329" s="249"/>
      <c r="S329" s="249"/>
      <c r="T329" s="249"/>
      <c r="U329" s="249"/>
      <c r="V329" s="249"/>
      <c r="W329" s="249"/>
      <c r="X329" s="249"/>
      <c r="Y329" s="249"/>
      <c r="Z329" s="249"/>
    </row>
    <row r="330">
      <c r="A330" s="249"/>
      <c r="B330" s="249"/>
      <c r="C330" s="249"/>
      <c r="D330" s="249"/>
      <c r="E330" s="249"/>
      <c r="F330" s="249"/>
      <c r="G330" s="249"/>
      <c r="H330" s="249"/>
      <c r="I330" s="249"/>
      <c r="J330" s="249"/>
      <c r="K330" s="249"/>
      <c r="L330" s="249"/>
      <c r="M330" s="249"/>
      <c r="N330" s="249"/>
      <c r="O330" s="249"/>
      <c r="P330" s="249"/>
      <c r="Q330" s="249"/>
      <c r="R330" s="249"/>
      <c r="S330" s="249"/>
      <c r="T330" s="249"/>
      <c r="U330" s="249"/>
      <c r="V330" s="249"/>
      <c r="W330" s="249"/>
      <c r="X330" s="249"/>
      <c r="Y330" s="249"/>
      <c r="Z330" s="249"/>
    </row>
    <row r="331">
      <c r="A331" s="249"/>
      <c r="B331" s="249"/>
      <c r="C331" s="249"/>
      <c r="D331" s="249"/>
      <c r="E331" s="249"/>
      <c r="F331" s="249"/>
      <c r="G331" s="249"/>
      <c r="H331" s="249"/>
      <c r="I331" s="249"/>
      <c r="J331" s="249"/>
      <c r="K331" s="249"/>
      <c r="L331" s="249"/>
      <c r="M331" s="249"/>
      <c r="N331" s="249"/>
      <c r="O331" s="249"/>
      <c r="P331" s="249"/>
      <c r="Q331" s="249"/>
      <c r="R331" s="249"/>
      <c r="S331" s="249"/>
      <c r="T331" s="249"/>
      <c r="U331" s="249"/>
      <c r="V331" s="249"/>
      <c r="W331" s="249"/>
      <c r="X331" s="249"/>
      <c r="Y331" s="249"/>
      <c r="Z331" s="249"/>
    </row>
    <row r="332">
      <c r="A332" s="249"/>
      <c r="B332" s="249"/>
      <c r="C332" s="249"/>
      <c r="D332" s="249"/>
      <c r="E332" s="249"/>
      <c r="F332" s="249"/>
      <c r="G332" s="249"/>
      <c r="H332" s="249"/>
      <c r="I332" s="249"/>
      <c r="J332" s="249"/>
      <c r="K332" s="249"/>
      <c r="L332" s="249"/>
      <c r="M332" s="249"/>
      <c r="N332" s="249"/>
      <c r="O332" s="249"/>
      <c r="P332" s="249"/>
      <c r="Q332" s="249"/>
      <c r="R332" s="249"/>
      <c r="S332" s="249"/>
      <c r="T332" s="249"/>
      <c r="U332" s="249"/>
      <c r="V332" s="249"/>
      <c r="W332" s="249"/>
      <c r="X332" s="249"/>
      <c r="Y332" s="249"/>
      <c r="Z332" s="249"/>
    </row>
    <row r="333">
      <c r="A333" s="249"/>
      <c r="B333" s="249"/>
      <c r="C333" s="249"/>
      <c r="D333" s="249"/>
      <c r="E333" s="249"/>
      <c r="F333" s="249"/>
      <c r="G333" s="249"/>
      <c r="H333" s="249"/>
      <c r="I333" s="249"/>
      <c r="J333" s="249"/>
      <c r="K333" s="249"/>
      <c r="L333" s="249"/>
      <c r="M333" s="249"/>
      <c r="N333" s="249"/>
      <c r="O333" s="249"/>
      <c r="P333" s="249"/>
      <c r="Q333" s="249"/>
      <c r="R333" s="249"/>
      <c r="S333" s="249"/>
      <c r="T333" s="249"/>
      <c r="U333" s="249"/>
      <c r="V333" s="249"/>
      <c r="W333" s="249"/>
      <c r="X333" s="249"/>
      <c r="Y333" s="249"/>
      <c r="Z333" s="249"/>
    </row>
    <row r="334">
      <c r="A334" s="249"/>
      <c r="B334" s="249"/>
      <c r="C334" s="249"/>
      <c r="D334" s="249"/>
      <c r="E334" s="249"/>
      <c r="F334" s="249"/>
      <c r="G334" s="249"/>
      <c r="H334" s="249"/>
      <c r="I334" s="249"/>
      <c r="J334" s="249"/>
      <c r="K334" s="249"/>
      <c r="L334" s="249"/>
      <c r="M334" s="249"/>
      <c r="N334" s="249"/>
      <c r="O334" s="249"/>
      <c r="P334" s="249"/>
      <c r="Q334" s="249"/>
      <c r="R334" s="249"/>
      <c r="S334" s="249"/>
      <c r="T334" s="249"/>
      <c r="U334" s="249"/>
      <c r="V334" s="249"/>
      <c r="W334" s="249"/>
      <c r="X334" s="249"/>
      <c r="Y334" s="249"/>
      <c r="Z334" s="249"/>
    </row>
    <row r="335">
      <c r="A335" s="249"/>
      <c r="B335" s="249"/>
      <c r="C335" s="249"/>
      <c r="D335" s="249"/>
      <c r="E335" s="249"/>
      <c r="F335" s="249"/>
      <c r="G335" s="249"/>
      <c r="H335" s="249"/>
      <c r="I335" s="249"/>
      <c r="J335" s="249"/>
      <c r="K335" s="249"/>
      <c r="L335" s="249"/>
      <c r="M335" s="249"/>
      <c r="N335" s="249"/>
      <c r="O335" s="249"/>
      <c r="P335" s="249"/>
      <c r="Q335" s="249"/>
      <c r="R335" s="249"/>
      <c r="S335" s="249"/>
      <c r="T335" s="249"/>
      <c r="U335" s="249"/>
      <c r="V335" s="249"/>
      <c r="W335" s="249"/>
      <c r="X335" s="249"/>
      <c r="Y335" s="249"/>
      <c r="Z335" s="249"/>
    </row>
    <row r="336">
      <c r="A336" s="249"/>
      <c r="B336" s="249"/>
      <c r="C336" s="249"/>
      <c r="D336" s="249"/>
      <c r="E336" s="249"/>
      <c r="F336" s="249"/>
      <c r="G336" s="249"/>
      <c r="H336" s="249"/>
      <c r="I336" s="249"/>
      <c r="J336" s="249"/>
      <c r="K336" s="249"/>
      <c r="L336" s="249"/>
      <c r="M336" s="249"/>
      <c r="N336" s="249"/>
      <c r="O336" s="249"/>
      <c r="P336" s="249"/>
      <c r="Q336" s="249"/>
      <c r="R336" s="249"/>
      <c r="S336" s="249"/>
      <c r="T336" s="249"/>
      <c r="U336" s="249"/>
      <c r="V336" s="249"/>
      <c r="W336" s="249"/>
      <c r="X336" s="249"/>
      <c r="Y336" s="249"/>
      <c r="Z336" s="249"/>
    </row>
    <row r="337">
      <c r="A337" s="249"/>
      <c r="B337" s="249"/>
      <c r="C337" s="249"/>
      <c r="D337" s="249"/>
      <c r="E337" s="249"/>
      <c r="F337" s="249"/>
      <c r="G337" s="249"/>
      <c r="H337" s="249"/>
      <c r="I337" s="249"/>
      <c r="J337" s="249"/>
      <c r="K337" s="249"/>
      <c r="L337" s="249"/>
      <c r="M337" s="249"/>
      <c r="N337" s="249"/>
      <c r="O337" s="249"/>
      <c r="P337" s="249"/>
      <c r="Q337" s="249"/>
      <c r="R337" s="249"/>
      <c r="S337" s="249"/>
      <c r="T337" s="249"/>
      <c r="U337" s="249"/>
      <c r="V337" s="249"/>
      <c r="W337" s="249"/>
      <c r="X337" s="249"/>
      <c r="Y337" s="249"/>
      <c r="Z337" s="249"/>
    </row>
    <row r="338">
      <c r="A338" s="249"/>
      <c r="B338" s="249"/>
      <c r="C338" s="249"/>
      <c r="D338" s="249"/>
      <c r="E338" s="249"/>
      <c r="F338" s="249"/>
      <c r="G338" s="249"/>
      <c r="H338" s="249"/>
      <c r="I338" s="249"/>
      <c r="J338" s="249"/>
      <c r="K338" s="249"/>
      <c r="L338" s="249"/>
      <c r="M338" s="249"/>
      <c r="N338" s="249"/>
      <c r="O338" s="249"/>
      <c r="P338" s="249"/>
      <c r="Q338" s="249"/>
      <c r="R338" s="249"/>
      <c r="S338" s="249"/>
      <c r="T338" s="249"/>
      <c r="U338" s="249"/>
      <c r="V338" s="249"/>
      <c r="W338" s="249"/>
      <c r="X338" s="249"/>
      <c r="Y338" s="249"/>
      <c r="Z338" s="249"/>
    </row>
    <row r="339">
      <c r="A339" s="249"/>
      <c r="B339" s="249"/>
      <c r="C339" s="249"/>
      <c r="D339" s="249"/>
      <c r="E339" s="249"/>
      <c r="F339" s="249"/>
      <c r="G339" s="249"/>
      <c r="H339" s="249"/>
      <c r="I339" s="249"/>
      <c r="J339" s="249"/>
      <c r="K339" s="249"/>
      <c r="L339" s="249"/>
      <c r="M339" s="249"/>
      <c r="N339" s="249"/>
      <c r="O339" s="249"/>
      <c r="P339" s="249"/>
      <c r="Q339" s="249"/>
      <c r="R339" s="249"/>
      <c r="S339" s="249"/>
      <c r="T339" s="249"/>
      <c r="U339" s="249"/>
      <c r="V339" s="249"/>
      <c r="W339" s="249"/>
      <c r="X339" s="249"/>
      <c r="Y339" s="249"/>
      <c r="Z339" s="249"/>
    </row>
    <row r="340">
      <c r="A340" s="249"/>
      <c r="B340" s="249"/>
      <c r="C340" s="249"/>
      <c r="D340" s="249"/>
      <c r="E340" s="249"/>
      <c r="F340" s="249"/>
      <c r="G340" s="249"/>
      <c r="H340" s="249"/>
      <c r="I340" s="249"/>
      <c r="J340" s="249"/>
      <c r="K340" s="249"/>
      <c r="L340" s="249"/>
      <c r="M340" s="249"/>
      <c r="N340" s="249"/>
      <c r="O340" s="249"/>
      <c r="P340" s="249"/>
      <c r="Q340" s="249"/>
      <c r="R340" s="249"/>
      <c r="S340" s="249"/>
      <c r="T340" s="249"/>
      <c r="U340" s="249"/>
      <c r="V340" s="249"/>
      <c r="W340" s="249"/>
      <c r="X340" s="249"/>
      <c r="Y340" s="249"/>
      <c r="Z340" s="249"/>
    </row>
    <row r="341">
      <c r="A341" s="249"/>
      <c r="B341" s="249"/>
      <c r="C341" s="249"/>
      <c r="D341" s="249"/>
      <c r="E341" s="249"/>
      <c r="F341" s="249"/>
      <c r="G341" s="249"/>
      <c r="H341" s="249"/>
      <c r="I341" s="249"/>
      <c r="J341" s="249"/>
      <c r="K341" s="249"/>
      <c r="L341" s="249"/>
      <c r="M341" s="249"/>
      <c r="N341" s="249"/>
      <c r="O341" s="249"/>
      <c r="P341" s="249"/>
      <c r="Q341" s="249"/>
      <c r="R341" s="249"/>
      <c r="S341" s="249"/>
      <c r="T341" s="249"/>
      <c r="U341" s="249"/>
      <c r="V341" s="249"/>
      <c r="W341" s="249"/>
      <c r="X341" s="249"/>
      <c r="Y341" s="249"/>
      <c r="Z341" s="249"/>
    </row>
    <row r="342">
      <c r="A342" s="249"/>
      <c r="B342" s="249"/>
      <c r="C342" s="249"/>
      <c r="D342" s="249"/>
      <c r="E342" s="249"/>
      <c r="F342" s="249"/>
      <c r="G342" s="249"/>
      <c r="H342" s="249"/>
      <c r="I342" s="249"/>
      <c r="J342" s="249"/>
      <c r="K342" s="249"/>
      <c r="L342" s="249"/>
      <c r="M342" s="249"/>
      <c r="N342" s="249"/>
      <c r="O342" s="249"/>
      <c r="P342" s="249"/>
      <c r="Q342" s="249"/>
      <c r="R342" s="249"/>
      <c r="S342" s="249"/>
      <c r="T342" s="249"/>
      <c r="U342" s="249"/>
      <c r="V342" s="249"/>
      <c r="W342" s="249"/>
      <c r="X342" s="249"/>
      <c r="Y342" s="249"/>
      <c r="Z342" s="249"/>
    </row>
    <row r="343">
      <c r="A343" s="249"/>
      <c r="B343" s="249"/>
      <c r="C343" s="249"/>
      <c r="D343" s="249"/>
      <c r="E343" s="249"/>
      <c r="F343" s="249"/>
      <c r="G343" s="249"/>
      <c r="H343" s="249"/>
      <c r="I343" s="249"/>
      <c r="J343" s="249"/>
      <c r="K343" s="249"/>
      <c r="L343" s="249"/>
      <c r="M343" s="249"/>
      <c r="N343" s="249"/>
      <c r="O343" s="249"/>
      <c r="P343" s="249"/>
      <c r="Q343" s="249"/>
      <c r="R343" s="249"/>
      <c r="S343" s="249"/>
      <c r="T343" s="249"/>
      <c r="U343" s="249"/>
      <c r="V343" s="249"/>
      <c r="W343" s="249"/>
      <c r="X343" s="249"/>
      <c r="Y343" s="249"/>
      <c r="Z343" s="249"/>
    </row>
    <row r="344">
      <c r="A344" s="249"/>
      <c r="B344" s="249"/>
      <c r="C344" s="249"/>
      <c r="D344" s="249"/>
      <c r="E344" s="249"/>
      <c r="F344" s="249"/>
      <c r="G344" s="249"/>
      <c r="H344" s="249"/>
      <c r="I344" s="249"/>
      <c r="J344" s="249"/>
      <c r="K344" s="249"/>
      <c r="L344" s="249"/>
      <c r="M344" s="249"/>
      <c r="N344" s="249"/>
      <c r="O344" s="249"/>
      <c r="P344" s="249"/>
      <c r="Q344" s="249"/>
      <c r="R344" s="249"/>
      <c r="S344" s="249"/>
      <c r="T344" s="249"/>
      <c r="U344" s="249"/>
      <c r="V344" s="249"/>
      <c r="W344" s="249"/>
      <c r="X344" s="249"/>
      <c r="Y344" s="249"/>
      <c r="Z344" s="249"/>
    </row>
    <row r="345">
      <c r="A345" s="249"/>
      <c r="B345" s="249"/>
      <c r="C345" s="249"/>
      <c r="D345" s="249"/>
      <c r="E345" s="249"/>
      <c r="F345" s="249"/>
      <c r="G345" s="249"/>
      <c r="H345" s="249"/>
      <c r="I345" s="249"/>
      <c r="J345" s="249"/>
      <c r="K345" s="249"/>
      <c r="L345" s="249"/>
      <c r="M345" s="249"/>
      <c r="N345" s="249"/>
      <c r="O345" s="249"/>
      <c r="P345" s="249"/>
      <c r="Q345" s="249"/>
      <c r="R345" s="249"/>
      <c r="S345" s="249"/>
      <c r="T345" s="249"/>
      <c r="U345" s="249"/>
      <c r="V345" s="249"/>
      <c r="W345" s="249"/>
      <c r="X345" s="249"/>
      <c r="Y345" s="249"/>
      <c r="Z345" s="249"/>
    </row>
    <row r="346">
      <c r="A346" s="249"/>
      <c r="B346" s="249"/>
      <c r="C346" s="249"/>
      <c r="D346" s="249"/>
      <c r="E346" s="249"/>
      <c r="F346" s="249"/>
      <c r="G346" s="249"/>
      <c r="H346" s="249"/>
      <c r="I346" s="249"/>
      <c r="J346" s="249"/>
      <c r="K346" s="249"/>
      <c r="L346" s="249"/>
      <c r="M346" s="249"/>
      <c r="N346" s="249"/>
      <c r="O346" s="249"/>
      <c r="P346" s="249"/>
      <c r="Q346" s="249"/>
      <c r="R346" s="249"/>
      <c r="S346" s="249"/>
      <c r="T346" s="249"/>
      <c r="U346" s="249"/>
      <c r="V346" s="249"/>
      <c r="W346" s="249"/>
      <c r="X346" s="249"/>
      <c r="Y346" s="249"/>
      <c r="Z346" s="249"/>
    </row>
    <row r="347">
      <c r="A347" s="249"/>
      <c r="B347" s="249"/>
      <c r="C347" s="249"/>
      <c r="D347" s="249"/>
      <c r="E347" s="249"/>
      <c r="F347" s="249"/>
      <c r="G347" s="249"/>
      <c r="H347" s="249"/>
      <c r="I347" s="249"/>
      <c r="J347" s="249"/>
      <c r="K347" s="249"/>
      <c r="L347" s="249"/>
      <c r="M347" s="249"/>
      <c r="N347" s="249"/>
      <c r="O347" s="249"/>
      <c r="P347" s="249"/>
      <c r="Q347" s="249"/>
      <c r="R347" s="249"/>
      <c r="S347" s="249"/>
      <c r="T347" s="249"/>
      <c r="U347" s="249"/>
      <c r="V347" s="249"/>
      <c r="W347" s="249"/>
      <c r="X347" s="249"/>
      <c r="Y347" s="249"/>
      <c r="Z347" s="249"/>
    </row>
    <row r="348">
      <c r="A348" s="249"/>
      <c r="B348" s="249"/>
      <c r="C348" s="249"/>
      <c r="D348" s="249"/>
      <c r="E348" s="249"/>
      <c r="F348" s="249"/>
      <c r="G348" s="249"/>
      <c r="H348" s="249"/>
      <c r="I348" s="249"/>
      <c r="J348" s="249"/>
      <c r="K348" s="249"/>
      <c r="L348" s="249"/>
      <c r="M348" s="249"/>
      <c r="N348" s="249"/>
      <c r="O348" s="249"/>
      <c r="P348" s="249"/>
      <c r="Q348" s="249"/>
      <c r="R348" s="249"/>
      <c r="S348" s="249"/>
      <c r="T348" s="249"/>
      <c r="U348" s="249"/>
      <c r="V348" s="249"/>
      <c r="W348" s="249"/>
      <c r="X348" s="249"/>
      <c r="Y348" s="249"/>
      <c r="Z348" s="249"/>
    </row>
    <row r="349">
      <c r="A349" s="249"/>
      <c r="B349" s="249"/>
      <c r="C349" s="249"/>
      <c r="D349" s="249"/>
      <c r="E349" s="249"/>
      <c r="F349" s="249"/>
      <c r="G349" s="249"/>
      <c r="H349" s="249"/>
      <c r="I349" s="249"/>
      <c r="J349" s="249"/>
      <c r="K349" s="249"/>
      <c r="L349" s="249"/>
      <c r="M349" s="249"/>
      <c r="N349" s="249"/>
      <c r="O349" s="249"/>
      <c r="P349" s="249"/>
      <c r="Q349" s="249"/>
      <c r="R349" s="249"/>
      <c r="S349" s="249"/>
      <c r="T349" s="249"/>
      <c r="U349" s="249"/>
      <c r="V349" s="249"/>
      <c r="W349" s="249"/>
      <c r="X349" s="249"/>
      <c r="Y349" s="249"/>
      <c r="Z349" s="249"/>
    </row>
    <row r="350">
      <c r="A350" s="249"/>
      <c r="B350" s="249"/>
      <c r="C350" s="249"/>
      <c r="D350" s="249"/>
      <c r="E350" s="249"/>
      <c r="F350" s="249"/>
      <c r="G350" s="249"/>
      <c r="H350" s="249"/>
      <c r="I350" s="249"/>
      <c r="J350" s="249"/>
      <c r="K350" s="249"/>
      <c r="L350" s="249"/>
      <c r="M350" s="249"/>
      <c r="N350" s="249"/>
      <c r="O350" s="249"/>
      <c r="P350" s="249"/>
      <c r="Q350" s="249"/>
      <c r="R350" s="249"/>
      <c r="S350" s="249"/>
      <c r="T350" s="249"/>
      <c r="U350" s="249"/>
      <c r="V350" s="249"/>
      <c r="W350" s="249"/>
      <c r="X350" s="249"/>
      <c r="Y350" s="249"/>
      <c r="Z350" s="249"/>
    </row>
    <row r="351">
      <c r="A351" s="249"/>
      <c r="B351" s="249"/>
      <c r="C351" s="249"/>
      <c r="D351" s="249"/>
      <c r="E351" s="249"/>
      <c r="F351" s="249"/>
      <c r="G351" s="249"/>
      <c r="H351" s="249"/>
      <c r="I351" s="249"/>
      <c r="J351" s="249"/>
      <c r="K351" s="249"/>
      <c r="L351" s="249"/>
      <c r="M351" s="249"/>
      <c r="N351" s="249"/>
      <c r="O351" s="249"/>
      <c r="P351" s="249"/>
      <c r="Q351" s="249"/>
      <c r="R351" s="249"/>
      <c r="S351" s="249"/>
      <c r="T351" s="249"/>
      <c r="U351" s="249"/>
      <c r="V351" s="249"/>
      <c r="W351" s="249"/>
      <c r="X351" s="249"/>
      <c r="Y351" s="249"/>
      <c r="Z351" s="249"/>
    </row>
    <row r="352">
      <c r="A352" s="249"/>
      <c r="B352" s="249"/>
      <c r="C352" s="249"/>
      <c r="D352" s="249"/>
      <c r="E352" s="249"/>
      <c r="F352" s="249"/>
      <c r="G352" s="249"/>
      <c r="H352" s="249"/>
      <c r="I352" s="249"/>
      <c r="J352" s="249"/>
      <c r="K352" s="249"/>
      <c r="L352" s="249"/>
      <c r="M352" s="249"/>
      <c r="N352" s="249"/>
      <c r="O352" s="249"/>
      <c r="P352" s="249"/>
      <c r="Q352" s="249"/>
      <c r="R352" s="249"/>
      <c r="S352" s="249"/>
      <c r="T352" s="249"/>
      <c r="U352" s="249"/>
      <c r="V352" s="249"/>
      <c r="W352" s="249"/>
      <c r="X352" s="249"/>
      <c r="Y352" s="249"/>
      <c r="Z352" s="249"/>
    </row>
    <row r="353">
      <c r="A353" s="249"/>
      <c r="B353" s="249"/>
      <c r="C353" s="249"/>
      <c r="D353" s="249"/>
      <c r="E353" s="249"/>
      <c r="F353" s="249"/>
      <c r="G353" s="249"/>
      <c r="H353" s="249"/>
      <c r="I353" s="249"/>
      <c r="J353" s="249"/>
      <c r="K353" s="249"/>
      <c r="L353" s="249"/>
      <c r="M353" s="249"/>
      <c r="N353" s="249"/>
      <c r="O353" s="249"/>
      <c r="P353" s="249"/>
      <c r="Q353" s="249"/>
      <c r="R353" s="249"/>
      <c r="S353" s="249"/>
      <c r="T353" s="249"/>
      <c r="U353" s="249"/>
      <c r="V353" s="249"/>
      <c r="W353" s="249"/>
      <c r="X353" s="249"/>
      <c r="Y353" s="249"/>
      <c r="Z353" s="249"/>
    </row>
    <row r="354">
      <c r="A354" s="249"/>
      <c r="B354" s="249"/>
      <c r="C354" s="249"/>
      <c r="D354" s="249"/>
      <c r="E354" s="249"/>
      <c r="F354" s="249"/>
      <c r="G354" s="249"/>
      <c r="H354" s="249"/>
      <c r="I354" s="249"/>
      <c r="J354" s="249"/>
      <c r="K354" s="249"/>
      <c r="L354" s="249"/>
      <c r="M354" s="249"/>
      <c r="N354" s="249"/>
      <c r="O354" s="249"/>
      <c r="P354" s="249"/>
      <c r="Q354" s="249"/>
      <c r="R354" s="249"/>
      <c r="S354" s="249"/>
      <c r="T354" s="249"/>
      <c r="U354" s="249"/>
      <c r="V354" s="249"/>
      <c r="W354" s="249"/>
      <c r="X354" s="249"/>
      <c r="Y354" s="249"/>
      <c r="Z354" s="249"/>
    </row>
    <row r="355">
      <c r="A355" s="249"/>
      <c r="B355" s="249"/>
      <c r="C355" s="249"/>
      <c r="D355" s="249"/>
      <c r="E355" s="249"/>
      <c r="F355" s="249"/>
      <c r="G355" s="249"/>
      <c r="H355" s="249"/>
      <c r="I355" s="249"/>
      <c r="J355" s="249"/>
      <c r="K355" s="249"/>
      <c r="L355" s="249"/>
      <c r="M355" s="249"/>
      <c r="N355" s="249"/>
      <c r="O355" s="249"/>
      <c r="P355" s="249"/>
      <c r="Q355" s="249"/>
      <c r="R355" s="249"/>
      <c r="S355" s="249"/>
      <c r="T355" s="249"/>
      <c r="U355" s="249"/>
      <c r="V355" s="249"/>
      <c r="W355" s="249"/>
      <c r="X355" s="249"/>
      <c r="Y355" s="249"/>
      <c r="Z355" s="249"/>
    </row>
    <row r="356">
      <c r="A356" s="249"/>
      <c r="B356" s="249"/>
      <c r="C356" s="249"/>
      <c r="D356" s="249"/>
      <c r="E356" s="249"/>
      <c r="F356" s="249"/>
      <c r="G356" s="249"/>
      <c r="H356" s="249"/>
      <c r="I356" s="249"/>
      <c r="J356" s="249"/>
      <c r="K356" s="249"/>
      <c r="L356" s="249"/>
      <c r="M356" s="249"/>
      <c r="N356" s="249"/>
      <c r="O356" s="249"/>
      <c r="P356" s="249"/>
      <c r="Q356" s="249"/>
      <c r="R356" s="249"/>
      <c r="S356" s="249"/>
      <c r="T356" s="249"/>
      <c r="U356" s="249"/>
      <c r="V356" s="249"/>
      <c r="W356" s="249"/>
      <c r="X356" s="249"/>
      <c r="Y356" s="249"/>
      <c r="Z356" s="249"/>
    </row>
    <row r="357">
      <c r="A357" s="249"/>
      <c r="B357" s="249"/>
      <c r="C357" s="249"/>
      <c r="D357" s="249"/>
      <c r="E357" s="249"/>
      <c r="F357" s="249"/>
      <c r="G357" s="249"/>
      <c r="H357" s="249"/>
      <c r="I357" s="249"/>
      <c r="J357" s="249"/>
      <c r="K357" s="249"/>
      <c r="L357" s="249"/>
      <c r="M357" s="249"/>
      <c r="N357" s="249"/>
      <c r="O357" s="249"/>
      <c r="P357" s="249"/>
      <c r="Q357" s="249"/>
      <c r="R357" s="249"/>
      <c r="S357" s="249"/>
      <c r="T357" s="249"/>
      <c r="U357" s="249"/>
      <c r="V357" s="249"/>
      <c r="W357" s="249"/>
      <c r="X357" s="249"/>
      <c r="Y357" s="249"/>
      <c r="Z357" s="249"/>
    </row>
    <row r="358">
      <c r="A358" s="249"/>
      <c r="B358" s="249"/>
      <c r="C358" s="249"/>
      <c r="D358" s="249"/>
      <c r="E358" s="249"/>
      <c r="F358" s="249"/>
      <c r="G358" s="249"/>
      <c r="H358" s="249"/>
      <c r="I358" s="249"/>
      <c r="J358" s="249"/>
      <c r="K358" s="249"/>
      <c r="L358" s="249"/>
      <c r="M358" s="249"/>
      <c r="N358" s="249"/>
      <c r="O358" s="249"/>
      <c r="P358" s="249"/>
      <c r="Q358" s="249"/>
      <c r="R358" s="249"/>
      <c r="S358" s="249"/>
      <c r="T358" s="249"/>
      <c r="U358" s="249"/>
      <c r="V358" s="249"/>
      <c r="W358" s="249"/>
      <c r="X358" s="249"/>
      <c r="Y358" s="249"/>
      <c r="Z358" s="249"/>
    </row>
    <row r="359">
      <c r="A359" s="249"/>
      <c r="B359" s="249"/>
      <c r="C359" s="249"/>
      <c r="D359" s="249"/>
      <c r="E359" s="249"/>
      <c r="F359" s="249"/>
      <c r="G359" s="249"/>
      <c r="H359" s="249"/>
      <c r="I359" s="249"/>
      <c r="J359" s="249"/>
      <c r="K359" s="249"/>
      <c r="L359" s="249"/>
      <c r="M359" s="249"/>
      <c r="N359" s="249"/>
      <c r="O359" s="249"/>
      <c r="P359" s="249"/>
      <c r="Q359" s="249"/>
      <c r="R359" s="249"/>
      <c r="S359" s="249"/>
      <c r="T359" s="249"/>
      <c r="U359" s="249"/>
      <c r="V359" s="249"/>
      <c r="W359" s="249"/>
      <c r="X359" s="249"/>
      <c r="Y359" s="249"/>
      <c r="Z359" s="249"/>
    </row>
    <row r="360">
      <c r="A360" s="249"/>
      <c r="B360" s="249"/>
      <c r="C360" s="249"/>
      <c r="D360" s="249"/>
      <c r="E360" s="249"/>
      <c r="F360" s="249"/>
      <c r="G360" s="249"/>
      <c r="H360" s="249"/>
      <c r="I360" s="249"/>
      <c r="J360" s="249"/>
      <c r="K360" s="249"/>
      <c r="L360" s="249"/>
      <c r="M360" s="249"/>
      <c r="N360" s="249"/>
      <c r="O360" s="249"/>
      <c r="P360" s="249"/>
      <c r="Q360" s="249"/>
      <c r="R360" s="249"/>
      <c r="S360" s="249"/>
      <c r="T360" s="249"/>
      <c r="U360" s="249"/>
      <c r="V360" s="249"/>
      <c r="W360" s="249"/>
      <c r="X360" s="249"/>
      <c r="Y360" s="249"/>
      <c r="Z360" s="249"/>
    </row>
    <row r="361">
      <c r="A361" s="249"/>
      <c r="B361" s="249"/>
      <c r="C361" s="249"/>
      <c r="D361" s="249"/>
      <c r="E361" s="249"/>
      <c r="F361" s="249"/>
      <c r="G361" s="249"/>
      <c r="H361" s="249"/>
      <c r="I361" s="249"/>
      <c r="J361" s="249"/>
      <c r="K361" s="249"/>
      <c r="L361" s="249"/>
      <c r="M361" s="249"/>
      <c r="N361" s="249"/>
      <c r="O361" s="249"/>
      <c r="P361" s="249"/>
      <c r="Q361" s="249"/>
      <c r="R361" s="249"/>
      <c r="S361" s="249"/>
      <c r="T361" s="249"/>
      <c r="U361" s="249"/>
      <c r="V361" s="249"/>
      <c r="W361" s="249"/>
      <c r="X361" s="249"/>
      <c r="Y361" s="249"/>
      <c r="Z361" s="249"/>
    </row>
    <row r="362">
      <c r="A362" s="249"/>
      <c r="B362" s="249"/>
      <c r="C362" s="249"/>
      <c r="D362" s="249"/>
      <c r="E362" s="249"/>
      <c r="F362" s="249"/>
      <c r="G362" s="249"/>
      <c r="H362" s="249"/>
      <c r="I362" s="249"/>
      <c r="J362" s="249"/>
      <c r="K362" s="249"/>
      <c r="L362" s="249"/>
      <c r="M362" s="249"/>
      <c r="N362" s="249"/>
      <c r="O362" s="249"/>
      <c r="P362" s="249"/>
      <c r="Q362" s="249"/>
      <c r="R362" s="249"/>
      <c r="S362" s="249"/>
      <c r="T362" s="249"/>
      <c r="U362" s="249"/>
      <c r="V362" s="249"/>
      <c r="W362" s="249"/>
      <c r="X362" s="249"/>
      <c r="Y362" s="249"/>
      <c r="Z362" s="249"/>
    </row>
    <row r="363">
      <c r="A363" s="249"/>
      <c r="B363" s="249"/>
      <c r="C363" s="249"/>
      <c r="D363" s="249"/>
      <c r="E363" s="249"/>
      <c r="F363" s="249"/>
      <c r="G363" s="249"/>
      <c r="H363" s="249"/>
      <c r="I363" s="249"/>
      <c r="J363" s="249"/>
      <c r="K363" s="249"/>
      <c r="L363" s="249"/>
      <c r="M363" s="249"/>
      <c r="N363" s="249"/>
      <c r="O363" s="249"/>
      <c r="P363" s="249"/>
      <c r="Q363" s="249"/>
      <c r="R363" s="249"/>
      <c r="S363" s="249"/>
      <c r="T363" s="249"/>
      <c r="U363" s="249"/>
      <c r="V363" s="249"/>
      <c r="W363" s="249"/>
      <c r="X363" s="249"/>
      <c r="Y363" s="249"/>
      <c r="Z363" s="249"/>
    </row>
    <row r="364">
      <c r="A364" s="249"/>
      <c r="B364" s="249"/>
      <c r="C364" s="249"/>
      <c r="D364" s="249"/>
      <c r="E364" s="249"/>
      <c r="F364" s="249"/>
      <c r="G364" s="249"/>
      <c r="H364" s="249"/>
      <c r="I364" s="249"/>
      <c r="J364" s="249"/>
      <c r="K364" s="249"/>
      <c r="L364" s="249"/>
      <c r="M364" s="249"/>
      <c r="N364" s="249"/>
      <c r="O364" s="249"/>
      <c r="P364" s="249"/>
      <c r="Q364" s="249"/>
      <c r="R364" s="249"/>
      <c r="S364" s="249"/>
      <c r="T364" s="249"/>
      <c r="U364" s="249"/>
      <c r="V364" s="249"/>
      <c r="W364" s="249"/>
      <c r="X364" s="249"/>
      <c r="Y364" s="249"/>
      <c r="Z364" s="249"/>
    </row>
    <row r="365">
      <c r="A365" s="249"/>
      <c r="B365" s="249"/>
      <c r="C365" s="249"/>
      <c r="D365" s="249"/>
      <c r="E365" s="249"/>
      <c r="F365" s="249"/>
      <c r="G365" s="249"/>
      <c r="H365" s="249"/>
      <c r="I365" s="249"/>
      <c r="J365" s="249"/>
      <c r="K365" s="249"/>
      <c r="L365" s="249"/>
      <c r="M365" s="249"/>
      <c r="N365" s="249"/>
      <c r="O365" s="249"/>
      <c r="P365" s="249"/>
      <c r="Q365" s="249"/>
      <c r="R365" s="249"/>
      <c r="S365" s="249"/>
      <c r="T365" s="249"/>
      <c r="U365" s="249"/>
      <c r="V365" s="249"/>
      <c r="W365" s="249"/>
      <c r="X365" s="249"/>
      <c r="Y365" s="249"/>
      <c r="Z365" s="249"/>
    </row>
    <row r="366">
      <c r="A366" s="249"/>
      <c r="B366" s="249"/>
      <c r="C366" s="249"/>
      <c r="D366" s="249"/>
      <c r="E366" s="249"/>
      <c r="F366" s="249"/>
      <c r="G366" s="249"/>
      <c r="H366" s="249"/>
      <c r="I366" s="249"/>
      <c r="J366" s="249"/>
      <c r="K366" s="249"/>
      <c r="L366" s="249"/>
      <c r="M366" s="249"/>
      <c r="N366" s="249"/>
      <c r="O366" s="249"/>
      <c r="P366" s="249"/>
      <c r="Q366" s="249"/>
      <c r="R366" s="249"/>
      <c r="S366" s="249"/>
      <c r="T366" s="249"/>
      <c r="U366" s="249"/>
      <c r="V366" s="249"/>
      <c r="W366" s="249"/>
      <c r="X366" s="249"/>
      <c r="Y366" s="249"/>
      <c r="Z366" s="249"/>
    </row>
    <row r="367">
      <c r="A367" s="249"/>
      <c r="B367" s="249"/>
      <c r="C367" s="249"/>
      <c r="D367" s="249"/>
      <c r="E367" s="249"/>
      <c r="F367" s="249"/>
      <c r="G367" s="249"/>
      <c r="H367" s="249"/>
      <c r="I367" s="249"/>
      <c r="J367" s="249"/>
      <c r="K367" s="249"/>
      <c r="L367" s="249"/>
      <c r="M367" s="249"/>
      <c r="N367" s="249"/>
      <c r="O367" s="249"/>
      <c r="P367" s="249"/>
      <c r="Q367" s="249"/>
      <c r="R367" s="249"/>
      <c r="S367" s="249"/>
      <c r="T367" s="249"/>
      <c r="U367" s="249"/>
      <c r="V367" s="249"/>
      <c r="W367" s="249"/>
      <c r="X367" s="249"/>
      <c r="Y367" s="249"/>
      <c r="Z367" s="249"/>
    </row>
    <row r="368">
      <c r="A368" s="249"/>
      <c r="B368" s="249"/>
      <c r="C368" s="249"/>
      <c r="D368" s="249"/>
      <c r="E368" s="249"/>
      <c r="F368" s="249"/>
      <c r="G368" s="249"/>
      <c r="H368" s="249"/>
      <c r="I368" s="249"/>
      <c r="J368" s="249"/>
      <c r="K368" s="249"/>
      <c r="L368" s="249"/>
      <c r="M368" s="249"/>
      <c r="N368" s="249"/>
      <c r="O368" s="249"/>
      <c r="P368" s="249"/>
      <c r="Q368" s="249"/>
      <c r="R368" s="249"/>
      <c r="S368" s="249"/>
      <c r="T368" s="249"/>
      <c r="U368" s="249"/>
      <c r="V368" s="249"/>
      <c r="W368" s="249"/>
      <c r="X368" s="249"/>
      <c r="Y368" s="249"/>
      <c r="Z368" s="249"/>
    </row>
    <row r="369">
      <c r="A369" s="249"/>
      <c r="B369" s="249"/>
      <c r="C369" s="249"/>
      <c r="D369" s="249"/>
      <c r="E369" s="249"/>
      <c r="F369" s="249"/>
      <c r="G369" s="249"/>
      <c r="H369" s="249"/>
      <c r="I369" s="249"/>
      <c r="J369" s="249"/>
      <c r="K369" s="249"/>
      <c r="L369" s="249"/>
      <c r="M369" s="249"/>
      <c r="N369" s="249"/>
      <c r="O369" s="249"/>
      <c r="P369" s="249"/>
      <c r="Q369" s="249"/>
      <c r="R369" s="249"/>
      <c r="S369" s="249"/>
      <c r="T369" s="249"/>
      <c r="U369" s="249"/>
      <c r="V369" s="249"/>
      <c r="W369" s="249"/>
      <c r="X369" s="249"/>
      <c r="Y369" s="249"/>
      <c r="Z369" s="249"/>
    </row>
    <row r="370">
      <c r="A370" s="249"/>
      <c r="B370" s="249"/>
      <c r="C370" s="249"/>
      <c r="D370" s="249"/>
      <c r="E370" s="249"/>
      <c r="F370" s="249"/>
      <c r="G370" s="249"/>
      <c r="H370" s="249"/>
      <c r="I370" s="249"/>
      <c r="J370" s="249"/>
      <c r="K370" s="249"/>
      <c r="L370" s="249"/>
      <c r="M370" s="249"/>
      <c r="N370" s="249"/>
      <c r="O370" s="249"/>
      <c r="P370" s="249"/>
      <c r="Q370" s="249"/>
      <c r="R370" s="249"/>
      <c r="S370" s="249"/>
      <c r="T370" s="249"/>
      <c r="U370" s="249"/>
      <c r="V370" s="249"/>
      <c r="W370" s="249"/>
      <c r="X370" s="249"/>
      <c r="Y370" s="249"/>
      <c r="Z370" s="249"/>
    </row>
    <row r="371">
      <c r="A371" s="249"/>
      <c r="B371" s="249"/>
      <c r="C371" s="249"/>
      <c r="D371" s="249"/>
      <c r="E371" s="249"/>
      <c r="F371" s="249"/>
      <c r="G371" s="249"/>
      <c r="H371" s="249"/>
      <c r="I371" s="249"/>
      <c r="J371" s="249"/>
      <c r="K371" s="249"/>
      <c r="L371" s="249"/>
      <c r="M371" s="249"/>
      <c r="N371" s="249"/>
      <c r="O371" s="249"/>
      <c r="P371" s="249"/>
      <c r="Q371" s="249"/>
      <c r="R371" s="249"/>
      <c r="S371" s="249"/>
      <c r="T371" s="249"/>
      <c r="U371" s="249"/>
      <c r="V371" s="249"/>
      <c r="W371" s="249"/>
      <c r="X371" s="249"/>
      <c r="Y371" s="249"/>
      <c r="Z371" s="249"/>
    </row>
    <row r="372">
      <c r="A372" s="249"/>
      <c r="B372" s="249"/>
      <c r="C372" s="249"/>
      <c r="D372" s="249"/>
      <c r="E372" s="249"/>
      <c r="F372" s="249"/>
      <c r="G372" s="249"/>
      <c r="H372" s="249"/>
      <c r="I372" s="249"/>
      <c r="J372" s="249"/>
      <c r="K372" s="249"/>
      <c r="L372" s="249"/>
      <c r="M372" s="249"/>
      <c r="N372" s="249"/>
      <c r="O372" s="249"/>
      <c r="P372" s="249"/>
      <c r="Q372" s="249"/>
      <c r="R372" s="249"/>
      <c r="S372" s="249"/>
      <c r="T372" s="249"/>
      <c r="U372" s="249"/>
      <c r="V372" s="249"/>
      <c r="W372" s="249"/>
      <c r="X372" s="249"/>
      <c r="Y372" s="249"/>
      <c r="Z372" s="249"/>
    </row>
    <row r="373">
      <c r="A373" s="249"/>
      <c r="B373" s="249"/>
      <c r="C373" s="249"/>
      <c r="D373" s="249"/>
      <c r="E373" s="249"/>
      <c r="F373" s="249"/>
      <c r="G373" s="249"/>
      <c r="H373" s="249"/>
      <c r="I373" s="249"/>
      <c r="J373" s="249"/>
      <c r="K373" s="249"/>
      <c r="L373" s="249"/>
      <c r="M373" s="249"/>
      <c r="N373" s="249"/>
      <c r="O373" s="249"/>
      <c r="P373" s="249"/>
      <c r="Q373" s="249"/>
      <c r="R373" s="249"/>
      <c r="S373" s="249"/>
      <c r="T373" s="249"/>
      <c r="U373" s="249"/>
      <c r="V373" s="249"/>
      <c r="W373" s="249"/>
      <c r="X373" s="249"/>
      <c r="Y373" s="249"/>
      <c r="Z373" s="249"/>
    </row>
    <row r="374">
      <c r="A374" s="249"/>
      <c r="B374" s="249"/>
      <c r="C374" s="249"/>
      <c r="D374" s="249"/>
      <c r="E374" s="249"/>
      <c r="F374" s="249"/>
      <c r="G374" s="249"/>
      <c r="H374" s="249"/>
      <c r="I374" s="249"/>
      <c r="J374" s="249"/>
      <c r="K374" s="249"/>
      <c r="L374" s="249"/>
      <c r="M374" s="249"/>
      <c r="N374" s="249"/>
      <c r="O374" s="249"/>
      <c r="P374" s="249"/>
      <c r="Q374" s="249"/>
      <c r="R374" s="249"/>
      <c r="S374" s="249"/>
      <c r="T374" s="249"/>
      <c r="U374" s="249"/>
      <c r="V374" s="249"/>
      <c r="W374" s="249"/>
      <c r="X374" s="249"/>
      <c r="Y374" s="249"/>
      <c r="Z374" s="249"/>
    </row>
    <row r="375">
      <c r="A375" s="249"/>
      <c r="B375" s="249"/>
      <c r="C375" s="249"/>
      <c r="D375" s="249"/>
      <c r="E375" s="249"/>
      <c r="F375" s="249"/>
      <c r="G375" s="249"/>
      <c r="H375" s="249"/>
      <c r="I375" s="249"/>
      <c r="J375" s="249"/>
      <c r="K375" s="249"/>
      <c r="L375" s="249"/>
      <c r="M375" s="249"/>
      <c r="N375" s="249"/>
      <c r="O375" s="249"/>
      <c r="P375" s="249"/>
      <c r="Q375" s="249"/>
      <c r="R375" s="249"/>
      <c r="S375" s="249"/>
      <c r="T375" s="249"/>
      <c r="U375" s="249"/>
      <c r="V375" s="249"/>
      <c r="W375" s="249"/>
      <c r="X375" s="249"/>
      <c r="Y375" s="249"/>
      <c r="Z375" s="249"/>
    </row>
    <row r="376">
      <c r="A376" s="249"/>
      <c r="B376" s="249"/>
      <c r="C376" s="249"/>
      <c r="D376" s="249"/>
      <c r="E376" s="249"/>
      <c r="F376" s="249"/>
      <c r="G376" s="249"/>
      <c r="H376" s="249"/>
      <c r="I376" s="249"/>
      <c r="J376" s="249"/>
      <c r="K376" s="249"/>
      <c r="L376" s="249"/>
      <c r="M376" s="249"/>
      <c r="N376" s="249"/>
      <c r="O376" s="249"/>
      <c r="P376" s="249"/>
      <c r="Q376" s="249"/>
      <c r="R376" s="249"/>
      <c r="S376" s="249"/>
      <c r="T376" s="249"/>
      <c r="U376" s="249"/>
      <c r="V376" s="249"/>
      <c r="W376" s="249"/>
      <c r="X376" s="249"/>
      <c r="Y376" s="249"/>
      <c r="Z376" s="249"/>
    </row>
    <row r="377">
      <c r="A377" s="249"/>
      <c r="B377" s="249"/>
      <c r="C377" s="249"/>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row>
    <row r="378">
      <c r="A378" s="249"/>
      <c r="B378" s="249"/>
      <c r="C378" s="249"/>
      <c r="D378" s="249"/>
      <c r="E378" s="249"/>
      <c r="F378" s="249"/>
      <c r="G378" s="249"/>
      <c r="H378" s="249"/>
      <c r="I378" s="249"/>
      <c r="J378" s="249"/>
      <c r="K378" s="249"/>
      <c r="L378" s="249"/>
      <c r="M378" s="249"/>
      <c r="N378" s="249"/>
      <c r="O378" s="249"/>
      <c r="P378" s="249"/>
      <c r="Q378" s="249"/>
      <c r="R378" s="249"/>
      <c r="S378" s="249"/>
      <c r="T378" s="249"/>
      <c r="U378" s="249"/>
      <c r="V378" s="249"/>
      <c r="W378" s="249"/>
      <c r="X378" s="249"/>
      <c r="Y378" s="249"/>
      <c r="Z378" s="249"/>
    </row>
    <row r="379">
      <c r="A379" s="249"/>
      <c r="B379" s="249"/>
      <c r="C379" s="249"/>
      <c r="D379" s="249"/>
      <c r="E379" s="249"/>
      <c r="F379" s="249"/>
      <c r="G379" s="249"/>
      <c r="H379" s="249"/>
      <c r="I379" s="249"/>
      <c r="J379" s="249"/>
      <c r="K379" s="249"/>
      <c r="L379" s="249"/>
      <c r="M379" s="249"/>
      <c r="N379" s="249"/>
      <c r="O379" s="249"/>
      <c r="P379" s="249"/>
      <c r="Q379" s="249"/>
      <c r="R379" s="249"/>
      <c r="S379" s="249"/>
      <c r="T379" s="249"/>
      <c r="U379" s="249"/>
      <c r="V379" s="249"/>
      <c r="W379" s="249"/>
      <c r="X379" s="249"/>
      <c r="Y379" s="249"/>
      <c r="Z379" s="249"/>
    </row>
    <row r="380">
      <c r="A380" s="249"/>
      <c r="B380" s="249"/>
      <c r="C380" s="249"/>
      <c r="D380" s="249"/>
      <c r="E380" s="249"/>
      <c r="F380" s="249"/>
      <c r="G380" s="249"/>
      <c r="H380" s="249"/>
      <c r="I380" s="249"/>
      <c r="J380" s="249"/>
      <c r="K380" s="249"/>
      <c r="L380" s="249"/>
      <c r="M380" s="249"/>
      <c r="N380" s="249"/>
      <c r="O380" s="249"/>
      <c r="P380" s="249"/>
      <c r="Q380" s="249"/>
      <c r="R380" s="249"/>
      <c r="S380" s="249"/>
      <c r="T380" s="249"/>
      <c r="U380" s="249"/>
      <c r="V380" s="249"/>
      <c r="W380" s="249"/>
      <c r="X380" s="249"/>
      <c r="Y380" s="249"/>
      <c r="Z380" s="249"/>
    </row>
    <row r="381">
      <c r="A381" s="249"/>
      <c r="B381" s="249"/>
      <c r="C381" s="249"/>
      <c r="D381" s="249"/>
      <c r="E381" s="249"/>
      <c r="F381" s="249"/>
      <c r="G381" s="249"/>
      <c r="H381" s="249"/>
      <c r="I381" s="249"/>
      <c r="J381" s="249"/>
      <c r="K381" s="249"/>
      <c r="L381" s="249"/>
      <c r="M381" s="249"/>
      <c r="N381" s="249"/>
      <c r="O381" s="249"/>
      <c r="P381" s="249"/>
      <c r="Q381" s="249"/>
      <c r="R381" s="249"/>
      <c r="S381" s="249"/>
      <c r="T381" s="249"/>
      <c r="U381" s="249"/>
      <c r="V381" s="249"/>
      <c r="W381" s="249"/>
      <c r="X381" s="249"/>
      <c r="Y381" s="249"/>
      <c r="Z381" s="249"/>
    </row>
    <row r="382">
      <c r="A382" s="249"/>
      <c r="B382" s="249"/>
      <c r="C382" s="249"/>
      <c r="D382" s="249"/>
      <c r="E382" s="249"/>
      <c r="F382" s="249"/>
      <c r="G382" s="249"/>
      <c r="H382" s="249"/>
      <c r="I382" s="249"/>
      <c r="J382" s="249"/>
      <c r="K382" s="249"/>
      <c r="L382" s="249"/>
      <c r="M382" s="249"/>
      <c r="N382" s="249"/>
      <c r="O382" s="249"/>
      <c r="P382" s="249"/>
      <c r="Q382" s="249"/>
      <c r="R382" s="249"/>
      <c r="S382" s="249"/>
      <c r="T382" s="249"/>
      <c r="U382" s="249"/>
      <c r="V382" s="249"/>
      <c r="W382" s="249"/>
      <c r="X382" s="249"/>
      <c r="Y382" s="249"/>
      <c r="Z382" s="249"/>
    </row>
    <row r="383">
      <c r="A383" s="249"/>
      <c r="B383" s="249"/>
      <c r="C383" s="249"/>
      <c r="D383" s="249"/>
      <c r="E383" s="249"/>
      <c r="F383" s="249"/>
      <c r="G383" s="249"/>
      <c r="H383" s="249"/>
      <c r="I383" s="249"/>
      <c r="J383" s="249"/>
      <c r="K383" s="249"/>
      <c r="L383" s="249"/>
      <c r="M383" s="249"/>
      <c r="N383" s="249"/>
      <c r="O383" s="249"/>
      <c r="P383" s="249"/>
      <c r="Q383" s="249"/>
      <c r="R383" s="249"/>
      <c r="S383" s="249"/>
      <c r="T383" s="249"/>
      <c r="U383" s="249"/>
      <c r="V383" s="249"/>
      <c r="W383" s="249"/>
      <c r="X383" s="249"/>
      <c r="Y383" s="249"/>
      <c r="Z383" s="249"/>
    </row>
    <row r="384">
      <c r="A384" s="249"/>
      <c r="B384" s="249"/>
      <c r="C384" s="249"/>
      <c r="D384" s="249"/>
      <c r="E384" s="249"/>
      <c r="F384" s="249"/>
      <c r="G384" s="249"/>
      <c r="H384" s="249"/>
      <c r="I384" s="249"/>
      <c r="J384" s="249"/>
      <c r="K384" s="249"/>
      <c r="L384" s="249"/>
      <c r="M384" s="249"/>
      <c r="N384" s="249"/>
      <c r="O384" s="249"/>
      <c r="P384" s="249"/>
      <c r="Q384" s="249"/>
      <c r="R384" s="249"/>
      <c r="S384" s="249"/>
      <c r="T384" s="249"/>
      <c r="U384" s="249"/>
      <c r="V384" s="249"/>
      <c r="W384" s="249"/>
      <c r="X384" s="249"/>
      <c r="Y384" s="249"/>
      <c r="Z384" s="249"/>
    </row>
    <row r="385">
      <c r="A385" s="249"/>
      <c r="B385" s="249"/>
      <c r="C385" s="249"/>
      <c r="D385" s="249"/>
      <c r="E385" s="249"/>
      <c r="F385" s="249"/>
      <c r="G385" s="249"/>
      <c r="H385" s="249"/>
      <c r="I385" s="249"/>
      <c r="J385" s="249"/>
      <c r="K385" s="249"/>
      <c r="L385" s="249"/>
      <c r="M385" s="249"/>
      <c r="N385" s="249"/>
      <c r="O385" s="249"/>
      <c r="P385" s="249"/>
      <c r="Q385" s="249"/>
      <c r="R385" s="249"/>
      <c r="S385" s="249"/>
      <c r="T385" s="249"/>
      <c r="U385" s="249"/>
      <c r="V385" s="249"/>
      <c r="W385" s="249"/>
      <c r="X385" s="249"/>
      <c r="Y385" s="249"/>
      <c r="Z385" s="249"/>
    </row>
    <row r="386">
      <c r="A386" s="249"/>
      <c r="B386" s="249"/>
      <c r="C386" s="249"/>
      <c r="D386" s="249"/>
      <c r="E386" s="249"/>
      <c r="F386" s="249"/>
      <c r="G386" s="249"/>
      <c r="H386" s="249"/>
      <c r="I386" s="249"/>
      <c r="J386" s="249"/>
      <c r="K386" s="249"/>
      <c r="L386" s="249"/>
      <c r="M386" s="249"/>
      <c r="N386" s="249"/>
      <c r="O386" s="249"/>
      <c r="P386" s="249"/>
      <c r="Q386" s="249"/>
      <c r="R386" s="249"/>
      <c r="S386" s="249"/>
      <c r="T386" s="249"/>
      <c r="U386" s="249"/>
      <c r="V386" s="249"/>
      <c r="W386" s="249"/>
      <c r="X386" s="249"/>
      <c r="Y386" s="249"/>
      <c r="Z386" s="249"/>
    </row>
    <row r="387">
      <c r="A387" s="249"/>
      <c r="B387" s="249"/>
      <c r="C387" s="249"/>
      <c r="D387" s="249"/>
      <c r="E387" s="249"/>
      <c r="F387" s="249"/>
      <c r="G387" s="249"/>
      <c r="H387" s="249"/>
      <c r="I387" s="249"/>
      <c r="J387" s="249"/>
      <c r="K387" s="249"/>
      <c r="L387" s="249"/>
      <c r="M387" s="249"/>
      <c r="N387" s="249"/>
      <c r="O387" s="249"/>
      <c r="P387" s="249"/>
      <c r="Q387" s="249"/>
      <c r="R387" s="249"/>
      <c r="S387" s="249"/>
      <c r="T387" s="249"/>
      <c r="U387" s="249"/>
      <c r="V387" s="249"/>
      <c r="W387" s="249"/>
      <c r="X387" s="249"/>
      <c r="Y387" s="249"/>
      <c r="Z387" s="249"/>
    </row>
    <row r="388">
      <c r="A388" s="249"/>
      <c r="B388" s="249"/>
      <c r="C388" s="249"/>
      <c r="D388" s="249"/>
      <c r="E388" s="249"/>
      <c r="F388" s="249"/>
      <c r="G388" s="249"/>
      <c r="H388" s="249"/>
      <c r="I388" s="249"/>
      <c r="J388" s="249"/>
      <c r="K388" s="249"/>
      <c r="L388" s="249"/>
      <c r="M388" s="249"/>
      <c r="N388" s="249"/>
      <c r="O388" s="249"/>
      <c r="P388" s="249"/>
      <c r="Q388" s="249"/>
      <c r="R388" s="249"/>
      <c r="S388" s="249"/>
      <c r="T388" s="249"/>
      <c r="U388" s="249"/>
      <c r="V388" s="249"/>
      <c r="W388" s="249"/>
      <c r="X388" s="249"/>
      <c r="Y388" s="249"/>
      <c r="Z388" s="249"/>
    </row>
    <row r="389">
      <c r="A389" s="249"/>
      <c r="B389" s="249"/>
      <c r="C389" s="249"/>
      <c r="D389" s="249"/>
      <c r="E389" s="249"/>
      <c r="F389" s="249"/>
      <c r="G389" s="249"/>
      <c r="H389" s="249"/>
      <c r="I389" s="249"/>
      <c r="J389" s="249"/>
      <c r="K389" s="249"/>
      <c r="L389" s="249"/>
      <c r="M389" s="249"/>
      <c r="N389" s="249"/>
      <c r="O389" s="249"/>
      <c r="P389" s="249"/>
      <c r="Q389" s="249"/>
      <c r="R389" s="249"/>
      <c r="S389" s="249"/>
      <c r="T389" s="249"/>
      <c r="U389" s="249"/>
      <c r="V389" s="249"/>
      <c r="W389" s="249"/>
      <c r="X389" s="249"/>
      <c r="Y389" s="249"/>
      <c r="Z389" s="249"/>
    </row>
    <row r="390">
      <c r="A390" s="249"/>
      <c r="B390" s="249"/>
      <c r="C390" s="249"/>
      <c r="D390" s="249"/>
      <c r="E390" s="249"/>
      <c r="F390" s="249"/>
      <c r="G390" s="249"/>
      <c r="H390" s="249"/>
      <c r="I390" s="249"/>
      <c r="J390" s="249"/>
      <c r="K390" s="249"/>
      <c r="L390" s="249"/>
      <c r="M390" s="249"/>
      <c r="N390" s="249"/>
      <c r="O390" s="249"/>
      <c r="P390" s="249"/>
      <c r="Q390" s="249"/>
      <c r="R390" s="249"/>
      <c r="S390" s="249"/>
      <c r="T390" s="249"/>
      <c r="U390" s="249"/>
      <c r="V390" s="249"/>
      <c r="W390" s="249"/>
      <c r="X390" s="249"/>
      <c r="Y390" s="249"/>
      <c r="Z390" s="249"/>
    </row>
    <row r="391">
      <c r="A391" s="249"/>
      <c r="B391" s="249"/>
      <c r="C391" s="249"/>
      <c r="D391" s="249"/>
      <c r="E391" s="249"/>
      <c r="F391" s="249"/>
      <c r="G391" s="249"/>
      <c r="H391" s="249"/>
      <c r="I391" s="249"/>
      <c r="J391" s="249"/>
      <c r="K391" s="249"/>
      <c r="L391" s="249"/>
      <c r="M391" s="249"/>
      <c r="N391" s="249"/>
      <c r="O391" s="249"/>
      <c r="P391" s="249"/>
      <c r="Q391" s="249"/>
      <c r="R391" s="249"/>
      <c r="S391" s="249"/>
      <c r="T391" s="249"/>
      <c r="U391" s="249"/>
      <c r="V391" s="249"/>
      <c r="W391" s="249"/>
      <c r="X391" s="249"/>
      <c r="Y391" s="249"/>
      <c r="Z391" s="249"/>
    </row>
    <row r="392">
      <c r="A392" s="249"/>
      <c r="B392" s="249"/>
      <c r="C392" s="249"/>
      <c r="D392" s="249"/>
      <c r="E392" s="249"/>
      <c r="F392" s="249"/>
      <c r="G392" s="249"/>
      <c r="H392" s="249"/>
      <c r="I392" s="249"/>
      <c r="J392" s="249"/>
      <c r="K392" s="249"/>
      <c r="L392" s="249"/>
      <c r="M392" s="249"/>
      <c r="N392" s="249"/>
      <c r="O392" s="249"/>
      <c r="P392" s="249"/>
      <c r="Q392" s="249"/>
      <c r="R392" s="249"/>
      <c r="S392" s="249"/>
      <c r="T392" s="249"/>
      <c r="U392" s="249"/>
      <c r="V392" s="249"/>
      <c r="W392" s="249"/>
      <c r="X392" s="249"/>
      <c r="Y392" s="249"/>
      <c r="Z392" s="249"/>
    </row>
    <row r="393">
      <c r="A393" s="249"/>
      <c r="B393" s="249"/>
      <c r="C393" s="249"/>
      <c r="D393" s="249"/>
      <c r="E393" s="249"/>
      <c r="F393" s="249"/>
      <c r="G393" s="249"/>
      <c r="H393" s="249"/>
      <c r="I393" s="249"/>
      <c r="J393" s="249"/>
      <c r="K393" s="249"/>
      <c r="L393" s="249"/>
      <c r="M393" s="249"/>
      <c r="N393" s="249"/>
      <c r="O393" s="249"/>
      <c r="P393" s="249"/>
      <c r="Q393" s="249"/>
      <c r="R393" s="249"/>
      <c r="S393" s="249"/>
      <c r="T393" s="249"/>
      <c r="U393" s="249"/>
      <c r="V393" s="249"/>
      <c r="W393" s="249"/>
      <c r="X393" s="249"/>
      <c r="Y393" s="249"/>
      <c r="Z393" s="249"/>
    </row>
    <row r="394">
      <c r="A394" s="249"/>
      <c r="B394" s="249"/>
      <c r="C394" s="249"/>
      <c r="D394" s="249"/>
      <c r="E394" s="249"/>
      <c r="F394" s="249"/>
      <c r="G394" s="249"/>
      <c r="H394" s="249"/>
      <c r="I394" s="249"/>
      <c r="J394" s="249"/>
      <c r="K394" s="249"/>
      <c r="L394" s="249"/>
      <c r="M394" s="249"/>
      <c r="N394" s="249"/>
      <c r="O394" s="249"/>
      <c r="P394" s="249"/>
      <c r="Q394" s="249"/>
      <c r="R394" s="249"/>
      <c r="S394" s="249"/>
      <c r="T394" s="249"/>
      <c r="U394" s="249"/>
      <c r="V394" s="249"/>
      <c r="W394" s="249"/>
      <c r="X394" s="249"/>
      <c r="Y394" s="249"/>
      <c r="Z394" s="249"/>
    </row>
    <row r="395">
      <c r="A395" s="249"/>
      <c r="B395" s="249"/>
      <c r="C395" s="249"/>
      <c r="D395" s="249"/>
      <c r="E395" s="249"/>
      <c r="F395" s="249"/>
      <c r="G395" s="249"/>
      <c r="H395" s="249"/>
      <c r="I395" s="249"/>
      <c r="J395" s="249"/>
      <c r="K395" s="249"/>
      <c r="L395" s="249"/>
      <c r="M395" s="249"/>
      <c r="N395" s="249"/>
      <c r="O395" s="249"/>
      <c r="P395" s="249"/>
      <c r="Q395" s="249"/>
      <c r="R395" s="249"/>
      <c r="S395" s="249"/>
      <c r="T395" s="249"/>
      <c r="U395" s="249"/>
      <c r="V395" s="249"/>
      <c r="W395" s="249"/>
      <c r="X395" s="249"/>
      <c r="Y395" s="249"/>
      <c r="Z395" s="249"/>
    </row>
    <row r="396">
      <c r="A396" s="249"/>
      <c r="B396" s="249"/>
      <c r="C396" s="249"/>
      <c r="D396" s="249"/>
      <c r="E396" s="249"/>
      <c r="F396" s="249"/>
      <c r="G396" s="249"/>
      <c r="H396" s="249"/>
      <c r="I396" s="249"/>
      <c r="J396" s="249"/>
      <c r="K396" s="249"/>
      <c r="L396" s="249"/>
      <c r="M396" s="249"/>
      <c r="N396" s="249"/>
      <c r="O396" s="249"/>
      <c r="P396" s="249"/>
      <c r="Q396" s="249"/>
      <c r="R396" s="249"/>
      <c r="S396" s="249"/>
      <c r="T396" s="249"/>
      <c r="U396" s="249"/>
      <c r="V396" s="249"/>
      <c r="W396" s="249"/>
      <c r="X396" s="249"/>
      <c r="Y396" s="249"/>
      <c r="Z396" s="249"/>
    </row>
    <row r="397">
      <c r="A397" s="249"/>
      <c r="B397" s="249"/>
      <c r="C397" s="249"/>
      <c r="D397" s="249"/>
      <c r="E397" s="249"/>
      <c r="F397" s="249"/>
      <c r="G397" s="249"/>
      <c r="H397" s="249"/>
      <c r="I397" s="249"/>
      <c r="J397" s="249"/>
      <c r="K397" s="249"/>
      <c r="L397" s="249"/>
      <c r="M397" s="249"/>
      <c r="N397" s="249"/>
      <c r="O397" s="249"/>
      <c r="P397" s="249"/>
      <c r="Q397" s="249"/>
      <c r="R397" s="249"/>
      <c r="S397" s="249"/>
      <c r="T397" s="249"/>
      <c r="U397" s="249"/>
      <c r="V397" s="249"/>
      <c r="W397" s="249"/>
      <c r="X397" s="249"/>
      <c r="Y397" s="249"/>
      <c r="Z397" s="249"/>
    </row>
    <row r="398">
      <c r="A398" s="249"/>
      <c r="B398" s="249"/>
      <c r="C398" s="249"/>
      <c r="D398" s="249"/>
      <c r="E398" s="249"/>
      <c r="F398" s="249"/>
      <c r="G398" s="249"/>
      <c r="H398" s="249"/>
      <c r="I398" s="249"/>
      <c r="J398" s="249"/>
      <c r="K398" s="249"/>
      <c r="L398" s="249"/>
      <c r="M398" s="249"/>
      <c r="N398" s="249"/>
      <c r="O398" s="249"/>
      <c r="P398" s="249"/>
      <c r="Q398" s="249"/>
      <c r="R398" s="249"/>
      <c r="S398" s="249"/>
      <c r="T398" s="249"/>
      <c r="U398" s="249"/>
      <c r="V398" s="249"/>
      <c r="W398" s="249"/>
      <c r="X398" s="249"/>
      <c r="Y398" s="249"/>
      <c r="Z398" s="249"/>
    </row>
    <row r="399">
      <c r="A399" s="249"/>
      <c r="B399" s="249"/>
      <c r="C399" s="249"/>
      <c r="D399" s="249"/>
      <c r="E399" s="249"/>
      <c r="F399" s="249"/>
      <c r="G399" s="249"/>
      <c r="H399" s="249"/>
      <c r="I399" s="249"/>
      <c r="J399" s="249"/>
      <c r="K399" s="249"/>
      <c r="L399" s="249"/>
      <c r="M399" s="249"/>
      <c r="N399" s="249"/>
      <c r="O399" s="249"/>
      <c r="P399" s="249"/>
      <c r="Q399" s="249"/>
      <c r="R399" s="249"/>
      <c r="S399" s="249"/>
      <c r="T399" s="249"/>
      <c r="U399" s="249"/>
      <c r="V399" s="249"/>
      <c r="W399" s="249"/>
      <c r="X399" s="249"/>
      <c r="Y399" s="249"/>
      <c r="Z399" s="249"/>
    </row>
    <row r="400">
      <c r="A400" s="249"/>
      <c r="B400" s="249"/>
      <c r="C400" s="249"/>
      <c r="D400" s="249"/>
      <c r="E400" s="249"/>
      <c r="F400" s="249"/>
      <c r="G400" s="249"/>
      <c r="H400" s="249"/>
      <c r="I400" s="249"/>
      <c r="J400" s="249"/>
      <c r="K400" s="249"/>
      <c r="L400" s="249"/>
      <c r="M400" s="249"/>
      <c r="N400" s="249"/>
      <c r="O400" s="249"/>
      <c r="P400" s="249"/>
      <c r="Q400" s="249"/>
      <c r="R400" s="249"/>
      <c r="S400" s="249"/>
      <c r="T400" s="249"/>
      <c r="U400" s="249"/>
      <c r="V400" s="249"/>
      <c r="W400" s="249"/>
      <c r="X400" s="249"/>
      <c r="Y400" s="249"/>
      <c r="Z400" s="249"/>
    </row>
    <row r="401">
      <c r="A401" s="249"/>
      <c r="B401" s="249"/>
      <c r="C401" s="249"/>
      <c r="D401" s="249"/>
      <c r="E401" s="249"/>
      <c r="F401" s="249"/>
      <c r="G401" s="249"/>
      <c r="H401" s="249"/>
      <c r="I401" s="249"/>
      <c r="J401" s="249"/>
      <c r="K401" s="249"/>
      <c r="L401" s="249"/>
      <c r="M401" s="249"/>
      <c r="N401" s="249"/>
      <c r="O401" s="249"/>
      <c r="P401" s="249"/>
      <c r="Q401" s="249"/>
      <c r="R401" s="249"/>
      <c r="S401" s="249"/>
      <c r="T401" s="249"/>
      <c r="U401" s="249"/>
      <c r="V401" s="249"/>
      <c r="W401" s="249"/>
      <c r="X401" s="249"/>
      <c r="Y401" s="249"/>
      <c r="Z401" s="249"/>
    </row>
    <row r="402">
      <c r="A402" s="249"/>
      <c r="B402" s="249"/>
      <c r="C402" s="249"/>
      <c r="D402" s="249"/>
      <c r="E402" s="249"/>
      <c r="F402" s="249"/>
      <c r="G402" s="249"/>
      <c r="H402" s="249"/>
      <c r="I402" s="249"/>
      <c r="J402" s="249"/>
      <c r="K402" s="249"/>
      <c r="L402" s="249"/>
      <c r="M402" s="249"/>
      <c r="N402" s="249"/>
      <c r="O402" s="249"/>
      <c r="P402" s="249"/>
      <c r="Q402" s="249"/>
      <c r="R402" s="249"/>
      <c r="S402" s="249"/>
      <c r="T402" s="249"/>
      <c r="U402" s="249"/>
      <c r="V402" s="249"/>
      <c r="W402" s="249"/>
      <c r="X402" s="249"/>
      <c r="Y402" s="249"/>
      <c r="Z402" s="249"/>
    </row>
    <row r="403">
      <c r="A403" s="249"/>
      <c r="B403" s="249"/>
      <c r="C403" s="249"/>
      <c r="D403" s="249"/>
      <c r="E403" s="249"/>
      <c r="F403" s="249"/>
      <c r="G403" s="249"/>
      <c r="H403" s="249"/>
      <c r="I403" s="249"/>
      <c r="J403" s="249"/>
      <c r="K403" s="249"/>
      <c r="L403" s="249"/>
      <c r="M403" s="249"/>
      <c r="N403" s="249"/>
      <c r="O403" s="249"/>
      <c r="P403" s="249"/>
      <c r="Q403" s="249"/>
      <c r="R403" s="249"/>
      <c r="S403" s="249"/>
      <c r="T403" s="249"/>
      <c r="U403" s="249"/>
      <c r="V403" s="249"/>
      <c r="W403" s="249"/>
      <c r="X403" s="249"/>
      <c r="Y403" s="249"/>
      <c r="Z403" s="249"/>
    </row>
    <row r="404">
      <c r="A404" s="249"/>
      <c r="B404" s="249"/>
      <c r="C404" s="249"/>
      <c r="D404" s="249"/>
      <c r="E404" s="249"/>
      <c r="F404" s="249"/>
      <c r="G404" s="249"/>
      <c r="H404" s="249"/>
      <c r="I404" s="249"/>
      <c r="J404" s="249"/>
      <c r="K404" s="249"/>
      <c r="L404" s="249"/>
      <c r="M404" s="249"/>
      <c r="N404" s="249"/>
      <c r="O404" s="249"/>
      <c r="P404" s="249"/>
      <c r="Q404" s="249"/>
      <c r="R404" s="249"/>
      <c r="S404" s="249"/>
      <c r="T404" s="249"/>
      <c r="U404" s="249"/>
      <c r="V404" s="249"/>
      <c r="W404" s="249"/>
      <c r="X404" s="249"/>
      <c r="Y404" s="249"/>
      <c r="Z404" s="249"/>
    </row>
    <row r="405">
      <c r="A405" s="249"/>
      <c r="B405" s="249"/>
      <c r="C405" s="249"/>
      <c r="D405" s="249"/>
      <c r="E405" s="249"/>
      <c r="F405" s="249"/>
      <c r="G405" s="249"/>
      <c r="H405" s="249"/>
      <c r="I405" s="249"/>
      <c r="J405" s="249"/>
      <c r="K405" s="249"/>
      <c r="L405" s="249"/>
      <c r="M405" s="249"/>
      <c r="N405" s="249"/>
      <c r="O405" s="249"/>
      <c r="P405" s="249"/>
      <c r="Q405" s="249"/>
      <c r="R405" s="249"/>
      <c r="S405" s="249"/>
      <c r="T405" s="249"/>
      <c r="U405" s="249"/>
      <c r="V405" s="249"/>
      <c r="W405" s="249"/>
      <c r="X405" s="249"/>
      <c r="Y405" s="249"/>
      <c r="Z405" s="249"/>
    </row>
    <row r="406">
      <c r="A406" s="249"/>
      <c r="B406" s="249"/>
      <c r="C406" s="249"/>
      <c r="D406" s="249"/>
      <c r="E406" s="249"/>
      <c r="F406" s="249"/>
      <c r="G406" s="249"/>
      <c r="H406" s="249"/>
      <c r="I406" s="249"/>
      <c r="J406" s="249"/>
      <c r="K406" s="249"/>
      <c r="L406" s="249"/>
      <c r="M406" s="249"/>
      <c r="N406" s="249"/>
      <c r="O406" s="249"/>
      <c r="P406" s="249"/>
      <c r="Q406" s="249"/>
      <c r="R406" s="249"/>
      <c r="S406" s="249"/>
      <c r="T406" s="249"/>
      <c r="U406" s="249"/>
      <c r="V406" s="249"/>
      <c r="W406" s="249"/>
      <c r="X406" s="249"/>
      <c r="Y406" s="249"/>
      <c r="Z406" s="249"/>
    </row>
    <row r="407">
      <c r="A407" s="249"/>
      <c r="B407" s="249"/>
      <c r="C407" s="249"/>
      <c r="D407" s="249"/>
      <c r="E407" s="249"/>
      <c r="F407" s="249"/>
      <c r="G407" s="249"/>
      <c r="H407" s="249"/>
      <c r="I407" s="249"/>
      <c r="J407" s="249"/>
      <c r="K407" s="249"/>
      <c r="L407" s="249"/>
      <c r="M407" s="249"/>
      <c r="N407" s="249"/>
      <c r="O407" s="249"/>
      <c r="P407" s="249"/>
      <c r="Q407" s="249"/>
      <c r="R407" s="249"/>
      <c r="S407" s="249"/>
      <c r="T407" s="249"/>
      <c r="U407" s="249"/>
      <c r="V407" s="249"/>
      <c r="W407" s="249"/>
      <c r="X407" s="249"/>
      <c r="Y407" s="249"/>
      <c r="Z407" s="249"/>
    </row>
    <row r="408">
      <c r="A408" s="249"/>
      <c r="B408" s="249"/>
      <c r="C408" s="249"/>
      <c r="D408" s="249"/>
      <c r="E408" s="249"/>
      <c r="F408" s="249"/>
      <c r="G408" s="249"/>
      <c r="H408" s="249"/>
      <c r="I408" s="249"/>
      <c r="J408" s="249"/>
      <c r="K408" s="249"/>
      <c r="L408" s="249"/>
      <c r="M408" s="249"/>
      <c r="N408" s="249"/>
      <c r="O408" s="249"/>
      <c r="P408" s="249"/>
      <c r="Q408" s="249"/>
      <c r="R408" s="249"/>
      <c r="S408" s="249"/>
      <c r="T408" s="249"/>
      <c r="U408" s="249"/>
      <c r="V408" s="249"/>
      <c r="W408" s="249"/>
      <c r="X408" s="249"/>
      <c r="Y408" s="249"/>
      <c r="Z408" s="249"/>
    </row>
    <row r="409">
      <c r="A409" s="249"/>
      <c r="B409" s="249"/>
      <c r="C409" s="249"/>
      <c r="D409" s="249"/>
      <c r="E409" s="249"/>
      <c r="F409" s="249"/>
      <c r="G409" s="249"/>
      <c r="H409" s="249"/>
      <c r="I409" s="249"/>
      <c r="J409" s="249"/>
      <c r="K409" s="249"/>
      <c r="L409" s="249"/>
      <c r="M409" s="249"/>
      <c r="N409" s="249"/>
      <c r="O409" s="249"/>
      <c r="P409" s="249"/>
      <c r="Q409" s="249"/>
      <c r="R409" s="249"/>
      <c r="S409" s="249"/>
      <c r="T409" s="249"/>
      <c r="U409" s="249"/>
      <c r="V409" s="249"/>
      <c r="W409" s="249"/>
      <c r="X409" s="249"/>
      <c r="Y409" s="249"/>
      <c r="Z409" s="249"/>
    </row>
    <row r="410">
      <c r="A410" s="249"/>
      <c r="B410" s="249"/>
      <c r="C410" s="249"/>
      <c r="D410" s="249"/>
      <c r="E410" s="249"/>
      <c r="F410" s="249"/>
      <c r="G410" s="249"/>
      <c r="H410" s="249"/>
      <c r="I410" s="249"/>
      <c r="J410" s="249"/>
      <c r="K410" s="249"/>
      <c r="L410" s="249"/>
      <c r="M410" s="249"/>
      <c r="N410" s="249"/>
      <c r="O410" s="249"/>
      <c r="P410" s="249"/>
      <c r="Q410" s="249"/>
      <c r="R410" s="249"/>
      <c r="S410" s="249"/>
      <c r="T410" s="249"/>
      <c r="U410" s="249"/>
      <c r="V410" s="249"/>
      <c r="W410" s="249"/>
      <c r="X410" s="249"/>
      <c r="Y410" s="249"/>
      <c r="Z410" s="249"/>
    </row>
    <row r="411">
      <c r="A411" s="249"/>
      <c r="B411" s="249"/>
      <c r="C411" s="249"/>
      <c r="D411" s="249"/>
      <c r="E411" s="249"/>
      <c r="F411" s="249"/>
      <c r="G411" s="249"/>
      <c r="H411" s="249"/>
      <c r="I411" s="249"/>
      <c r="J411" s="249"/>
      <c r="K411" s="249"/>
      <c r="L411" s="249"/>
      <c r="M411" s="249"/>
      <c r="N411" s="249"/>
      <c r="O411" s="249"/>
      <c r="P411" s="249"/>
      <c r="Q411" s="249"/>
      <c r="R411" s="249"/>
      <c r="S411" s="249"/>
      <c r="T411" s="249"/>
      <c r="U411" s="249"/>
      <c r="V411" s="249"/>
      <c r="W411" s="249"/>
      <c r="X411" s="249"/>
      <c r="Y411" s="249"/>
      <c r="Z411" s="249"/>
    </row>
    <row r="412">
      <c r="A412" s="249"/>
      <c r="B412" s="249"/>
      <c r="C412" s="249"/>
      <c r="D412" s="249"/>
      <c r="E412" s="249"/>
      <c r="F412" s="249"/>
      <c r="G412" s="249"/>
      <c r="H412" s="249"/>
      <c r="I412" s="249"/>
      <c r="J412" s="249"/>
      <c r="K412" s="249"/>
      <c r="L412" s="249"/>
      <c r="M412" s="249"/>
      <c r="N412" s="249"/>
      <c r="O412" s="249"/>
      <c r="P412" s="249"/>
      <c r="Q412" s="249"/>
      <c r="R412" s="249"/>
      <c r="S412" s="249"/>
      <c r="T412" s="249"/>
      <c r="U412" s="249"/>
      <c r="V412" s="249"/>
      <c r="W412" s="249"/>
      <c r="X412" s="249"/>
      <c r="Y412" s="249"/>
      <c r="Z412" s="249"/>
    </row>
    <row r="413">
      <c r="A413" s="249"/>
      <c r="B413" s="249"/>
      <c r="C413" s="249"/>
      <c r="D413" s="249"/>
      <c r="E413" s="249"/>
      <c r="F413" s="249"/>
      <c r="G413" s="249"/>
      <c r="H413" s="249"/>
      <c r="I413" s="249"/>
      <c r="J413" s="249"/>
      <c r="K413" s="249"/>
      <c r="L413" s="249"/>
      <c r="M413" s="249"/>
      <c r="N413" s="249"/>
      <c r="O413" s="249"/>
      <c r="P413" s="249"/>
      <c r="Q413" s="249"/>
      <c r="R413" s="249"/>
      <c r="S413" s="249"/>
      <c r="T413" s="249"/>
      <c r="U413" s="249"/>
      <c r="V413" s="249"/>
      <c r="W413" s="249"/>
      <c r="X413" s="249"/>
      <c r="Y413" s="249"/>
      <c r="Z413" s="249"/>
    </row>
    <row r="414">
      <c r="A414" s="249"/>
      <c r="B414" s="249"/>
      <c r="C414" s="249"/>
      <c r="D414" s="249"/>
      <c r="E414" s="249"/>
      <c r="F414" s="249"/>
      <c r="G414" s="249"/>
      <c r="H414" s="249"/>
      <c r="I414" s="249"/>
      <c r="J414" s="249"/>
      <c r="K414" s="249"/>
      <c r="L414" s="249"/>
      <c r="M414" s="249"/>
      <c r="N414" s="249"/>
      <c r="O414" s="249"/>
      <c r="P414" s="249"/>
      <c r="Q414" s="249"/>
      <c r="R414" s="249"/>
      <c r="S414" s="249"/>
      <c r="T414" s="249"/>
      <c r="U414" s="249"/>
      <c r="V414" s="249"/>
      <c r="W414" s="249"/>
      <c r="X414" s="249"/>
      <c r="Y414" s="249"/>
      <c r="Z414" s="249"/>
    </row>
    <row r="415">
      <c r="A415" s="249"/>
      <c r="B415" s="249"/>
      <c r="C415" s="249"/>
      <c r="D415" s="249"/>
      <c r="E415" s="249"/>
      <c r="F415" s="249"/>
      <c r="G415" s="249"/>
      <c r="H415" s="249"/>
      <c r="I415" s="249"/>
      <c r="J415" s="249"/>
      <c r="K415" s="249"/>
      <c r="L415" s="249"/>
      <c r="M415" s="249"/>
      <c r="N415" s="249"/>
      <c r="O415" s="249"/>
      <c r="P415" s="249"/>
      <c r="Q415" s="249"/>
      <c r="R415" s="249"/>
      <c r="S415" s="249"/>
      <c r="T415" s="249"/>
      <c r="U415" s="249"/>
      <c r="V415" s="249"/>
      <c r="W415" s="249"/>
      <c r="X415" s="249"/>
      <c r="Y415" s="249"/>
      <c r="Z415" s="249"/>
    </row>
    <row r="416">
      <c r="A416" s="249"/>
      <c r="B416" s="249"/>
      <c r="C416" s="249"/>
      <c r="D416" s="249"/>
      <c r="E416" s="249"/>
      <c r="F416" s="249"/>
      <c r="G416" s="249"/>
      <c r="H416" s="249"/>
      <c r="I416" s="249"/>
      <c r="J416" s="249"/>
      <c r="K416" s="249"/>
      <c r="L416" s="249"/>
      <c r="M416" s="249"/>
      <c r="N416" s="249"/>
      <c r="O416" s="249"/>
      <c r="P416" s="249"/>
      <c r="Q416" s="249"/>
      <c r="R416" s="249"/>
      <c r="S416" s="249"/>
      <c r="T416" s="249"/>
      <c r="U416" s="249"/>
      <c r="V416" s="249"/>
      <c r="W416" s="249"/>
      <c r="X416" s="249"/>
      <c r="Y416" s="249"/>
      <c r="Z416" s="249"/>
    </row>
    <row r="417">
      <c r="A417" s="249"/>
      <c r="B417" s="249"/>
      <c r="C417" s="249"/>
      <c r="D417" s="249"/>
      <c r="E417" s="249"/>
      <c r="F417" s="249"/>
      <c r="G417" s="249"/>
      <c r="H417" s="249"/>
      <c r="I417" s="249"/>
      <c r="J417" s="249"/>
      <c r="K417" s="249"/>
      <c r="L417" s="249"/>
      <c r="M417" s="249"/>
      <c r="N417" s="249"/>
      <c r="O417" s="249"/>
      <c r="P417" s="249"/>
      <c r="Q417" s="249"/>
      <c r="R417" s="249"/>
      <c r="S417" s="249"/>
      <c r="T417" s="249"/>
      <c r="U417" s="249"/>
      <c r="V417" s="249"/>
      <c r="W417" s="249"/>
      <c r="X417" s="249"/>
      <c r="Y417" s="249"/>
      <c r="Z417" s="249"/>
    </row>
    <row r="418">
      <c r="A418" s="249"/>
      <c r="B418" s="249"/>
      <c r="C418" s="249"/>
      <c r="D418" s="249"/>
      <c r="E418" s="249"/>
      <c r="F418" s="249"/>
      <c r="G418" s="249"/>
      <c r="H418" s="249"/>
      <c r="I418" s="249"/>
      <c r="J418" s="249"/>
      <c r="K418" s="249"/>
      <c r="L418" s="249"/>
      <c r="M418" s="249"/>
      <c r="N418" s="249"/>
      <c r="O418" s="249"/>
      <c r="P418" s="249"/>
      <c r="Q418" s="249"/>
      <c r="R418" s="249"/>
      <c r="S418" s="249"/>
      <c r="T418" s="249"/>
      <c r="U418" s="249"/>
      <c r="V418" s="249"/>
      <c r="W418" s="249"/>
      <c r="X418" s="249"/>
      <c r="Y418" s="249"/>
      <c r="Z418" s="249"/>
    </row>
    <row r="419">
      <c r="A419" s="249"/>
      <c r="B419" s="249"/>
      <c r="C419" s="249"/>
      <c r="D419" s="249"/>
      <c r="E419" s="249"/>
      <c r="F419" s="249"/>
      <c r="G419" s="249"/>
      <c r="H419" s="249"/>
      <c r="I419" s="249"/>
      <c r="J419" s="249"/>
      <c r="K419" s="249"/>
      <c r="L419" s="249"/>
      <c r="M419" s="249"/>
      <c r="N419" s="249"/>
      <c r="O419" s="249"/>
      <c r="P419" s="249"/>
      <c r="Q419" s="249"/>
      <c r="R419" s="249"/>
      <c r="S419" s="249"/>
      <c r="T419" s="249"/>
      <c r="U419" s="249"/>
      <c r="V419" s="249"/>
      <c r="W419" s="249"/>
      <c r="X419" s="249"/>
      <c r="Y419" s="249"/>
      <c r="Z419" s="249"/>
    </row>
    <row r="420">
      <c r="A420" s="249"/>
      <c r="B420" s="249"/>
      <c r="C420" s="249"/>
      <c r="D420" s="249"/>
      <c r="E420" s="249"/>
      <c r="F420" s="249"/>
      <c r="G420" s="249"/>
      <c r="H420" s="249"/>
      <c r="I420" s="249"/>
      <c r="J420" s="249"/>
      <c r="K420" s="249"/>
      <c r="L420" s="249"/>
      <c r="M420" s="249"/>
      <c r="N420" s="249"/>
      <c r="O420" s="249"/>
      <c r="P420" s="249"/>
      <c r="Q420" s="249"/>
      <c r="R420" s="249"/>
      <c r="S420" s="249"/>
      <c r="T420" s="249"/>
      <c r="U420" s="249"/>
      <c r="V420" s="249"/>
      <c r="W420" s="249"/>
      <c r="X420" s="249"/>
      <c r="Y420" s="249"/>
      <c r="Z420" s="249"/>
    </row>
    <row r="421">
      <c r="A421" s="249"/>
      <c r="B421" s="249"/>
      <c r="C421" s="249"/>
      <c r="D421" s="249"/>
      <c r="E421" s="249"/>
      <c r="F421" s="249"/>
      <c r="G421" s="249"/>
      <c r="H421" s="249"/>
      <c r="I421" s="249"/>
      <c r="J421" s="249"/>
      <c r="K421" s="249"/>
      <c r="L421" s="249"/>
      <c r="M421" s="249"/>
      <c r="N421" s="249"/>
      <c r="O421" s="249"/>
      <c r="P421" s="249"/>
      <c r="Q421" s="249"/>
      <c r="R421" s="249"/>
      <c r="S421" s="249"/>
      <c r="T421" s="249"/>
      <c r="U421" s="249"/>
      <c r="V421" s="249"/>
      <c r="W421" s="249"/>
      <c r="X421" s="249"/>
      <c r="Y421" s="249"/>
      <c r="Z421" s="249"/>
    </row>
    <row r="422">
      <c r="A422" s="249"/>
      <c r="B422" s="249"/>
      <c r="C422" s="249"/>
      <c r="D422" s="249"/>
      <c r="E422" s="249"/>
      <c r="F422" s="249"/>
      <c r="G422" s="249"/>
      <c r="H422" s="249"/>
      <c r="I422" s="249"/>
      <c r="J422" s="249"/>
      <c r="K422" s="249"/>
      <c r="L422" s="249"/>
      <c r="M422" s="249"/>
      <c r="N422" s="249"/>
      <c r="O422" s="249"/>
      <c r="P422" s="249"/>
      <c r="Q422" s="249"/>
      <c r="R422" s="249"/>
      <c r="S422" s="249"/>
      <c r="T422" s="249"/>
      <c r="U422" s="249"/>
      <c r="V422" s="249"/>
      <c r="W422" s="249"/>
      <c r="X422" s="249"/>
      <c r="Y422" s="249"/>
      <c r="Z422" s="249"/>
    </row>
    <row r="423">
      <c r="A423" s="249"/>
      <c r="B423" s="249"/>
      <c r="C423" s="249"/>
      <c r="D423" s="249"/>
      <c r="E423" s="249"/>
      <c r="F423" s="249"/>
      <c r="G423" s="249"/>
      <c r="H423" s="249"/>
      <c r="I423" s="249"/>
      <c r="J423" s="249"/>
      <c r="K423" s="249"/>
      <c r="L423" s="249"/>
      <c r="M423" s="249"/>
      <c r="N423" s="249"/>
      <c r="O423" s="249"/>
      <c r="P423" s="249"/>
      <c r="Q423" s="249"/>
      <c r="R423" s="249"/>
      <c r="S423" s="249"/>
      <c r="T423" s="249"/>
      <c r="U423" s="249"/>
      <c r="V423" s="249"/>
      <c r="W423" s="249"/>
      <c r="X423" s="249"/>
      <c r="Y423" s="249"/>
      <c r="Z423" s="249"/>
    </row>
    <row r="424">
      <c r="A424" s="249"/>
      <c r="B424" s="249"/>
      <c r="C424" s="249"/>
      <c r="D424" s="249"/>
      <c r="E424" s="249"/>
      <c r="F424" s="249"/>
      <c r="G424" s="249"/>
      <c r="H424" s="249"/>
      <c r="I424" s="249"/>
      <c r="J424" s="249"/>
      <c r="K424" s="249"/>
      <c r="L424" s="249"/>
      <c r="M424" s="249"/>
      <c r="N424" s="249"/>
      <c r="O424" s="249"/>
      <c r="P424" s="249"/>
      <c r="Q424" s="249"/>
      <c r="R424" s="249"/>
      <c r="S424" s="249"/>
      <c r="T424" s="249"/>
      <c r="U424" s="249"/>
      <c r="V424" s="249"/>
      <c r="W424" s="249"/>
      <c r="X424" s="249"/>
      <c r="Y424" s="249"/>
      <c r="Z424" s="249"/>
    </row>
    <row r="425">
      <c r="A425" s="249"/>
      <c r="B425" s="249"/>
      <c r="C425" s="249"/>
      <c r="D425" s="249"/>
      <c r="E425" s="249"/>
      <c r="F425" s="249"/>
      <c r="G425" s="249"/>
      <c r="H425" s="249"/>
      <c r="I425" s="249"/>
      <c r="J425" s="249"/>
      <c r="K425" s="249"/>
      <c r="L425" s="249"/>
      <c r="M425" s="249"/>
      <c r="N425" s="249"/>
      <c r="O425" s="249"/>
      <c r="P425" s="249"/>
      <c r="Q425" s="249"/>
      <c r="R425" s="249"/>
      <c r="S425" s="249"/>
      <c r="T425" s="249"/>
      <c r="U425" s="249"/>
      <c r="V425" s="249"/>
      <c r="W425" s="249"/>
      <c r="X425" s="249"/>
      <c r="Y425" s="249"/>
      <c r="Z425" s="249"/>
    </row>
    <row r="426">
      <c r="A426" s="249"/>
      <c r="B426" s="249"/>
      <c r="C426" s="249"/>
      <c r="D426" s="249"/>
      <c r="E426" s="249"/>
      <c r="F426" s="249"/>
      <c r="G426" s="249"/>
      <c r="H426" s="249"/>
      <c r="I426" s="249"/>
      <c r="J426" s="249"/>
      <c r="K426" s="249"/>
      <c r="L426" s="249"/>
      <c r="M426" s="249"/>
      <c r="N426" s="249"/>
      <c r="O426" s="249"/>
      <c r="P426" s="249"/>
      <c r="Q426" s="249"/>
      <c r="R426" s="249"/>
      <c r="S426" s="249"/>
      <c r="T426" s="249"/>
      <c r="U426" s="249"/>
      <c r="V426" s="249"/>
      <c r="W426" s="249"/>
      <c r="X426" s="249"/>
      <c r="Y426" s="249"/>
      <c r="Z426" s="249"/>
    </row>
    <row r="427">
      <c r="A427" s="249"/>
      <c r="B427" s="249"/>
      <c r="C427" s="249"/>
      <c r="D427" s="249"/>
      <c r="E427" s="249"/>
      <c r="F427" s="249"/>
      <c r="G427" s="249"/>
      <c r="H427" s="249"/>
      <c r="I427" s="249"/>
      <c r="J427" s="249"/>
      <c r="K427" s="249"/>
      <c r="L427" s="249"/>
      <c r="M427" s="249"/>
      <c r="N427" s="249"/>
      <c r="O427" s="249"/>
      <c r="P427" s="249"/>
      <c r="Q427" s="249"/>
      <c r="R427" s="249"/>
      <c r="S427" s="249"/>
      <c r="T427" s="249"/>
      <c r="U427" s="249"/>
      <c r="V427" s="249"/>
      <c r="W427" s="249"/>
      <c r="X427" s="249"/>
      <c r="Y427" s="249"/>
      <c r="Z427" s="249"/>
    </row>
    <row r="428">
      <c r="A428" s="249"/>
      <c r="B428" s="249"/>
      <c r="C428" s="249"/>
      <c r="D428" s="249"/>
      <c r="E428" s="249"/>
      <c r="F428" s="249"/>
      <c r="G428" s="249"/>
      <c r="H428" s="249"/>
      <c r="I428" s="249"/>
      <c r="J428" s="249"/>
      <c r="K428" s="249"/>
      <c r="L428" s="249"/>
      <c r="M428" s="249"/>
      <c r="N428" s="249"/>
      <c r="O428" s="249"/>
      <c r="P428" s="249"/>
      <c r="Q428" s="249"/>
      <c r="R428" s="249"/>
      <c r="S428" s="249"/>
      <c r="T428" s="249"/>
      <c r="U428" s="249"/>
      <c r="V428" s="249"/>
      <c r="W428" s="249"/>
      <c r="X428" s="249"/>
      <c r="Y428" s="249"/>
      <c r="Z428" s="249"/>
    </row>
    <row r="429">
      <c r="A429" s="249"/>
      <c r="B429" s="249"/>
      <c r="C429" s="249"/>
      <c r="D429" s="249"/>
      <c r="E429" s="249"/>
      <c r="F429" s="249"/>
      <c r="G429" s="249"/>
      <c r="H429" s="249"/>
      <c r="I429" s="249"/>
      <c r="J429" s="249"/>
      <c r="K429" s="249"/>
      <c r="L429" s="249"/>
      <c r="M429" s="249"/>
      <c r="N429" s="249"/>
      <c r="O429" s="249"/>
      <c r="P429" s="249"/>
      <c r="Q429" s="249"/>
      <c r="R429" s="249"/>
      <c r="S429" s="249"/>
      <c r="T429" s="249"/>
      <c r="U429" s="249"/>
      <c r="V429" s="249"/>
      <c r="W429" s="249"/>
      <c r="X429" s="249"/>
      <c r="Y429" s="249"/>
      <c r="Z429" s="249"/>
    </row>
    <row r="430">
      <c r="A430" s="249"/>
      <c r="B430" s="249"/>
      <c r="C430" s="249"/>
      <c r="D430" s="249"/>
      <c r="E430" s="249"/>
      <c r="F430" s="249"/>
      <c r="G430" s="249"/>
      <c r="H430" s="249"/>
      <c r="I430" s="249"/>
      <c r="J430" s="249"/>
      <c r="K430" s="249"/>
      <c r="L430" s="249"/>
      <c r="M430" s="249"/>
      <c r="N430" s="249"/>
      <c r="O430" s="249"/>
      <c r="P430" s="249"/>
      <c r="Q430" s="249"/>
      <c r="R430" s="249"/>
      <c r="S430" s="249"/>
      <c r="T430" s="249"/>
      <c r="U430" s="249"/>
      <c r="V430" s="249"/>
      <c r="W430" s="249"/>
      <c r="X430" s="249"/>
      <c r="Y430" s="249"/>
      <c r="Z430" s="249"/>
    </row>
    <row r="431">
      <c r="A431" s="249"/>
      <c r="B431" s="249"/>
      <c r="C431" s="249"/>
      <c r="D431" s="249"/>
      <c r="E431" s="249"/>
      <c r="F431" s="249"/>
      <c r="G431" s="249"/>
      <c r="H431" s="249"/>
      <c r="I431" s="249"/>
      <c r="J431" s="249"/>
      <c r="K431" s="249"/>
      <c r="L431" s="249"/>
      <c r="M431" s="249"/>
      <c r="N431" s="249"/>
      <c r="O431" s="249"/>
      <c r="P431" s="249"/>
      <c r="Q431" s="249"/>
      <c r="R431" s="249"/>
      <c r="S431" s="249"/>
      <c r="T431" s="249"/>
      <c r="U431" s="249"/>
      <c r="V431" s="249"/>
      <c r="W431" s="249"/>
      <c r="X431" s="249"/>
      <c r="Y431" s="249"/>
      <c r="Z431" s="249"/>
    </row>
    <row r="432">
      <c r="A432" s="249"/>
      <c r="B432" s="249"/>
      <c r="C432" s="249"/>
      <c r="D432" s="249"/>
      <c r="E432" s="249"/>
      <c r="F432" s="249"/>
      <c r="G432" s="249"/>
      <c r="H432" s="249"/>
      <c r="I432" s="249"/>
      <c r="J432" s="249"/>
      <c r="K432" s="249"/>
      <c r="L432" s="249"/>
      <c r="M432" s="249"/>
      <c r="N432" s="249"/>
      <c r="O432" s="249"/>
      <c r="P432" s="249"/>
      <c r="Q432" s="249"/>
      <c r="R432" s="249"/>
      <c r="S432" s="249"/>
      <c r="T432" s="249"/>
      <c r="U432" s="249"/>
      <c r="V432" s="249"/>
      <c r="W432" s="249"/>
      <c r="X432" s="249"/>
      <c r="Y432" s="249"/>
      <c r="Z432" s="249"/>
    </row>
    <row r="433">
      <c r="A433" s="249"/>
      <c r="B433" s="249"/>
      <c r="C433" s="249"/>
      <c r="D433" s="249"/>
      <c r="E433" s="249"/>
      <c r="F433" s="249"/>
      <c r="G433" s="249"/>
      <c r="H433" s="249"/>
      <c r="I433" s="249"/>
      <c r="J433" s="249"/>
      <c r="K433" s="249"/>
      <c r="L433" s="249"/>
      <c r="M433" s="249"/>
      <c r="N433" s="249"/>
      <c r="O433" s="249"/>
      <c r="P433" s="249"/>
      <c r="Q433" s="249"/>
      <c r="R433" s="249"/>
      <c r="S433" s="249"/>
      <c r="T433" s="249"/>
      <c r="U433" s="249"/>
      <c r="V433" s="249"/>
      <c r="W433" s="249"/>
      <c r="X433" s="249"/>
      <c r="Y433" s="249"/>
      <c r="Z433" s="249"/>
    </row>
    <row r="434">
      <c r="A434" s="249"/>
      <c r="B434" s="249"/>
      <c r="C434" s="249"/>
      <c r="D434" s="249"/>
      <c r="E434" s="249"/>
      <c r="F434" s="249"/>
      <c r="G434" s="249"/>
      <c r="H434" s="249"/>
      <c r="I434" s="249"/>
      <c r="J434" s="249"/>
      <c r="K434" s="249"/>
      <c r="L434" s="249"/>
      <c r="M434" s="249"/>
      <c r="N434" s="249"/>
      <c r="O434" s="249"/>
      <c r="P434" s="249"/>
      <c r="Q434" s="249"/>
      <c r="R434" s="249"/>
      <c r="S434" s="249"/>
      <c r="T434" s="249"/>
      <c r="U434" s="249"/>
      <c r="V434" s="249"/>
      <c r="W434" s="249"/>
      <c r="X434" s="249"/>
      <c r="Y434" s="249"/>
      <c r="Z434" s="249"/>
    </row>
    <row r="435">
      <c r="A435" s="249"/>
      <c r="B435" s="249"/>
      <c r="C435" s="249"/>
      <c r="D435" s="249"/>
      <c r="E435" s="249"/>
      <c r="F435" s="249"/>
      <c r="G435" s="249"/>
      <c r="H435" s="249"/>
      <c r="I435" s="249"/>
      <c r="J435" s="249"/>
      <c r="K435" s="249"/>
      <c r="L435" s="249"/>
      <c r="M435" s="249"/>
      <c r="N435" s="249"/>
      <c r="O435" s="249"/>
      <c r="P435" s="249"/>
      <c r="Q435" s="249"/>
      <c r="R435" s="249"/>
      <c r="S435" s="249"/>
      <c r="T435" s="249"/>
      <c r="U435" s="249"/>
      <c r="V435" s="249"/>
      <c r="W435" s="249"/>
      <c r="X435" s="249"/>
      <c r="Y435" s="249"/>
      <c r="Z435" s="249"/>
    </row>
    <row r="436">
      <c r="A436" s="249"/>
      <c r="B436" s="249"/>
      <c r="C436" s="249"/>
      <c r="D436" s="249"/>
      <c r="E436" s="249"/>
      <c r="F436" s="249"/>
      <c r="G436" s="249"/>
      <c r="H436" s="249"/>
      <c r="I436" s="249"/>
      <c r="J436" s="249"/>
      <c r="K436" s="249"/>
      <c r="L436" s="249"/>
      <c r="M436" s="249"/>
      <c r="N436" s="249"/>
      <c r="O436" s="249"/>
      <c r="P436" s="249"/>
      <c r="Q436" s="249"/>
      <c r="R436" s="249"/>
      <c r="S436" s="249"/>
      <c r="T436" s="249"/>
      <c r="U436" s="249"/>
      <c r="V436" s="249"/>
      <c r="W436" s="249"/>
      <c r="X436" s="249"/>
      <c r="Y436" s="249"/>
      <c r="Z436" s="249"/>
    </row>
    <row r="437">
      <c r="A437" s="249"/>
      <c r="B437" s="249"/>
      <c r="C437" s="249"/>
      <c r="D437" s="249"/>
      <c r="E437" s="249"/>
      <c r="F437" s="249"/>
      <c r="G437" s="249"/>
      <c r="H437" s="249"/>
      <c r="I437" s="249"/>
      <c r="J437" s="249"/>
      <c r="K437" s="249"/>
      <c r="L437" s="249"/>
      <c r="M437" s="249"/>
      <c r="N437" s="249"/>
      <c r="O437" s="249"/>
      <c r="P437" s="249"/>
      <c r="Q437" s="249"/>
      <c r="R437" s="249"/>
      <c r="S437" s="249"/>
      <c r="T437" s="249"/>
      <c r="U437" s="249"/>
      <c r="V437" s="249"/>
      <c r="W437" s="249"/>
      <c r="X437" s="249"/>
      <c r="Y437" s="249"/>
      <c r="Z437" s="249"/>
    </row>
    <row r="438">
      <c r="A438" s="249"/>
      <c r="B438" s="249"/>
      <c r="C438" s="249"/>
      <c r="D438" s="249"/>
      <c r="E438" s="249"/>
      <c r="F438" s="249"/>
      <c r="G438" s="249"/>
      <c r="H438" s="249"/>
      <c r="I438" s="249"/>
      <c r="J438" s="249"/>
      <c r="K438" s="249"/>
      <c r="L438" s="249"/>
      <c r="M438" s="249"/>
      <c r="N438" s="249"/>
      <c r="O438" s="249"/>
      <c r="P438" s="249"/>
      <c r="Q438" s="249"/>
      <c r="R438" s="249"/>
      <c r="S438" s="249"/>
      <c r="T438" s="249"/>
      <c r="U438" s="249"/>
      <c r="V438" s="249"/>
      <c r="W438" s="249"/>
      <c r="X438" s="249"/>
      <c r="Y438" s="249"/>
      <c r="Z438" s="249"/>
    </row>
    <row r="439">
      <c r="A439" s="249"/>
      <c r="B439" s="249"/>
      <c r="C439" s="249"/>
      <c r="D439" s="249"/>
      <c r="E439" s="249"/>
      <c r="F439" s="249"/>
      <c r="G439" s="249"/>
      <c r="H439" s="249"/>
      <c r="I439" s="249"/>
      <c r="J439" s="249"/>
      <c r="K439" s="249"/>
      <c r="L439" s="249"/>
      <c r="M439" s="249"/>
      <c r="N439" s="249"/>
      <c r="O439" s="249"/>
      <c r="P439" s="249"/>
      <c r="Q439" s="249"/>
      <c r="R439" s="249"/>
      <c r="S439" s="249"/>
      <c r="T439" s="249"/>
      <c r="U439" s="249"/>
      <c r="V439" s="249"/>
      <c r="W439" s="249"/>
      <c r="X439" s="249"/>
      <c r="Y439" s="249"/>
      <c r="Z439" s="249"/>
    </row>
    <row r="440">
      <c r="A440" s="249"/>
      <c r="B440" s="249"/>
      <c r="C440" s="249"/>
      <c r="D440" s="249"/>
      <c r="E440" s="249"/>
      <c r="F440" s="249"/>
      <c r="G440" s="249"/>
      <c r="H440" s="249"/>
      <c r="I440" s="249"/>
      <c r="J440" s="249"/>
      <c r="K440" s="249"/>
      <c r="L440" s="249"/>
      <c r="M440" s="249"/>
      <c r="N440" s="249"/>
      <c r="O440" s="249"/>
      <c r="P440" s="249"/>
      <c r="Q440" s="249"/>
      <c r="R440" s="249"/>
      <c r="S440" s="249"/>
      <c r="T440" s="249"/>
      <c r="U440" s="249"/>
      <c r="V440" s="249"/>
      <c r="W440" s="249"/>
      <c r="X440" s="249"/>
      <c r="Y440" s="249"/>
      <c r="Z440" s="249"/>
    </row>
    <row r="441">
      <c r="A441" s="249"/>
      <c r="B441" s="249"/>
      <c r="C441" s="249"/>
      <c r="D441" s="249"/>
      <c r="E441" s="249"/>
      <c r="F441" s="249"/>
      <c r="G441" s="249"/>
      <c r="H441" s="249"/>
      <c r="I441" s="249"/>
      <c r="J441" s="249"/>
      <c r="K441" s="249"/>
      <c r="L441" s="249"/>
      <c r="M441" s="249"/>
      <c r="N441" s="249"/>
      <c r="O441" s="249"/>
      <c r="P441" s="249"/>
      <c r="Q441" s="249"/>
      <c r="R441" s="249"/>
      <c r="S441" s="249"/>
      <c r="T441" s="249"/>
      <c r="U441" s="249"/>
      <c r="V441" s="249"/>
      <c r="W441" s="249"/>
      <c r="X441" s="249"/>
      <c r="Y441" s="249"/>
      <c r="Z441" s="249"/>
    </row>
    <row r="442">
      <c r="A442" s="249"/>
      <c r="B442" s="249"/>
      <c r="C442" s="249"/>
      <c r="D442" s="249"/>
      <c r="E442" s="249"/>
      <c r="F442" s="249"/>
      <c r="G442" s="249"/>
      <c r="H442" s="249"/>
      <c r="I442" s="249"/>
      <c r="J442" s="249"/>
      <c r="K442" s="249"/>
      <c r="L442" s="249"/>
      <c r="M442" s="249"/>
      <c r="N442" s="249"/>
      <c r="O442" s="249"/>
      <c r="P442" s="249"/>
      <c r="Q442" s="249"/>
      <c r="R442" s="249"/>
      <c r="S442" s="249"/>
      <c r="T442" s="249"/>
      <c r="U442" s="249"/>
      <c r="V442" s="249"/>
      <c r="W442" s="249"/>
      <c r="X442" s="249"/>
      <c r="Y442" s="249"/>
      <c r="Z442" s="249"/>
    </row>
    <row r="443">
      <c r="A443" s="249"/>
      <c r="B443" s="249"/>
      <c r="C443" s="249"/>
      <c r="D443" s="249"/>
      <c r="E443" s="249"/>
      <c r="F443" s="249"/>
      <c r="G443" s="249"/>
      <c r="H443" s="249"/>
      <c r="I443" s="249"/>
      <c r="J443" s="249"/>
      <c r="K443" s="249"/>
      <c r="L443" s="249"/>
      <c r="M443" s="249"/>
      <c r="N443" s="249"/>
      <c r="O443" s="249"/>
      <c r="P443" s="249"/>
      <c r="Q443" s="249"/>
      <c r="R443" s="249"/>
      <c r="S443" s="249"/>
      <c r="T443" s="249"/>
      <c r="U443" s="249"/>
      <c r="V443" s="249"/>
      <c r="W443" s="249"/>
      <c r="X443" s="249"/>
      <c r="Y443" s="249"/>
      <c r="Z443" s="249"/>
    </row>
    <row r="444">
      <c r="A444" s="249"/>
      <c r="B444" s="249"/>
      <c r="C444" s="249"/>
      <c r="D444" s="249"/>
      <c r="E444" s="249"/>
      <c r="F444" s="249"/>
      <c r="G444" s="249"/>
      <c r="H444" s="249"/>
      <c r="I444" s="249"/>
      <c r="J444" s="249"/>
      <c r="K444" s="249"/>
      <c r="L444" s="249"/>
      <c r="M444" s="249"/>
      <c r="N444" s="249"/>
      <c r="O444" s="249"/>
      <c r="P444" s="249"/>
      <c r="Q444" s="249"/>
      <c r="R444" s="249"/>
      <c r="S444" s="249"/>
      <c r="T444" s="249"/>
      <c r="U444" s="249"/>
      <c r="V444" s="249"/>
      <c r="W444" s="249"/>
      <c r="X444" s="249"/>
      <c r="Y444" s="249"/>
      <c r="Z444" s="249"/>
    </row>
    <row r="445">
      <c r="A445" s="249"/>
      <c r="B445" s="249"/>
      <c r="C445" s="249"/>
      <c r="D445" s="249"/>
      <c r="E445" s="249"/>
      <c r="F445" s="249"/>
      <c r="G445" s="249"/>
      <c r="H445" s="249"/>
      <c r="I445" s="249"/>
      <c r="J445" s="249"/>
      <c r="K445" s="249"/>
      <c r="L445" s="249"/>
      <c r="M445" s="249"/>
      <c r="N445" s="249"/>
      <c r="O445" s="249"/>
      <c r="P445" s="249"/>
      <c r="Q445" s="249"/>
      <c r="R445" s="249"/>
      <c r="S445" s="249"/>
      <c r="T445" s="249"/>
      <c r="U445" s="249"/>
      <c r="V445" s="249"/>
      <c r="W445" s="249"/>
      <c r="X445" s="249"/>
      <c r="Y445" s="249"/>
      <c r="Z445" s="249"/>
    </row>
    <row r="446">
      <c r="A446" s="249"/>
      <c r="B446" s="249"/>
      <c r="C446" s="249"/>
      <c r="D446" s="249"/>
      <c r="E446" s="249"/>
      <c r="F446" s="249"/>
      <c r="G446" s="249"/>
      <c r="H446" s="249"/>
      <c r="I446" s="249"/>
      <c r="J446" s="249"/>
      <c r="K446" s="249"/>
      <c r="L446" s="249"/>
      <c r="M446" s="249"/>
      <c r="N446" s="249"/>
      <c r="O446" s="249"/>
      <c r="P446" s="249"/>
      <c r="Q446" s="249"/>
      <c r="R446" s="249"/>
      <c r="S446" s="249"/>
      <c r="T446" s="249"/>
      <c r="U446" s="249"/>
      <c r="V446" s="249"/>
      <c r="W446" s="249"/>
      <c r="X446" s="249"/>
      <c r="Y446" s="249"/>
      <c r="Z446" s="249"/>
    </row>
    <row r="447">
      <c r="A447" s="249"/>
      <c r="B447" s="249"/>
      <c r="C447" s="249"/>
      <c r="D447" s="249"/>
      <c r="E447" s="249"/>
      <c r="F447" s="249"/>
      <c r="G447" s="249"/>
      <c r="H447" s="249"/>
      <c r="I447" s="249"/>
      <c r="J447" s="249"/>
      <c r="K447" s="249"/>
      <c r="L447" s="249"/>
      <c r="M447" s="249"/>
      <c r="N447" s="249"/>
      <c r="O447" s="249"/>
      <c r="P447" s="249"/>
      <c r="Q447" s="249"/>
      <c r="R447" s="249"/>
      <c r="S447" s="249"/>
      <c r="T447" s="249"/>
      <c r="U447" s="249"/>
      <c r="V447" s="249"/>
      <c r="W447" s="249"/>
      <c r="X447" s="249"/>
      <c r="Y447" s="249"/>
      <c r="Z447" s="249"/>
    </row>
    <row r="448">
      <c r="A448" s="249"/>
      <c r="B448" s="249"/>
      <c r="C448" s="249"/>
      <c r="D448" s="249"/>
      <c r="E448" s="249"/>
      <c r="F448" s="249"/>
      <c r="G448" s="249"/>
      <c r="H448" s="249"/>
      <c r="I448" s="249"/>
      <c r="J448" s="249"/>
      <c r="K448" s="249"/>
      <c r="L448" s="249"/>
      <c r="M448" s="249"/>
      <c r="N448" s="249"/>
      <c r="O448" s="249"/>
      <c r="P448" s="249"/>
      <c r="Q448" s="249"/>
      <c r="R448" s="249"/>
      <c r="S448" s="249"/>
      <c r="T448" s="249"/>
      <c r="U448" s="249"/>
      <c r="V448" s="249"/>
      <c r="W448" s="249"/>
      <c r="X448" s="249"/>
      <c r="Y448" s="249"/>
      <c r="Z448" s="249"/>
    </row>
    <row r="449">
      <c r="A449" s="249"/>
      <c r="B449" s="249"/>
      <c r="C449" s="249"/>
      <c r="D449" s="249"/>
      <c r="E449" s="249"/>
      <c r="F449" s="249"/>
      <c r="G449" s="249"/>
      <c r="H449" s="249"/>
      <c r="I449" s="249"/>
      <c r="J449" s="249"/>
      <c r="K449" s="249"/>
      <c r="L449" s="249"/>
      <c r="M449" s="249"/>
      <c r="N449" s="249"/>
      <c r="O449" s="249"/>
      <c r="P449" s="249"/>
      <c r="Q449" s="249"/>
      <c r="R449" s="249"/>
      <c r="S449" s="249"/>
      <c r="T449" s="249"/>
      <c r="U449" s="249"/>
      <c r="V449" s="249"/>
      <c r="W449" s="249"/>
      <c r="X449" s="249"/>
      <c r="Y449" s="249"/>
      <c r="Z449" s="249"/>
    </row>
    <row r="450">
      <c r="A450" s="249"/>
      <c r="B450" s="249"/>
      <c r="C450" s="249"/>
      <c r="D450" s="249"/>
      <c r="E450" s="249"/>
      <c r="F450" s="249"/>
      <c r="G450" s="249"/>
      <c r="H450" s="249"/>
      <c r="I450" s="249"/>
      <c r="J450" s="249"/>
      <c r="K450" s="249"/>
      <c r="L450" s="249"/>
      <c r="M450" s="249"/>
      <c r="N450" s="249"/>
      <c r="O450" s="249"/>
      <c r="P450" s="249"/>
      <c r="Q450" s="249"/>
      <c r="R450" s="249"/>
      <c r="S450" s="249"/>
      <c r="T450" s="249"/>
      <c r="U450" s="249"/>
      <c r="V450" s="249"/>
      <c r="W450" s="249"/>
      <c r="X450" s="249"/>
      <c r="Y450" s="249"/>
      <c r="Z450" s="249"/>
    </row>
    <row r="451">
      <c r="A451" s="249"/>
      <c r="B451" s="249"/>
      <c r="C451" s="249"/>
      <c r="D451" s="249"/>
      <c r="E451" s="249"/>
      <c r="F451" s="249"/>
      <c r="G451" s="249"/>
      <c r="H451" s="249"/>
      <c r="I451" s="249"/>
      <c r="J451" s="249"/>
      <c r="K451" s="249"/>
      <c r="L451" s="249"/>
      <c r="M451" s="249"/>
      <c r="N451" s="249"/>
      <c r="O451" s="249"/>
      <c r="P451" s="249"/>
      <c r="Q451" s="249"/>
      <c r="R451" s="249"/>
      <c r="S451" s="249"/>
      <c r="T451" s="249"/>
      <c r="U451" s="249"/>
      <c r="V451" s="249"/>
      <c r="W451" s="249"/>
      <c r="X451" s="249"/>
      <c r="Y451" s="249"/>
      <c r="Z451" s="249"/>
    </row>
    <row r="452">
      <c r="A452" s="249"/>
      <c r="B452" s="249"/>
      <c r="C452" s="249"/>
      <c r="D452" s="249"/>
      <c r="E452" s="249"/>
      <c r="F452" s="249"/>
      <c r="G452" s="249"/>
      <c r="H452" s="249"/>
      <c r="I452" s="249"/>
      <c r="J452" s="249"/>
      <c r="K452" s="249"/>
      <c r="L452" s="249"/>
      <c r="M452" s="249"/>
      <c r="N452" s="249"/>
      <c r="O452" s="249"/>
      <c r="P452" s="249"/>
      <c r="Q452" s="249"/>
      <c r="R452" s="249"/>
      <c r="S452" s="249"/>
      <c r="T452" s="249"/>
      <c r="U452" s="249"/>
      <c r="V452" s="249"/>
      <c r="W452" s="249"/>
      <c r="X452" s="249"/>
      <c r="Y452" s="249"/>
      <c r="Z452" s="249"/>
    </row>
    <row r="453">
      <c r="A453" s="249"/>
      <c r="B453" s="249"/>
      <c r="C453" s="249"/>
      <c r="D453" s="249"/>
      <c r="E453" s="249"/>
      <c r="F453" s="249"/>
      <c r="G453" s="249"/>
      <c r="H453" s="249"/>
      <c r="I453" s="249"/>
      <c r="J453" s="249"/>
      <c r="K453" s="249"/>
      <c r="L453" s="249"/>
      <c r="M453" s="249"/>
      <c r="N453" s="249"/>
      <c r="O453" s="249"/>
      <c r="P453" s="249"/>
      <c r="Q453" s="249"/>
      <c r="R453" s="249"/>
      <c r="S453" s="249"/>
      <c r="T453" s="249"/>
      <c r="U453" s="249"/>
      <c r="V453" s="249"/>
      <c r="W453" s="249"/>
      <c r="X453" s="249"/>
      <c r="Y453" s="249"/>
      <c r="Z453" s="249"/>
    </row>
    <row r="454">
      <c r="A454" s="249"/>
      <c r="B454" s="249"/>
      <c r="C454" s="249"/>
      <c r="D454" s="249"/>
      <c r="E454" s="249"/>
      <c r="F454" s="249"/>
      <c r="G454" s="249"/>
      <c r="H454" s="249"/>
      <c r="I454" s="249"/>
      <c r="J454" s="249"/>
      <c r="K454" s="249"/>
      <c r="L454" s="249"/>
      <c r="M454" s="249"/>
      <c r="N454" s="249"/>
      <c r="O454" s="249"/>
      <c r="P454" s="249"/>
      <c r="Q454" s="249"/>
      <c r="R454" s="249"/>
      <c r="S454" s="249"/>
      <c r="T454" s="249"/>
      <c r="U454" s="249"/>
      <c r="V454" s="249"/>
      <c r="W454" s="249"/>
      <c r="X454" s="249"/>
      <c r="Y454" s="249"/>
      <c r="Z454" s="249"/>
    </row>
    <row r="455">
      <c r="A455" s="249"/>
      <c r="B455" s="249"/>
      <c r="C455" s="249"/>
      <c r="D455" s="249"/>
      <c r="E455" s="249"/>
      <c r="F455" s="249"/>
      <c r="G455" s="249"/>
      <c r="H455" s="249"/>
      <c r="I455" s="249"/>
      <c r="J455" s="249"/>
      <c r="K455" s="249"/>
      <c r="L455" s="249"/>
      <c r="M455" s="249"/>
      <c r="N455" s="249"/>
      <c r="O455" s="249"/>
      <c r="P455" s="249"/>
      <c r="Q455" s="249"/>
      <c r="R455" s="249"/>
      <c r="S455" s="249"/>
      <c r="T455" s="249"/>
      <c r="U455" s="249"/>
      <c r="V455" s="249"/>
      <c r="W455" s="249"/>
      <c r="X455" s="249"/>
      <c r="Y455" s="249"/>
      <c r="Z455" s="249"/>
    </row>
    <row r="456">
      <c r="A456" s="249"/>
      <c r="B456" s="249"/>
      <c r="C456" s="249"/>
      <c r="D456" s="249"/>
      <c r="E456" s="249"/>
      <c r="F456" s="249"/>
      <c r="G456" s="249"/>
      <c r="H456" s="249"/>
      <c r="I456" s="249"/>
      <c r="J456" s="249"/>
      <c r="K456" s="249"/>
      <c r="L456" s="249"/>
      <c r="M456" s="249"/>
      <c r="N456" s="249"/>
      <c r="O456" s="249"/>
      <c r="P456" s="249"/>
      <c r="Q456" s="249"/>
      <c r="R456" s="249"/>
      <c r="S456" s="249"/>
      <c r="T456" s="249"/>
      <c r="U456" s="249"/>
      <c r="V456" s="249"/>
      <c r="W456" s="249"/>
      <c r="X456" s="249"/>
      <c r="Y456" s="249"/>
      <c r="Z456" s="249"/>
    </row>
    <row r="457">
      <c r="A457" s="249"/>
      <c r="B457" s="249"/>
      <c r="C457" s="249"/>
      <c r="D457" s="249"/>
      <c r="E457" s="249"/>
      <c r="F457" s="249"/>
      <c r="G457" s="249"/>
      <c r="H457" s="249"/>
      <c r="I457" s="249"/>
      <c r="J457" s="249"/>
      <c r="K457" s="249"/>
      <c r="L457" s="249"/>
      <c r="M457" s="249"/>
      <c r="N457" s="249"/>
      <c r="O457" s="249"/>
      <c r="P457" s="249"/>
      <c r="Q457" s="249"/>
      <c r="R457" s="249"/>
      <c r="S457" s="249"/>
      <c r="T457" s="249"/>
      <c r="U457" s="249"/>
      <c r="V457" s="249"/>
      <c r="W457" s="249"/>
      <c r="X457" s="249"/>
      <c r="Y457" s="249"/>
      <c r="Z457" s="249"/>
    </row>
    <row r="458">
      <c r="A458" s="249"/>
      <c r="B458" s="249"/>
      <c r="C458" s="249"/>
      <c r="D458" s="249"/>
      <c r="E458" s="249"/>
      <c r="F458" s="249"/>
      <c r="G458" s="249"/>
      <c r="H458" s="249"/>
      <c r="I458" s="249"/>
      <c r="J458" s="249"/>
      <c r="K458" s="249"/>
      <c r="L458" s="249"/>
      <c r="M458" s="249"/>
      <c r="N458" s="249"/>
      <c r="O458" s="249"/>
      <c r="P458" s="249"/>
      <c r="Q458" s="249"/>
      <c r="R458" s="249"/>
      <c r="S458" s="249"/>
      <c r="T458" s="249"/>
      <c r="U458" s="249"/>
      <c r="V458" s="249"/>
      <c r="W458" s="249"/>
      <c r="X458" s="249"/>
      <c r="Y458" s="249"/>
      <c r="Z458" s="249"/>
    </row>
    <row r="459">
      <c r="A459" s="249"/>
      <c r="B459" s="249"/>
      <c r="C459" s="249"/>
      <c r="D459" s="249"/>
      <c r="E459" s="249"/>
      <c r="F459" s="249"/>
      <c r="G459" s="249"/>
      <c r="H459" s="249"/>
      <c r="I459" s="249"/>
      <c r="J459" s="249"/>
      <c r="K459" s="249"/>
      <c r="L459" s="249"/>
      <c r="M459" s="249"/>
      <c r="N459" s="249"/>
      <c r="O459" s="249"/>
      <c r="P459" s="249"/>
      <c r="Q459" s="249"/>
      <c r="R459" s="249"/>
      <c r="S459" s="249"/>
      <c r="T459" s="249"/>
      <c r="U459" s="249"/>
      <c r="V459" s="249"/>
      <c r="W459" s="249"/>
      <c r="X459" s="249"/>
      <c r="Y459" s="249"/>
      <c r="Z459" s="249"/>
    </row>
    <row r="460">
      <c r="A460" s="249"/>
      <c r="B460" s="249"/>
      <c r="C460" s="249"/>
      <c r="D460" s="249"/>
      <c r="E460" s="249"/>
      <c r="F460" s="249"/>
      <c r="G460" s="249"/>
      <c r="H460" s="249"/>
      <c r="I460" s="249"/>
      <c r="J460" s="249"/>
      <c r="K460" s="249"/>
      <c r="L460" s="249"/>
      <c r="M460" s="249"/>
      <c r="N460" s="249"/>
      <c r="O460" s="249"/>
      <c r="P460" s="249"/>
      <c r="Q460" s="249"/>
      <c r="R460" s="249"/>
      <c r="S460" s="249"/>
      <c r="T460" s="249"/>
      <c r="U460" s="249"/>
      <c r="V460" s="249"/>
      <c r="W460" s="249"/>
      <c r="X460" s="249"/>
      <c r="Y460" s="249"/>
      <c r="Z460" s="249"/>
    </row>
    <row r="461">
      <c r="A461" s="249"/>
      <c r="B461" s="249"/>
      <c r="C461" s="249"/>
      <c r="D461" s="249"/>
      <c r="E461" s="249"/>
      <c r="F461" s="249"/>
      <c r="G461" s="249"/>
      <c r="H461" s="249"/>
      <c r="I461" s="249"/>
      <c r="J461" s="249"/>
      <c r="K461" s="249"/>
      <c r="L461" s="249"/>
      <c r="M461" s="249"/>
      <c r="N461" s="249"/>
      <c r="O461" s="249"/>
      <c r="P461" s="249"/>
      <c r="Q461" s="249"/>
      <c r="R461" s="249"/>
      <c r="S461" s="249"/>
      <c r="T461" s="249"/>
      <c r="U461" s="249"/>
      <c r="V461" s="249"/>
      <c r="W461" s="249"/>
      <c r="X461" s="249"/>
      <c r="Y461" s="249"/>
      <c r="Z461" s="249"/>
    </row>
    <row r="462">
      <c r="A462" s="249"/>
      <c r="B462" s="249"/>
      <c r="C462" s="249"/>
      <c r="D462" s="249"/>
      <c r="E462" s="249"/>
      <c r="F462" s="249"/>
      <c r="G462" s="249"/>
      <c r="H462" s="249"/>
      <c r="I462" s="249"/>
      <c r="J462" s="249"/>
      <c r="K462" s="249"/>
      <c r="L462" s="249"/>
      <c r="M462" s="249"/>
      <c r="N462" s="249"/>
      <c r="O462" s="249"/>
      <c r="P462" s="249"/>
      <c r="Q462" s="249"/>
      <c r="R462" s="249"/>
      <c r="S462" s="249"/>
      <c r="T462" s="249"/>
      <c r="U462" s="249"/>
      <c r="V462" s="249"/>
      <c r="W462" s="249"/>
      <c r="X462" s="249"/>
      <c r="Y462" s="249"/>
      <c r="Z462" s="249"/>
    </row>
    <row r="463">
      <c r="A463" s="249"/>
      <c r="B463" s="249"/>
      <c r="C463" s="249"/>
      <c r="D463" s="249"/>
      <c r="E463" s="249"/>
      <c r="F463" s="249"/>
      <c r="G463" s="249"/>
      <c r="H463" s="249"/>
      <c r="I463" s="249"/>
      <c r="J463" s="249"/>
      <c r="K463" s="249"/>
      <c r="L463" s="249"/>
      <c r="M463" s="249"/>
      <c r="N463" s="249"/>
      <c r="O463" s="249"/>
      <c r="P463" s="249"/>
      <c r="Q463" s="249"/>
      <c r="R463" s="249"/>
      <c r="S463" s="249"/>
      <c r="T463" s="249"/>
      <c r="U463" s="249"/>
      <c r="V463" s="249"/>
      <c r="W463" s="249"/>
      <c r="X463" s="249"/>
      <c r="Y463" s="249"/>
      <c r="Z463" s="249"/>
    </row>
    <row r="464">
      <c r="A464" s="249"/>
      <c r="B464" s="249"/>
      <c r="C464" s="249"/>
      <c r="D464" s="249"/>
      <c r="E464" s="249"/>
      <c r="F464" s="249"/>
      <c r="G464" s="249"/>
      <c r="H464" s="249"/>
      <c r="I464" s="249"/>
      <c r="J464" s="249"/>
      <c r="K464" s="249"/>
      <c r="L464" s="249"/>
      <c r="M464" s="249"/>
      <c r="N464" s="249"/>
      <c r="O464" s="249"/>
      <c r="P464" s="249"/>
      <c r="Q464" s="249"/>
      <c r="R464" s="249"/>
      <c r="S464" s="249"/>
      <c r="T464" s="249"/>
      <c r="U464" s="249"/>
      <c r="V464" s="249"/>
      <c r="W464" s="249"/>
      <c r="X464" s="249"/>
      <c r="Y464" s="249"/>
      <c r="Z464" s="249"/>
    </row>
    <row r="465">
      <c r="A465" s="249"/>
      <c r="B465" s="249"/>
      <c r="C465" s="249"/>
      <c r="D465" s="249"/>
      <c r="E465" s="249"/>
      <c r="F465" s="249"/>
      <c r="G465" s="249"/>
      <c r="H465" s="249"/>
      <c r="I465" s="249"/>
      <c r="J465" s="249"/>
      <c r="K465" s="249"/>
      <c r="L465" s="249"/>
      <c r="M465" s="249"/>
      <c r="N465" s="249"/>
      <c r="O465" s="249"/>
      <c r="P465" s="249"/>
      <c r="Q465" s="249"/>
      <c r="R465" s="249"/>
      <c r="S465" s="249"/>
      <c r="T465" s="249"/>
      <c r="U465" s="249"/>
      <c r="V465" s="249"/>
      <c r="W465" s="249"/>
      <c r="X465" s="249"/>
      <c r="Y465" s="249"/>
      <c r="Z465" s="249"/>
    </row>
    <row r="466">
      <c r="A466" s="249"/>
      <c r="B466" s="249"/>
      <c r="C466" s="249"/>
      <c r="D466" s="249"/>
      <c r="E466" s="249"/>
      <c r="F466" s="249"/>
      <c r="G466" s="249"/>
      <c r="H466" s="249"/>
      <c r="I466" s="249"/>
      <c r="J466" s="249"/>
      <c r="K466" s="249"/>
      <c r="L466" s="249"/>
      <c r="M466" s="249"/>
      <c r="N466" s="249"/>
      <c r="O466" s="249"/>
      <c r="P466" s="249"/>
      <c r="Q466" s="249"/>
      <c r="R466" s="249"/>
      <c r="S466" s="249"/>
      <c r="T466" s="249"/>
      <c r="U466" s="249"/>
      <c r="V466" s="249"/>
      <c r="W466" s="249"/>
      <c r="X466" s="249"/>
      <c r="Y466" s="249"/>
      <c r="Z466" s="249"/>
    </row>
    <row r="467">
      <c r="A467" s="249"/>
      <c r="B467" s="249"/>
      <c r="C467" s="249"/>
      <c r="D467" s="249"/>
      <c r="E467" s="249"/>
      <c r="F467" s="249"/>
      <c r="G467" s="249"/>
      <c r="H467" s="249"/>
      <c r="I467" s="249"/>
      <c r="J467" s="249"/>
      <c r="K467" s="249"/>
      <c r="L467" s="249"/>
      <c r="M467" s="249"/>
      <c r="N467" s="249"/>
      <c r="O467" s="249"/>
      <c r="P467" s="249"/>
      <c r="Q467" s="249"/>
      <c r="R467" s="249"/>
      <c r="S467" s="249"/>
      <c r="T467" s="249"/>
      <c r="U467" s="249"/>
      <c r="V467" s="249"/>
      <c r="W467" s="249"/>
      <c r="X467" s="249"/>
      <c r="Y467" s="249"/>
      <c r="Z467" s="249"/>
    </row>
    <row r="468">
      <c r="A468" s="249"/>
      <c r="B468" s="249"/>
      <c r="C468" s="249"/>
      <c r="D468" s="249"/>
      <c r="E468" s="249"/>
      <c r="F468" s="249"/>
      <c r="G468" s="249"/>
      <c r="H468" s="249"/>
      <c r="I468" s="249"/>
      <c r="J468" s="249"/>
      <c r="K468" s="249"/>
      <c r="L468" s="249"/>
      <c r="M468" s="249"/>
      <c r="N468" s="249"/>
      <c r="O468" s="249"/>
      <c r="P468" s="249"/>
      <c r="Q468" s="249"/>
      <c r="R468" s="249"/>
      <c r="S468" s="249"/>
      <c r="T468" s="249"/>
      <c r="U468" s="249"/>
      <c r="V468" s="249"/>
      <c r="W468" s="249"/>
      <c r="X468" s="249"/>
      <c r="Y468" s="249"/>
      <c r="Z468" s="249"/>
    </row>
    <row r="469">
      <c r="A469" s="249"/>
      <c r="B469" s="249"/>
      <c r="C469" s="249"/>
      <c r="D469" s="249"/>
      <c r="E469" s="249"/>
      <c r="F469" s="249"/>
      <c r="G469" s="249"/>
      <c r="H469" s="249"/>
      <c r="I469" s="249"/>
      <c r="J469" s="249"/>
      <c r="K469" s="249"/>
      <c r="L469" s="249"/>
      <c r="M469" s="249"/>
      <c r="N469" s="249"/>
      <c r="O469" s="249"/>
      <c r="P469" s="249"/>
      <c r="Q469" s="249"/>
      <c r="R469" s="249"/>
      <c r="S469" s="249"/>
      <c r="T469" s="249"/>
      <c r="U469" s="249"/>
      <c r="V469" s="249"/>
      <c r="W469" s="249"/>
      <c r="X469" s="249"/>
      <c r="Y469" s="249"/>
      <c r="Z469" s="249"/>
    </row>
    <row r="470">
      <c r="A470" s="249"/>
      <c r="B470" s="249"/>
      <c r="C470" s="249"/>
      <c r="D470" s="249"/>
      <c r="E470" s="249"/>
      <c r="F470" s="249"/>
      <c r="G470" s="249"/>
      <c r="H470" s="249"/>
      <c r="I470" s="249"/>
      <c r="J470" s="249"/>
      <c r="K470" s="249"/>
      <c r="L470" s="249"/>
      <c r="M470" s="249"/>
      <c r="N470" s="249"/>
      <c r="O470" s="249"/>
      <c r="P470" s="249"/>
      <c r="Q470" s="249"/>
      <c r="R470" s="249"/>
      <c r="S470" s="249"/>
      <c r="T470" s="249"/>
      <c r="U470" s="249"/>
      <c r="V470" s="249"/>
      <c r="W470" s="249"/>
      <c r="X470" s="249"/>
      <c r="Y470" s="249"/>
      <c r="Z470" s="249"/>
    </row>
    <row r="471">
      <c r="A471" s="249"/>
      <c r="B471" s="249"/>
      <c r="C471" s="249"/>
      <c r="D471" s="249"/>
      <c r="E471" s="249"/>
      <c r="F471" s="249"/>
      <c r="G471" s="249"/>
      <c r="H471" s="249"/>
      <c r="I471" s="249"/>
      <c r="J471" s="249"/>
      <c r="K471" s="249"/>
      <c r="L471" s="249"/>
      <c r="M471" s="249"/>
      <c r="N471" s="249"/>
      <c r="O471" s="249"/>
      <c r="P471" s="249"/>
      <c r="Q471" s="249"/>
      <c r="R471" s="249"/>
      <c r="S471" s="249"/>
      <c r="T471" s="249"/>
      <c r="U471" s="249"/>
      <c r="V471" s="249"/>
      <c r="W471" s="249"/>
      <c r="X471" s="249"/>
      <c r="Y471" s="249"/>
      <c r="Z471" s="249"/>
    </row>
    <row r="472">
      <c r="A472" s="249"/>
      <c r="B472" s="249"/>
      <c r="C472" s="249"/>
      <c r="D472" s="249"/>
      <c r="E472" s="249"/>
      <c r="F472" s="249"/>
      <c r="G472" s="249"/>
      <c r="H472" s="249"/>
      <c r="I472" s="249"/>
      <c r="J472" s="249"/>
      <c r="K472" s="249"/>
      <c r="L472" s="249"/>
      <c r="M472" s="249"/>
      <c r="N472" s="249"/>
      <c r="O472" s="249"/>
      <c r="P472" s="249"/>
      <c r="Q472" s="249"/>
      <c r="R472" s="249"/>
      <c r="S472" s="249"/>
      <c r="T472" s="249"/>
      <c r="U472" s="249"/>
      <c r="V472" s="249"/>
      <c r="W472" s="249"/>
      <c r="X472" s="249"/>
      <c r="Y472" s="249"/>
      <c r="Z472" s="249"/>
    </row>
    <row r="473">
      <c r="A473" s="249"/>
      <c r="B473" s="249"/>
      <c r="C473" s="249"/>
      <c r="D473" s="249"/>
      <c r="E473" s="249"/>
      <c r="F473" s="249"/>
      <c r="G473" s="249"/>
      <c r="H473" s="249"/>
      <c r="I473" s="249"/>
      <c r="J473" s="249"/>
      <c r="K473" s="249"/>
      <c r="L473" s="249"/>
      <c r="M473" s="249"/>
      <c r="N473" s="249"/>
      <c r="O473" s="249"/>
      <c r="P473" s="249"/>
      <c r="Q473" s="249"/>
      <c r="R473" s="249"/>
      <c r="S473" s="249"/>
      <c r="T473" s="249"/>
      <c r="U473" s="249"/>
      <c r="V473" s="249"/>
      <c r="W473" s="249"/>
      <c r="X473" s="249"/>
      <c r="Y473" s="249"/>
      <c r="Z473" s="249"/>
    </row>
    <row r="474">
      <c r="A474" s="249"/>
      <c r="B474" s="249"/>
      <c r="C474" s="249"/>
      <c r="D474" s="249"/>
      <c r="E474" s="249"/>
      <c r="F474" s="249"/>
      <c r="G474" s="249"/>
      <c r="H474" s="249"/>
      <c r="I474" s="249"/>
      <c r="J474" s="249"/>
      <c r="K474" s="249"/>
      <c r="L474" s="249"/>
      <c r="M474" s="249"/>
      <c r="N474" s="249"/>
      <c r="O474" s="249"/>
      <c r="P474" s="249"/>
      <c r="Q474" s="249"/>
      <c r="R474" s="249"/>
      <c r="S474" s="249"/>
      <c r="T474" s="249"/>
      <c r="U474" s="249"/>
      <c r="V474" s="249"/>
      <c r="W474" s="249"/>
      <c r="X474" s="249"/>
      <c r="Y474" s="249"/>
      <c r="Z474" s="249"/>
    </row>
    <row r="475">
      <c r="A475" s="249"/>
      <c r="B475" s="249"/>
      <c r="C475" s="249"/>
      <c r="D475" s="249"/>
      <c r="E475" s="249"/>
      <c r="F475" s="249"/>
      <c r="G475" s="249"/>
      <c r="H475" s="249"/>
      <c r="I475" s="249"/>
      <c r="J475" s="249"/>
      <c r="K475" s="249"/>
      <c r="L475" s="249"/>
      <c r="M475" s="249"/>
      <c r="N475" s="249"/>
      <c r="O475" s="249"/>
      <c r="P475" s="249"/>
      <c r="Q475" s="249"/>
      <c r="R475" s="249"/>
      <c r="S475" s="249"/>
      <c r="T475" s="249"/>
      <c r="U475" s="249"/>
      <c r="V475" s="249"/>
      <c r="W475" s="249"/>
      <c r="X475" s="249"/>
      <c r="Y475" s="249"/>
      <c r="Z475" s="249"/>
    </row>
    <row r="476">
      <c r="A476" s="249"/>
      <c r="B476" s="249"/>
      <c r="C476" s="249"/>
      <c r="D476" s="249"/>
      <c r="E476" s="249"/>
      <c r="F476" s="249"/>
      <c r="G476" s="249"/>
      <c r="H476" s="249"/>
      <c r="I476" s="249"/>
      <c r="J476" s="249"/>
      <c r="K476" s="249"/>
      <c r="L476" s="249"/>
      <c r="M476" s="249"/>
      <c r="N476" s="249"/>
      <c r="O476" s="249"/>
      <c r="P476" s="249"/>
      <c r="Q476" s="249"/>
      <c r="R476" s="249"/>
      <c r="S476" s="249"/>
      <c r="T476" s="249"/>
      <c r="U476" s="249"/>
      <c r="V476" s="249"/>
      <c r="W476" s="249"/>
      <c r="X476" s="249"/>
      <c r="Y476" s="249"/>
      <c r="Z476" s="249"/>
    </row>
    <row r="477">
      <c r="A477" s="249"/>
      <c r="B477" s="249"/>
      <c r="C477" s="249"/>
      <c r="D477" s="249"/>
      <c r="E477" s="249"/>
      <c r="F477" s="249"/>
      <c r="G477" s="249"/>
      <c r="H477" s="249"/>
      <c r="I477" s="249"/>
      <c r="J477" s="249"/>
      <c r="K477" s="249"/>
      <c r="L477" s="249"/>
      <c r="M477" s="249"/>
      <c r="N477" s="249"/>
      <c r="O477" s="249"/>
      <c r="P477" s="249"/>
      <c r="Q477" s="249"/>
      <c r="R477" s="249"/>
      <c r="S477" s="249"/>
      <c r="T477" s="249"/>
      <c r="U477" s="249"/>
      <c r="V477" s="249"/>
      <c r="W477" s="249"/>
      <c r="X477" s="249"/>
      <c r="Y477" s="249"/>
      <c r="Z477" s="249"/>
    </row>
    <row r="478">
      <c r="A478" s="249"/>
      <c r="B478" s="249"/>
      <c r="C478" s="249"/>
      <c r="D478" s="249"/>
      <c r="E478" s="249"/>
      <c r="F478" s="249"/>
      <c r="G478" s="249"/>
      <c r="H478" s="249"/>
      <c r="I478" s="249"/>
      <c r="J478" s="249"/>
      <c r="K478" s="249"/>
      <c r="L478" s="249"/>
      <c r="M478" s="249"/>
      <c r="N478" s="249"/>
      <c r="O478" s="249"/>
      <c r="P478" s="249"/>
      <c r="Q478" s="249"/>
      <c r="R478" s="249"/>
      <c r="S478" s="249"/>
      <c r="T478" s="249"/>
      <c r="U478" s="249"/>
      <c r="V478" s="249"/>
      <c r="W478" s="249"/>
      <c r="X478" s="249"/>
      <c r="Y478" s="249"/>
      <c r="Z478" s="249"/>
    </row>
    <row r="479">
      <c r="A479" s="249"/>
      <c r="B479" s="249"/>
      <c r="C479" s="249"/>
      <c r="D479" s="249"/>
      <c r="E479" s="249"/>
      <c r="F479" s="249"/>
      <c r="G479" s="249"/>
      <c r="H479" s="249"/>
      <c r="I479" s="249"/>
      <c r="J479" s="249"/>
      <c r="K479" s="249"/>
      <c r="L479" s="249"/>
      <c r="M479" s="249"/>
      <c r="N479" s="249"/>
      <c r="O479" s="249"/>
      <c r="P479" s="249"/>
      <c r="Q479" s="249"/>
      <c r="R479" s="249"/>
      <c r="S479" s="249"/>
      <c r="T479" s="249"/>
      <c r="U479" s="249"/>
      <c r="V479" s="249"/>
      <c r="W479" s="249"/>
      <c r="X479" s="249"/>
      <c r="Y479" s="249"/>
      <c r="Z479" s="249"/>
    </row>
    <row r="480">
      <c r="A480" s="249"/>
      <c r="B480" s="249"/>
      <c r="C480" s="249"/>
      <c r="D480" s="249"/>
      <c r="E480" s="249"/>
      <c r="F480" s="249"/>
      <c r="G480" s="249"/>
      <c r="H480" s="249"/>
      <c r="I480" s="249"/>
      <c r="J480" s="249"/>
      <c r="K480" s="249"/>
      <c r="L480" s="249"/>
      <c r="M480" s="249"/>
      <c r="N480" s="249"/>
      <c r="O480" s="249"/>
      <c r="P480" s="249"/>
      <c r="Q480" s="249"/>
      <c r="R480" s="249"/>
      <c r="S480" s="249"/>
      <c r="T480" s="249"/>
      <c r="U480" s="249"/>
      <c r="V480" s="249"/>
      <c r="W480" s="249"/>
      <c r="X480" s="249"/>
      <c r="Y480" s="249"/>
      <c r="Z480" s="249"/>
    </row>
    <row r="481">
      <c r="A481" s="249"/>
      <c r="B481" s="249"/>
      <c r="C481" s="249"/>
      <c r="D481" s="249"/>
      <c r="E481" s="249"/>
      <c r="F481" s="249"/>
      <c r="G481" s="249"/>
      <c r="H481" s="249"/>
      <c r="I481" s="249"/>
      <c r="J481" s="249"/>
      <c r="K481" s="249"/>
      <c r="L481" s="249"/>
      <c r="M481" s="249"/>
      <c r="N481" s="249"/>
      <c r="O481" s="249"/>
      <c r="P481" s="249"/>
      <c r="Q481" s="249"/>
      <c r="R481" s="249"/>
      <c r="S481" s="249"/>
      <c r="T481" s="249"/>
      <c r="U481" s="249"/>
      <c r="V481" s="249"/>
      <c r="W481" s="249"/>
      <c r="X481" s="249"/>
      <c r="Y481" s="249"/>
      <c r="Z481" s="249"/>
    </row>
    <row r="482">
      <c r="A482" s="249"/>
      <c r="B482" s="249"/>
      <c r="C482" s="249"/>
      <c r="D482" s="249"/>
      <c r="E482" s="249"/>
      <c r="F482" s="249"/>
      <c r="G482" s="249"/>
      <c r="H482" s="249"/>
      <c r="I482" s="249"/>
      <c r="J482" s="249"/>
      <c r="K482" s="249"/>
      <c r="L482" s="249"/>
      <c r="M482" s="249"/>
      <c r="N482" s="249"/>
      <c r="O482" s="249"/>
      <c r="P482" s="249"/>
      <c r="Q482" s="249"/>
      <c r="R482" s="249"/>
      <c r="S482" s="249"/>
      <c r="T482" s="249"/>
      <c r="U482" s="249"/>
      <c r="V482" s="249"/>
      <c r="W482" s="249"/>
      <c r="X482" s="249"/>
      <c r="Y482" s="249"/>
      <c r="Z482" s="249"/>
    </row>
    <row r="483">
      <c r="A483" s="249"/>
      <c r="B483" s="249"/>
      <c r="C483" s="249"/>
      <c r="D483" s="249"/>
      <c r="E483" s="249"/>
      <c r="F483" s="249"/>
      <c r="G483" s="249"/>
      <c r="H483" s="249"/>
      <c r="I483" s="249"/>
      <c r="J483" s="249"/>
      <c r="K483" s="249"/>
      <c r="L483" s="249"/>
      <c r="M483" s="249"/>
      <c r="N483" s="249"/>
      <c r="O483" s="249"/>
      <c r="P483" s="249"/>
      <c r="Q483" s="249"/>
      <c r="R483" s="249"/>
      <c r="S483" s="249"/>
      <c r="T483" s="249"/>
      <c r="U483" s="249"/>
      <c r="V483" s="249"/>
      <c r="W483" s="249"/>
      <c r="X483" s="249"/>
      <c r="Y483" s="249"/>
      <c r="Z483" s="249"/>
    </row>
    <row r="484">
      <c r="A484" s="249"/>
      <c r="B484" s="249"/>
      <c r="C484" s="249"/>
      <c r="D484" s="249"/>
      <c r="E484" s="249"/>
      <c r="F484" s="249"/>
      <c r="G484" s="249"/>
      <c r="H484" s="249"/>
      <c r="I484" s="249"/>
      <c r="J484" s="249"/>
      <c r="K484" s="249"/>
      <c r="L484" s="249"/>
      <c r="M484" s="249"/>
      <c r="N484" s="249"/>
      <c r="O484" s="249"/>
      <c r="P484" s="249"/>
      <c r="Q484" s="249"/>
      <c r="R484" s="249"/>
      <c r="S484" s="249"/>
      <c r="T484" s="249"/>
      <c r="U484" s="249"/>
      <c r="V484" s="249"/>
      <c r="W484" s="249"/>
      <c r="X484" s="249"/>
      <c r="Y484" s="249"/>
      <c r="Z484" s="249"/>
    </row>
    <row r="485">
      <c r="A485" s="249"/>
      <c r="B485" s="249"/>
      <c r="C485" s="249"/>
      <c r="D485" s="249"/>
      <c r="E485" s="249"/>
      <c r="F485" s="249"/>
      <c r="G485" s="249"/>
      <c r="H485" s="249"/>
      <c r="I485" s="249"/>
      <c r="J485" s="249"/>
      <c r="K485" s="249"/>
      <c r="L485" s="249"/>
      <c r="M485" s="249"/>
      <c r="N485" s="249"/>
      <c r="O485" s="249"/>
      <c r="P485" s="249"/>
      <c r="Q485" s="249"/>
      <c r="R485" s="249"/>
      <c r="S485" s="249"/>
      <c r="T485" s="249"/>
      <c r="U485" s="249"/>
      <c r="V485" s="249"/>
      <c r="W485" s="249"/>
      <c r="X485" s="249"/>
      <c r="Y485" s="249"/>
      <c r="Z485" s="249"/>
    </row>
    <row r="486">
      <c r="A486" s="249"/>
      <c r="B486" s="249"/>
      <c r="C486" s="249"/>
      <c r="D486" s="249"/>
      <c r="E486" s="249"/>
      <c r="F486" s="249"/>
      <c r="G486" s="249"/>
      <c r="H486" s="249"/>
      <c r="I486" s="249"/>
      <c r="J486" s="249"/>
      <c r="K486" s="249"/>
      <c r="L486" s="249"/>
      <c r="M486" s="249"/>
      <c r="N486" s="249"/>
      <c r="O486" s="249"/>
      <c r="P486" s="249"/>
      <c r="Q486" s="249"/>
      <c r="R486" s="249"/>
      <c r="S486" s="249"/>
      <c r="T486" s="249"/>
      <c r="U486" s="249"/>
      <c r="V486" s="249"/>
      <c r="W486" s="249"/>
      <c r="X486" s="249"/>
      <c r="Y486" s="249"/>
      <c r="Z486" s="249"/>
    </row>
    <row r="487">
      <c r="A487" s="249"/>
      <c r="B487" s="249"/>
      <c r="C487" s="249"/>
      <c r="D487" s="249"/>
      <c r="E487" s="249"/>
      <c r="F487" s="249"/>
      <c r="G487" s="249"/>
      <c r="H487" s="249"/>
      <c r="I487" s="249"/>
      <c r="J487" s="249"/>
      <c r="K487" s="249"/>
      <c r="L487" s="249"/>
      <c r="M487" s="249"/>
      <c r="N487" s="249"/>
      <c r="O487" s="249"/>
      <c r="P487" s="249"/>
      <c r="Q487" s="249"/>
      <c r="R487" s="249"/>
      <c r="S487" s="249"/>
      <c r="T487" s="249"/>
      <c r="U487" s="249"/>
      <c r="V487" s="249"/>
      <c r="W487" s="249"/>
      <c r="X487" s="249"/>
      <c r="Y487" s="249"/>
      <c r="Z487" s="249"/>
    </row>
    <row r="488">
      <c r="A488" s="249"/>
      <c r="B488" s="249"/>
      <c r="C488" s="249"/>
      <c r="D488" s="249"/>
      <c r="E488" s="249"/>
      <c r="F488" s="249"/>
      <c r="G488" s="249"/>
      <c r="H488" s="249"/>
      <c r="I488" s="249"/>
      <c r="J488" s="249"/>
      <c r="K488" s="249"/>
      <c r="L488" s="249"/>
      <c r="M488" s="249"/>
      <c r="N488" s="249"/>
      <c r="O488" s="249"/>
      <c r="P488" s="249"/>
      <c r="Q488" s="249"/>
      <c r="R488" s="249"/>
      <c r="S488" s="249"/>
      <c r="T488" s="249"/>
      <c r="U488" s="249"/>
      <c r="V488" s="249"/>
      <c r="W488" s="249"/>
      <c r="X488" s="249"/>
      <c r="Y488" s="249"/>
      <c r="Z488" s="249"/>
    </row>
    <row r="489">
      <c r="A489" s="249"/>
      <c r="B489" s="249"/>
      <c r="C489" s="249"/>
      <c r="D489" s="249"/>
      <c r="E489" s="249"/>
      <c r="F489" s="249"/>
      <c r="G489" s="249"/>
      <c r="H489" s="249"/>
      <c r="I489" s="249"/>
      <c r="J489" s="249"/>
      <c r="K489" s="249"/>
      <c r="L489" s="249"/>
      <c r="M489" s="249"/>
      <c r="N489" s="249"/>
      <c r="O489" s="249"/>
      <c r="P489" s="249"/>
      <c r="Q489" s="249"/>
      <c r="R489" s="249"/>
      <c r="S489" s="249"/>
      <c r="T489" s="249"/>
      <c r="U489" s="249"/>
      <c r="V489" s="249"/>
      <c r="W489" s="249"/>
      <c r="X489" s="249"/>
      <c r="Y489" s="249"/>
      <c r="Z489" s="249"/>
    </row>
    <row r="490">
      <c r="A490" s="249"/>
      <c r="B490" s="249"/>
      <c r="C490" s="249"/>
      <c r="D490" s="249"/>
      <c r="E490" s="249"/>
      <c r="F490" s="249"/>
      <c r="G490" s="249"/>
      <c r="H490" s="249"/>
      <c r="I490" s="249"/>
      <c r="J490" s="249"/>
      <c r="K490" s="249"/>
      <c r="L490" s="249"/>
      <c r="M490" s="249"/>
      <c r="N490" s="249"/>
      <c r="O490" s="249"/>
      <c r="P490" s="249"/>
      <c r="Q490" s="249"/>
      <c r="R490" s="249"/>
      <c r="S490" s="249"/>
      <c r="T490" s="249"/>
      <c r="U490" s="249"/>
      <c r="V490" s="249"/>
      <c r="W490" s="249"/>
      <c r="X490" s="249"/>
      <c r="Y490" s="249"/>
      <c r="Z490" s="249"/>
    </row>
    <row r="491">
      <c r="A491" s="249"/>
      <c r="B491" s="249"/>
      <c r="C491" s="249"/>
      <c r="D491" s="249"/>
      <c r="E491" s="249"/>
      <c r="F491" s="249"/>
      <c r="G491" s="249"/>
      <c r="H491" s="249"/>
      <c r="I491" s="249"/>
      <c r="J491" s="249"/>
      <c r="K491" s="249"/>
      <c r="L491" s="249"/>
      <c r="M491" s="249"/>
      <c r="N491" s="249"/>
      <c r="O491" s="249"/>
      <c r="P491" s="249"/>
      <c r="Q491" s="249"/>
      <c r="R491" s="249"/>
      <c r="S491" s="249"/>
      <c r="T491" s="249"/>
      <c r="U491" s="249"/>
      <c r="V491" s="249"/>
      <c r="W491" s="249"/>
      <c r="X491" s="249"/>
      <c r="Y491" s="249"/>
      <c r="Z491" s="249"/>
    </row>
    <row r="492">
      <c r="A492" s="249"/>
      <c r="B492" s="249"/>
      <c r="C492" s="249"/>
      <c r="D492" s="249"/>
      <c r="E492" s="249"/>
      <c r="F492" s="249"/>
      <c r="G492" s="249"/>
      <c r="H492" s="249"/>
      <c r="I492" s="249"/>
      <c r="J492" s="249"/>
      <c r="K492" s="249"/>
      <c r="L492" s="249"/>
      <c r="M492" s="249"/>
      <c r="N492" s="249"/>
      <c r="O492" s="249"/>
      <c r="P492" s="249"/>
      <c r="Q492" s="249"/>
      <c r="R492" s="249"/>
      <c r="S492" s="249"/>
      <c r="T492" s="249"/>
      <c r="U492" s="249"/>
      <c r="V492" s="249"/>
      <c r="W492" s="249"/>
      <c r="X492" s="249"/>
      <c r="Y492" s="249"/>
      <c r="Z492" s="249"/>
    </row>
    <row r="493">
      <c r="A493" s="249"/>
      <c r="B493" s="249"/>
      <c r="C493" s="249"/>
      <c r="D493" s="249"/>
      <c r="E493" s="249"/>
      <c r="F493" s="249"/>
      <c r="G493" s="249"/>
      <c r="H493" s="249"/>
      <c r="I493" s="249"/>
      <c r="J493" s="249"/>
      <c r="K493" s="249"/>
      <c r="L493" s="249"/>
      <c r="M493" s="249"/>
      <c r="N493" s="249"/>
      <c r="O493" s="249"/>
      <c r="P493" s="249"/>
      <c r="Q493" s="249"/>
      <c r="R493" s="249"/>
      <c r="S493" s="249"/>
      <c r="T493" s="249"/>
      <c r="U493" s="249"/>
      <c r="V493" s="249"/>
      <c r="W493" s="249"/>
      <c r="X493" s="249"/>
      <c r="Y493" s="249"/>
      <c r="Z493" s="249"/>
    </row>
    <row r="494">
      <c r="A494" s="249"/>
      <c r="B494" s="249"/>
      <c r="C494" s="249"/>
      <c r="D494" s="249"/>
      <c r="E494" s="249"/>
      <c r="F494" s="249"/>
      <c r="G494" s="249"/>
      <c r="H494" s="249"/>
      <c r="I494" s="249"/>
      <c r="J494" s="249"/>
      <c r="K494" s="249"/>
      <c r="L494" s="249"/>
      <c r="M494" s="249"/>
      <c r="N494" s="249"/>
      <c r="O494" s="249"/>
      <c r="P494" s="249"/>
      <c r="Q494" s="249"/>
      <c r="R494" s="249"/>
      <c r="S494" s="249"/>
      <c r="T494" s="249"/>
      <c r="U494" s="249"/>
      <c r="V494" s="249"/>
      <c r="W494" s="249"/>
      <c r="X494" s="249"/>
      <c r="Y494" s="249"/>
      <c r="Z494" s="249"/>
    </row>
    <row r="495">
      <c r="A495" s="249"/>
      <c r="B495" s="249"/>
      <c r="C495" s="249"/>
      <c r="D495" s="249"/>
      <c r="E495" s="249"/>
      <c r="F495" s="249"/>
      <c r="G495" s="249"/>
      <c r="H495" s="249"/>
      <c r="I495" s="249"/>
      <c r="J495" s="249"/>
      <c r="K495" s="249"/>
      <c r="L495" s="249"/>
      <c r="M495" s="249"/>
      <c r="N495" s="249"/>
      <c r="O495" s="249"/>
      <c r="P495" s="249"/>
      <c r="Q495" s="249"/>
      <c r="R495" s="249"/>
      <c r="S495" s="249"/>
      <c r="T495" s="249"/>
      <c r="U495" s="249"/>
      <c r="V495" s="249"/>
      <c r="W495" s="249"/>
      <c r="X495" s="249"/>
      <c r="Y495" s="249"/>
      <c r="Z495" s="249"/>
    </row>
    <row r="496">
      <c r="A496" s="249"/>
      <c r="B496" s="249"/>
      <c r="C496" s="249"/>
      <c r="D496" s="249"/>
      <c r="E496" s="249"/>
      <c r="F496" s="249"/>
      <c r="G496" s="249"/>
      <c r="H496" s="249"/>
      <c r="I496" s="249"/>
      <c r="J496" s="249"/>
      <c r="K496" s="249"/>
      <c r="L496" s="249"/>
      <c r="M496" s="249"/>
      <c r="N496" s="249"/>
      <c r="O496" s="249"/>
      <c r="P496" s="249"/>
      <c r="Q496" s="249"/>
      <c r="R496" s="249"/>
      <c r="S496" s="249"/>
      <c r="T496" s="249"/>
      <c r="U496" s="249"/>
      <c r="V496" s="249"/>
      <c r="W496" s="249"/>
      <c r="X496" s="249"/>
      <c r="Y496" s="249"/>
      <c r="Z496" s="249"/>
    </row>
    <row r="497">
      <c r="A497" s="249"/>
      <c r="B497" s="249"/>
      <c r="C497" s="249"/>
      <c r="D497" s="249"/>
      <c r="E497" s="249"/>
      <c r="F497" s="249"/>
      <c r="G497" s="249"/>
      <c r="H497" s="249"/>
      <c r="I497" s="249"/>
      <c r="J497" s="249"/>
      <c r="K497" s="249"/>
      <c r="L497" s="249"/>
      <c r="M497" s="249"/>
      <c r="N497" s="249"/>
      <c r="O497" s="249"/>
      <c r="P497" s="249"/>
      <c r="Q497" s="249"/>
      <c r="R497" s="249"/>
      <c r="S497" s="249"/>
      <c r="T497" s="249"/>
      <c r="U497" s="249"/>
      <c r="V497" s="249"/>
      <c r="W497" s="249"/>
      <c r="X497" s="249"/>
      <c r="Y497" s="249"/>
      <c r="Z497" s="249"/>
    </row>
    <row r="498">
      <c r="A498" s="249"/>
      <c r="B498" s="249"/>
      <c r="C498" s="249"/>
      <c r="D498" s="249"/>
      <c r="E498" s="249"/>
      <c r="F498" s="249"/>
      <c r="G498" s="249"/>
      <c r="H498" s="249"/>
      <c r="I498" s="249"/>
      <c r="J498" s="249"/>
      <c r="K498" s="249"/>
      <c r="L498" s="249"/>
      <c r="M498" s="249"/>
      <c r="N498" s="249"/>
      <c r="O498" s="249"/>
      <c r="P498" s="249"/>
      <c r="Q498" s="249"/>
      <c r="R498" s="249"/>
      <c r="S498" s="249"/>
      <c r="T498" s="249"/>
      <c r="U498" s="249"/>
      <c r="V498" s="249"/>
      <c r="W498" s="249"/>
      <c r="X498" s="249"/>
      <c r="Y498" s="249"/>
      <c r="Z498" s="249"/>
    </row>
    <row r="499">
      <c r="A499" s="249"/>
      <c r="B499" s="249"/>
      <c r="C499" s="249"/>
      <c r="D499" s="249"/>
      <c r="E499" s="249"/>
      <c r="F499" s="249"/>
      <c r="G499" s="249"/>
      <c r="H499" s="249"/>
      <c r="I499" s="249"/>
      <c r="J499" s="249"/>
      <c r="K499" s="249"/>
      <c r="L499" s="249"/>
      <c r="M499" s="249"/>
      <c r="N499" s="249"/>
      <c r="O499" s="249"/>
      <c r="P499" s="249"/>
      <c r="Q499" s="249"/>
      <c r="R499" s="249"/>
      <c r="S499" s="249"/>
      <c r="T499" s="249"/>
      <c r="U499" s="249"/>
      <c r="V499" s="249"/>
      <c r="W499" s="249"/>
      <c r="X499" s="249"/>
      <c r="Y499" s="249"/>
      <c r="Z499" s="249"/>
    </row>
    <row r="500">
      <c r="A500" s="249"/>
      <c r="B500" s="249"/>
      <c r="C500" s="249"/>
      <c r="D500" s="249"/>
      <c r="E500" s="249"/>
      <c r="F500" s="249"/>
      <c r="G500" s="249"/>
      <c r="H500" s="249"/>
      <c r="I500" s="249"/>
      <c r="J500" s="249"/>
      <c r="K500" s="249"/>
      <c r="L500" s="249"/>
      <c r="M500" s="249"/>
      <c r="N500" s="249"/>
      <c r="O500" s="249"/>
      <c r="P500" s="249"/>
      <c r="Q500" s="249"/>
      <c r="R500" s="249"/>
      <c r="S500" s="249"/>
      <c r="T500" s="249"/>
      <c r="U500" s="249"/>
      <c r="V500" s="249"/>
      <c r="W500" s="249"/>
      <c r="X500" s="249"/>
      <c r="Y500" s="249"/>
      <c r="Z500" s="249"/>
    </row>
    <row r="501">
      <c r="A501" s="249"/>
      <c r="B501" s="249"/>
      <c r="C501" s="249"/>
      <c r="D501" s="249"/>
      <c r="E501" s="249"/>
      <c r="F501" s="249"/>
      <c r="G501" s="249"/>
      <c r="H501" s="249"/>
      <c r="I501" s="249"/>
      <c r="J501" s="249"/>
      <c r="K501" s="249"/>
      <c r="L501" s="249"/>
      <c r="M501" s="249"/>
      <c r="N501" s="249"/>
      <c r="O501" s="249"/>
      <c r="P501" s="249"/>
      <c r="Q501" s="249"/>
      <c r="R501" s="249"/>
      <c r="S501" s="249"/>
      <c r="T501" s="249"/>
      <c r="U501" s="249"/>
      <c r="V501" s="249"/>
      <c r="W501" s="249"/>
      <c r="X501" s="249"/>
      <c r="Y501" s="249"/>
      <c r="Z501" s="249"/>
    </row>
    <row r="502">
      <c r="A502" s="249"/>
      <c r="B502" s="249"/>
      <c r="C502" s="249"/>
      <c r="D502" s="249"/>
      <c r="E502" s="249"/>
      <c r="F502" s="249"/>
      <c r="G502" s="249"/>
      <c r="H502" s="249"/>
      <c r="I502" s="249"/>
      <c r="J502" s="249"/>
      <c r="K502" s="249"/>
      <c r="L502" s="249"/>
      <c r="M502" s="249"/>
      <c r="N502" s="249"/>
      <c r="O502" s="249"/>
      <c r="P502" s="249"/>
      <c r="Q502" s="249"/>
      <c r="R502" s="249"/>
      <c r="S502" s="249"/>
      <c r="T502" s="249"/>
      <c r="U502" s="249"/>
      <c r="V502" s="249"/>
      <c r="W502" s="249"/>
      <c r="X502" s="249"/>
      <c r="Y502" s="249"/>
      <c r="Z502" s="249"/>
    </row>
    <row r="503">
      <c r="A503" s="249"/>
      <c r="B503" s="249"/>
      <c r="C503" s="249"/>
      <c r="D503" s="249"/>
      <c r="E503" s="249"/>
      <c r="F503" s="249"/>
      <c r="G503" s="249"/>
      <c r="H503" s="249"/>
      <c r="I503" s="249"/>
      <c r="J503" s="249"/>
      <c r="K503" s="249"/>
      <c r="L503" s="249"/>
      <c r="M503" s="249"/>
      <c r="N503" s="249"/>
      <c r="O503" s="249"/>
      <c r="P503" s="249"/>
      <c r="Q503" s="249"/>
      <c r="R503" s="249"/>
      <c r="S503" s="249"/>
      <c r="T503" s="249"/>
      <c r="U503" s="249"/>
      <c r="V503" s="249"/>
      <c r="W503" s="249"/>
      <c r="X503" s="249"/>
      <c r="Y503" s="249"/>
      <c r="Z503" s="249"/>
    </row>
    <row r="504">
      <c r="A504" s="249"/>
      <c r="B504" s="249"/>
      <c r="C504" s="249"/>
      <c r="D504" s="249"/>
      <c r="E504" s="249"/>
      <c r="F504" s="249"/>
      <c r="G504" s="249"/>
      <c r="H504" s="249"/>
      <c r="I504" s="249"/>
      <c r="J504" s="249"/>
      <c r="K504" s="249"/>
      <c r="L504" s="249"/>
      <c r="M504" s="249"/>
      <c r="N504" s="249"/>
      <c r="O504" s="249"/>
      <c r="P504" s="249"/>
      <c r="Q504" s="249"/>
      <c r="R504" s="249"/>
      <c r="S504" s="249"/>
      <c r="T504" s="249"/>
      <c r="U504" s="249"/>
      <c r="V504" s="249"/>
      <c r="W504" s="249"/>
      <c r="X504" s="249"/>
      <c r="Y504" s="249"/>
      <c r="Z504" s="249"/>
    </row>
    <row r="505">
      <c r="A505" s="249"/>
      <c r="B505" s="249"/>
      <c r="C505" s="249"/>
      <c r="D505" s="249"/>
      <c r="E505" s="249"/>
      <c r="F505" s="249"/>
      <c r="G505" s="249"/>
      <c r="H505" s="249"/>
      <c r="I505" s="249"/>
      <c r="J505" s="249"/>
      <c r="K505" s="249"/>
      <c r="L505" s="249"/>
      <c r="M505" s="249"/>
      <c r="N505" s="249"/>
      <c r="O505" s="249"/>
      <c r="P505" s="249"/>
      <c r="Q505" s="249"/>
      <c r="R505" s="249"/>
      <c r="S505" s="249"/>
      <c r="T505" s="249"/>
      <c r="U505" s="249"/>
      <c r="V505" s="249"/>
      <c r="W505" s="249"/>
      <c r="X505" s="249"/>
      <c r="Y505" s="249"/>
      <c r="Z505" s="249"/>
    </row>
    <row r="506">
      <c r="A506" s="249"/>
      <c r="B506" s="249"/>
      <c r="C506" s="249"/>
      <c r="D506" s="249"/>
      <c r="E506" s="249"/>
      <c r="F506" s="249"/>
      <c r="G506" s="249"/>
      <c r="H506" s="249"/>
      <c r="I506" s="249"/>
      <c r="J506" s="249"/>
      <c r="K506" s="249"/>
      <c r="L506" s="249"/>
      <c r="M506" s="249"/>
      <c r="N506" s="249"/>
      <c r="O506" s="249"/>
      <c r="P506" s="249"/>
      <c r="Q506" s="249"/>
      <c r="R506" s="249"/>
      <c r="S506" s="249"/>
      <c r="T506" s="249"/>
      <c r="U506" s="249"/>
      <c r="V506" s="249"/>
      <c r="W506" s="249"/>
      <c r="X506" s="249"/>
      <c r="Y506" s="249"/>
      <c r="Z506" s="249"/>
    </row>
    <row r="507">
      <c r="A507" s="249"/>
      <c r="B507" s="249"/>
      <c r="C507" s="249"/>
      <c r="D507" s="249"/>
      <c r="E507" s="249"/>
      <c r="F507" s="249"/>
      <c r="G507" s="249"/>
      <c r="H507" s="249"/>
      <c r="I507" s="249"/>
      <c r="J507" s="249"/>
      <c r="K507" s="249"/>
      <c r="L507" s="249"/>
      <c r="M507" s="249"/>
      <c r="N507" s="249"/>
      <c r="O507" s="249"/>
      <c r="P507" s="249"/>
      <c r="Q507" s="249"/>
      <c r="R507" s="249"/>
      <c r="S507" s="249"/>
      <c r="T507" s="249"/>
      <c r="U507" s="249"/>
      <c r="V507" s="249"/>
      <c r="W507" s="249"/>
      <c r="X507" s="249"/>
      <c r="Y507" s="249"/>
      <c r="Z507" s="249"/>
    </row>
    <row r="508">
      <c r="A508" s="249"/>
      <c r="B508" s="249"/>
      <c r="C508" s="249"/>
      <c r="D508" s="249"/>
      <c r="E508" s="249"/>
      <c r="F508" s="249"/>
      <c r="G508" s="249"/>
      <c r="H508" s="249"/>
      <c r="I508" s="249"/>
      <c r="J508" s="249"/>
      <c r="K508" s="249"/>
      <c r="L508" s="249"/>
      <c r="M508" s="249"/>
      <c r="N508" s="249"/>
      <c r="O508" s="249"/>
      <c r="P508" s="249"/>
      <c r="Q508" s="249"/>
      <c r="R508" s="249"/>
      <c r="S508" s="249"/>
      <c r="T508" s="249"/>
      <c r="U508" s="249"/>
      <c r="V508" s="249"/>
      <c r="W508" s="249"/>
      <c r="X508" s="249"/>
      <c r="Y508" s="249"/>
      <c r="Z508" s="249"/>
    </row>
    <row r="509">
      <c r="A509" s="249"/>
      <c r="B509" s="249"/>
      <c r="C509" s="249"/>
      <c r="D509" s="249"/>
      <c r="E509" s="249"/>
      <c r="F509" s="249"/>
      <c r="G509" s="249"/>
      <c r="H509" s="249"/>
      <c r="I509" s="249"/>
      <c r="J509" s="249"/>
      <c r="K509" s="249"/>
      <c r="L509" s="249"/>
      <c r="M509" s="249"/>
      <c r="N509" s="249"/>
      <c r="O509" s="249"/>
      <c r="P509" s="249"/>
      <c r="Q509" s="249"/>
      <c r="R509" s="249"/>
      <c r="S509" s="249"/>
      <c r="T509" s="249"/>
      <c r="U509" s="249"/>
      <c r="V509" s="249"/>
      <c r="W509" s="249"/>
      <c r="X509" s="249"/>
      <c r="Y509" s="249"/>
      <c r="Z509" s="249"/>
    </row>
    <row r="510">
      <c r="A510" s="249"/>
      <c r="B510" s="249"/>
      <c r="C510" s="249"/>
      <c r="D510" s="249"/>
      <c r="E510" s="249"/>
      <c r="F510" s="249"/>
      <c r="G510" s="249"/>
      <c r="H510" s="249"/>
      <c r="I510" s="249"/>
      <c r="J510" s="249"/>
      <c r="K510" s="249"/>
      <c r="L510" s="249"/>
      <c r="M510" s="249"/>
      <c r="N510" s="249"/>
      <c r="O510" s="249"/>
      <c r="P510" s="249"/>
      <c r="Q510" s="249"/>
      <c r="R510" s="249"/>
      <c r="S510" s="249"/>
      <c r="T510" s="249"/>
      <c r="U510" s="249"/>
      <c r="V510" s="249"/>
      <c r="W510" s="249"/>
      <c r="X510" s="249"/>
      <c r="Y510" s="249"/>
      <c r="Z510" s="249"/>
    </row>
    <row r="511">
      <c r="A511" s="249"/>
      <c r="B511" s="249"/>
      <c r="C511" s="249"/>
      <c r="D511" s="249"/>
      <c r="E511" s="249"/>
      <c r="F511" s="249"/>
      <c r="G511" s="249"/>
      <c r="H511" s="249"/>
      <c r="I511" s="249"/>
      <c r="J511" s="249"/>
      <c r="K511" s="249"/>
      <c r="L511" s="249"/>
      <c r="M511" s="249"/>
      <c r="N511" s="249"/>
      <c r="O511" s="249"/>
      <c r="P511" s="249"/>
      <c r="Q511" s="249"/>
      <c r="R511" s="249"/>
      <c r="S511" s="249"/>
      <c r="T511" s="249"/>
      <c r="U511" s="249"/>
      <c r="V511" s="249"/>
      <c r="W511" s="249"/>
      <c r="X511" s="249"/>
      <c r="Y511" s="249"/>
      <c r="Z511" s="249"/>
    </row>
    <row r="512">
      <c r="A512" s="249"/>
      <c r="B512" s="249"/>
      <c r="C512" s="249"/>
      <c r="D512" s="249"/>
      <c r="E512" s="249"/>
      <c r="F512" s="249"/>
      <c r="G512" s="249"/>
      <c r="H512" s="249"/>
      <c r="I512" s="249"/>
      <c r="J512" s="249"/>
      <c r="K512" s="249"/>
      <c r="L512" s="249"/>
      <c r="M512" s="249"/>
      <c r="N512" s="249"/>
      <c r="O512" s="249"/>
      <c r="P512" s="249"/>
      <c r="Q512" s="249"/>
      <c r="R512" s="249"/>
      <c r="S512" s="249"/>
      <c r="T512" s="249"/>
      <c r="U512" s="249"/>
      <c r="V512" s="249"/>
      <c r="W512" s="249"/>
      <c r="X512" s="249"/>
      <c r="Y512" s="249"/>
      <c r="Z512" s="249"/>
    </row>
    <row r="513">
      <c r="A513" s="249"/>
      <c r="B513" s="249"/>
      <c r="C513" s="249"/>
      <c r="D513" s="249"/>
      <c r="E513" s="249"/>
      <c r="F513" s="249"/>
      <c r="G513" s="249"/>
      <c r="H513" s="249"/>
      <c r="I513" s="249"/>
      <c r="J513" s="249"/>
      <c r="K513" s="249"/>
      <c r="L513" s="249"/>
      <c r="M513" s="249"/>
      <c r="N513" s="249"/>
      <c r="O513" s="249"/>
      <c r="P513" s="249"/>
      <c r="Q513" s="249"/>
      <c r="R513" s="249"/>
      <c r="S513" s="249"/>
      <c r="T513" s="249"/>
      <c r="U513" s="249"/>
      <c r="V513" s="249"/>
      <c r="W513" s="249"/>
      <c r="X513" s="249"/>
      <c r="Y513" s="249"/>
      <c r="Z513" s="249"/>
    </row>
    <row r="514">
      <c r="A514" s="249"/>
      <c r="B514" s="249"/>
      <c r="C514" s="249"/>
      <c r="D514" s="249"/>
      <c r="E514" s="249"/>
      <c r="F514" s="249"/>
      <c r="G514" s="249"/>
      <c r="H514" s="249"/>
      <c r="I514" s="249"/>
      <c r="J514" s="249"/>
      <c r="K514" s="249"/>
      <c r="L514" s="249"/>
      <c r="M514" s="249"/>
      <c r="N514" s="249"/>
      <c r="O514" s="249"/>
      <c r="P514" s="249"/>
      <c r="Q514" s="249"/>
      <c r="R514" s="249"/>
      <c r="S514" s="249"/>
      <c r="T514" s="249"/>
      <c r="U514" s="249"/>
      <c r="V514" s="249"/>
      <c r="W514" s="249"/>
      <c r="X514" s="249"/>
      <c r="Y514" s="249"/>
      <c r="Z514" s="249"/>
    </row>
    <row r="515">
      <c r="A515" s="249"/>
      <c r="B515" s="249"/>
      <c r="C515" s="249"/>
      <c r="D515" s="249"/>
      <c r="E515" s="249"/>
      <c r="F515" s="249"/>
      <c r="G515" s="249"/>
      <c r="H515" s="249"/>
      <c r="I515" s="249"/>
      <c r="J515" s="249"/>
      <c r="K515" s="249"/>
      <c r="L515" s="249"/>
      <c r="M515" s="249"/>
      <c r="N515" s="249"/>
      <c r="O515" s="249"/>
      <c r="P515" s="249"/>
      <c r="Q515" s="249"/>
      <c r="R515" s="249"/>
      <c r="S515" s="249"/>
      <c r="T515" s="249"/>
      <c r="U515" s="249"/>
      <c r="V515" s="249"/>
      <c r="W515" s="249"/>
      <c r="X515" s="249"/>
      <c r="Y515" s="249"/>
      <c r="Z515" s="249"/>
    </row>
    <row r="516">
      <c r="A516" s="249"/>
      <c r="B516" s="249"/>
      <c r="C516" s="249"/>
      <c r="D516" s="249"/>
      <c r="E516" s="249"/>
      <c r="F516" s="249"/>
      <c r="G516" s="249"/>
      <c r="H516" s="249"/>
      <c r="I516" s="249"/>
      <c r="J516" s="249"/>
      <c r="K516" s="249"/>
      <c r="L516" s="249"/>
      <c r="M516" s="249"/>
      <c r="N516" s="249"/>
      <c r="O516" s="249"/>
      <c r="P516" s="249"/>
      <c r="Q516" s="249"/>
      <c r="R516" s="249"/>
      <c r="S516" s="249"/>
      <c r="T516" s="249"/>
      <c r="U516" s="249"/>
      <c r="V516" s="249"/>
      <c r="W516" s="249"/>
      <c r="X516" s="249"/>
      <c r="Y516" s="249"/>
      <c r="Z516" s="249"/>
    </row>
    <row r="517">
      <c r="A517" s="249"/>
      <c r="B517" s="249"/>
      <c r="C517" s="249"/>
      <c r="D517" s="249"/>
      <c r="E517" s="249"/>
      <c r="F517" s="249"/>
      <c r="G517" s="249"/>
      <c r="H517" s="249"/>
      <c r="I517" s="249"/>
      <c r="J517" s="249"/>
      <c r="K517" s="249"/>
      <c r="L517" s="249"/>
      <c r="M517" s="249"/>
      <c r="N517" s="249"/>
      <c r="O517" s="249"/>
      <c r="P517" s="249"/>
      <c r="Q517" s="249"/>
      <c r="R517" s="249"/>
      <c r="S517" s="249"/>
      <c r="T517" s="249"/>
      <c r="U517" s="249"/>
      <c r="V517" s="249"/>
      <c r="W517" s="249"/>
      <c r="X517" s="249"/>
      <c r="Y517" s="249"/>
      <c r="Z517" s="249"/>
    </row>
    <row r="518">
      <c r="A518" s="249"/>
      <c r="B518" s="249"/>
      <c r="C518" s="249"/>
      <c r="D518" s="249"/>
      <c r="E518" s="249"/>
      <c r="F518" s="249"/>
      <c r="G518" s="249"/>
      <c r="H518" s="249"/>
      <c r="I518" s="249"/>
      <c r="J518" s="249"/>
      <c r="K518" s="249"/>
      <c r="L518" s="249"/>
      <c r="M518" s="249"/>
      <c r="N518" s="249"/>
      <c r="O518" s="249"/>
      <c r="P518" s="249"/>
      <c r="Q518" s="249"/>
      <c r="R518" s="249"/>
      <c r="S518" s="249"/>
      <c r="T518" s="249"/>
      <c r="U518" s="249"/>
      <c r="V518" s="249"/>
      <c r="W518" s="249"/>
      <c r="X518" s="249"/>
      <c r="Y518" s="249"/>
      <c r="Z518" s="249"/>
    </row>
    <row r="519">
      <c r="A519" s="249"/>
      <c r="B519" s="249"/>
      <c r="C519" s="249"/>
      <c r="D519" s="249"/>
      <c r="E519" s="249"/>
      <c r="F519" s="249"/>
      <c r="G519" s="249"/>
      <c r="H519" s="249"/>
      <c r="I519" s="249"/>
      <c r="J519" s="249"/>
      <c r="K519" s="249"/>
      <c r="L519" s="249"/>
      <c r="M519" s="249"/>
      <c r="N519" s="249"/>
      <c r="O519" s="249"/>
      <c r="P519" s="249"/>
      <c r="Q519" s="249"/>
      <c r="R519" s="249"/>
      <c r="S519" s="249"/>
      <c r="T519" s="249"/>
      <c r="U519" s="249"/>
      <c r="V519" s="249"/>
      <c r="W519" s="249"/>
      <c r="X519" s="249"/>
      <c r="Y519" s="249"/>
      <c r="Z519" s="249"/>
    </row>
    <row r="520">
      <c r="A520" s="249"/>
      <c r="B520" s="249"/>
      <c r="C520" s="249"/>
      <c r="D520" s="249"/>
      <c r="E520" s="249"/>
      <c r="F520" s="249"/>
      <c r="G520" s="249"/>
      <c r="H520" s="249"/>
      <c r="I520" s="249"/>
      <c r="J520" s="249"/>
      <c r="K520" s="249"/>
      <c r="L520" s="249"/>
      <c r="M520" s="249"/>
      <c r="N520" s="249"/>
      <c r="O520" s="249"/>
      <c r="P520" s="249"/>
      <c r="Q520" s="249"/>
      <c r="R520" s="249"/>
      <c r="S520" s="249"/>
      <c r="T520" s="249"/>
      <c r="U520" s="249"/>
      <c r="V520" s="249"/>
      <c r="W520" s="249"/>
      <c r="X520" s="249"/>
      <c r="Y520" s="249"/>
      <c r="Z520" s="249"/>
    </row>
    <row r="521">
      <c r="A521" s="249"/>
      <c r="B521" s="249"/>
      <c r="C521" s="249"/>
      <c r="D521" s="249"/>
      <c r="E521" s="249"/>
      <c r="F521" s="249"/>
      <c r="G521" s="249"/>
      <c r="H521" s="249"/>
      <c r="I521" s="249"/>
      <c r="J521" s="249"/>
      <c r="K521" s="249"/>
      <c r="L521" s="249"/>
      <c r="M521" s="249"/>
      <c r="N521" s="249"/>
      <c r="O521" s="249"/>
      <c r="P521" s="249"/>
      <c r="Q521" s="249"/>
      <c r="R521" s="249"/>
      <c r="S521" s="249"/>
      <c r="T521" s="249"/>
      <c r="U521" s="249"/>
      <c r="V521" s="249"/>
      <c r="W521" s="249"/>
      <c r="X521" s="249"/>
      <c r="Y521" s="249"/>
      <c r="Z521" s="249"/>
    </row>
    <row r="522">
      <c r="A522" s="249"/>
      <c r="B522" s="249"/>
      <c r="C522" s="249"/>
      <c r="D522" s="249"/>
      <c r="E522" s="249"/>
      <c r="F522" s="249"/>
      <c r="G522" s="249"/>
      <c r="H522" s="249"/>
      <c r="I522" s="249"/>
      <c r="J522" s="249"/>
      <c r="K522" s="249"/>
      <c r="L522" s="249"/>
      <c r="M522" s="249"/>
      <c r="N522" s="249"/>
      <c r="O522" s="249"/>
      <c r="P522" s="249"/>
      <c r="Q522" s="249"/>
      <c r="R522" s="249"/>
      <c r="S522" s="249"/>
      <c r="T522" s="249"/>
      <c r="U522" s="249"/>
      <c r="V522" s="249"/>
      <c r="W522" s="249"/>
      <c r="X522" s="249"/>
      <c r="Y522" s="249"/>
      <c r="Z522" s="249"/>
    </row>
    <row r="523">
      <c r="A523" s="249"/>
      <c r="B523" s="249"/>
      <c r="C523" s="249"/>
      <c r="D523" s="249"/>
      <c r="E523" s="249"/>
      <c r="F523" s="249"/>
      <c r="G523" s="249"/>
      <c r="H523" s="249"/>
      <c r="I523" s="249"/>
      <c r="J523" s="249"/>
      <c r="K523" s="249"/>
      <c r="L523" s="249"/>
      <c r="M523" s="249"/>
      <c r="N523" s="249"/>
      <c r="O523" s="249"/>
      <c r="P523" s="249"/>
      <c r="Q523" s="249"/>
      <c r="R523" s="249"/>
      <c r="S523" s="249"/>
      <c r="T523" s="249"/>
      <c r="U523" s="249"/>
      <c r="V523" s="249"/>
      <c r="W523" s="249"/>
      <c r="X523" s="249"/>
      <c r="Y523" s="249"/>
      <c r="Z523" s="249"/>
    </row>
    <row r="524">
      <c r="A524" s="249"/>
      <c r="B524" s="249"/>
      <c r="C524" s="249"/>
      <c r="D524" s="249"/>
      <c r="E524" s="249"/>
      <c r="F524" s="249"/>
      <c r="G524" s="249"/>
      <c r="H524" s="249"/>
      <c r="I524" s="249"/>
      <c r="J524" s="249"/>
      <c r="K524" s="249"/>
      <c r="L524" s="249"/>
      <c r="M524" s="249"/>
      <c r="N524" s="249"/>
      <c r="O524" s="249"/>
      <c r="P524" s="249"/>
      <c r="Q524" s="249"/>
      <c r="R524" s="249"/>
      <c r="S524" s="249"/>
      <c r="T524" s="249"/>
      <c r="U524" s="249"/>
      <c r="V524" s="249"/>
      <c r="W524" s="249"/>
      <c r="X524" s="249"/>
      <c r="Y524" s="249"/>
      <c r="Z524" s="249"/>
    </row>
    <row r="525">
      <c r="A525" s="249"/>
      <c r="B525" s="249"/>
      <c r="C525" s="249"/>
      <c r="D525" s="249"/>
      <c r="E525" s="249"/>
      <c r="F525" s="249"/>
      <c r="G525" s="249"/>
      <c r="H525" s="249"/>
      <c r="I525" s="249"/>
      <c r="J525" s="249"/>
      <c r="K525" s="249"/>
      <c r="L525" s="249"/>
      <c r="M525" s="249"/>
      <c r="N525" s="249"/>
      <c r="O525" s="249"/>
      <c r="P525" s="249"/>
      <c r="Q525" s="249"/>
      <c r="R525" s="249"/>
      <c r="S525" s="249"/>
      <c r="T525" s="249"/>
      <c r="U525" s="249"/>
      <c r="V525" s="249"/>
      <c r="W525" s="249"/>
      <c r="X525" s="249"/>
      <c r="Y525" s="249"/>
      <c r="Z525" s="249"/>
    </row>
    <row r="526">
      <c r="A526" s="249"/>
      <c r="B526" s="249"/>
      <c r="C526" s="249"/>
      <c r="D526" s="249"/>
      <c r="E526" s="249"/>
      <c r="F526" s="249"/>
      <c r="G526" s="249"/>
      <c r="H526" s="249"/>
      <c r="I526" s="249"/>
      <c r="J526" s="249"/>
      <c r="K526" s="249"/>
      <c r="L526" s="249"/>
      <c r="M526" s="249"/>
      <c r="N526" s="249"/>
      <c r="O526" s="249"/>
      <c r="P526" s="249"/>
      <c r="Q526" s="249"/>
      <c r="R526" s="249"/>
      <c r="S526" s="249"/>
      <c r="T526" s="249"/>
      <c r="U526" s="249"/>
      <c r="V526" s="249"/>
      <c r="W526" s="249"/>
      <c r="X526" s="249"/>
      <c r="Y526" s="249"/>
      <c r="Z526" s="249"/>
    </row>
    <row r="527">
      <c r="A527" s="249"/>
      <c r="B527" s="249"/>
      <c r="C527" s="249"/>
      <c r="D527" s="249"/>
      <c r="E527" s="249"/>
      <c r="F527" s="249"/>
      <c r="G527" s="249"/>
      <c r="H527" s="249"/>
      <c r="I527" s="249"/>
      <c r="J527" s="249"/>
      <c r="K527" s="249"/>
      <c r="L527" s="249"/>
      <c r="M527" s="249"/>
      <c r="N527" s="249"/>
      <c r="O527" s="249"/>
      <c r="P527" s="249"/>
      <c r="Q527" s="249"/>
      <c r="R527" s="249"/>
      <c r="S527" s="249"/>
      <c r="T527" s="249"/>
      <c r="U527" s="249"/>
      <c r="V527" s="249"/>
      <c r="W527" s="249"/>
      <c r="X527" s="249"/>
      <c r="Y527" s="249"/>
      <c r="Z527" s="249"/>
    </row>
    <row r="528">
      <c r="A528" s="249"/>
      <c r="B528" s="249"/>
      <c r="C528" s="249"/>
      <c r="D528" s="249"/>
      <c r="E528" s="249"/>
      <c r="F528" s="249"/>
      <c r="G528" s="249"/>
      <c r="H528" s="249"/>
      <c r="I528" s="249"/>
      <c r="J528" s="249"/>
      <c r="K528" s="249"/>
      <c r="L528" s="249"/>
      <c r="M528" s="249"/>
      <c r="N528" s="249"/>
      <c r="O528" s="249"/>
      <c r="P528" s="249"/>
      <c r="Q528" s="249"/>
      <c r="R528" s="249"/>
      <c r="S528" s="249"/>
      <c r="T528" s="249"/>
      <c r="U528" s="249"/>
      <c r="V528" s="249"/>
      <c r="W528" s="249"/>
      <c r="X528" s="249"/>
      <c r="Y528" s="249"/>
      <c r="Z528" s="249"/>
    </row>
    <row r="529">
      <c r="A529" s="249"/>
      <c r="B529" s="249"/>
      <c r="C529" s="249"/>
      <c r="D529" s="249"/>
      <c r="E529" s="249"/>
      <c r="F529" s="249"/>
      <c r="G529" s="249"/>
      <c r="H529" s="249"/>
      <c r="I529" s="249"/>
      <c r="J529" s="249"/>
      <c r="K529" s="249"/>
      <c r="L529" s="249"/>
      <c r="M529" s="249"/>
      <c r="N529" s="249"/>
      <c r="O529" s="249"/>
      <c r="P529" s="249"/>
      <c r="Q529" s="249"/>
      <c r="R529" s="249"/>
      <c r="S529" s="249"/>
      <c r="T529" s="249"/>
      <c r="U529" s="249"/>
      <c r="V529" s="249"/>
      <c r="W529" s="249"/>
      <c r="X529" s="249"/>
      <c r="Y529" s="249"/>
      <c r="Z529" s="249"/>
    </row>
    <row r="530">
      <c r="A530" s="249"/>
      <c r="B530" s="249"/>
      <c r="C530" s="249"/>
      <c r="D530" s="249"/>
      <c r="E530" s="249"/>
      <c r="F530" s="249"/>
      <c r="G530" s="249"/>
      <c r="H530" s="249"/>
      <c r="I530" s="249"/>
      <c r="J530" s="249"/>
      <c r="K530" s="249"/>
      <c r="L530" s="249"/>
      <c r="M530" s="249"/>
      <c r="N530" s="249"/>
      <c r="O530" s="249"/>
      <c r="P530" s="249"/>
      <c r="Q530" s="249"/>
      <c r="R530" s="249"/>
      <c r="S530" s="249"/>
      <c r="T530" s="249"/>
      <c r="U530" s="249"/>
      <c r="V530" s="249"/>
      <c r="W530" s="249"/>
      <c r="X530" s="249"/>
      <c r="Y530" s="249"/>
      <c r="Z530" s="249"/>
    </row>
    <row r="531">
      <c r="A531" s="249"/>
      <c r="B531" s="249"/>
      <c r="C531" s="249"/>
      <c r="D531" s="249"/>
      <c r="E531" s="249"/>
      <c r="F531" s="249"/>
      <c r="G531" s="249"/>
      <c r="H531" s="249"/>
      <c r="I531" s="249"/>
      <c r="J531" s="249"/>
      <c r="K531" s="249"/>
      <c r="L531" s="249"/>
      <c r="M531" s="249"/>
      <c r="N531" s="249"/>
      <c r="O531" s="249"/>
      <c r="P531" s="249"/>
      <c r="Q531" s="249"/>
      <c r="R531" s="249"/>
      <c r="S531" s="249"/>
      <c r="T531" s="249"/>
      <c r="U531" s="249"/>
      <c r="V531" s="249"/>
      <c r="W531" s="249"/>
      <c r="X531" s="249"/>
      <c r="Y531" s="249"/>
      <c r="Z531" s="249"/>
    </row>
    <row r="532">
      <c r="A532" s="249"/>
      <c r="B532" s="249"/>
      <c r="C532" s="249"/>
      <c r="D532" s="249"/>
      <c r="E532" s="249"/>
      <c r="F532" s="249"/>
      <c r="G532" s="249"/>
      <c r="H532" s="249"/>
      <c r="I532" s="249"/>
      <c r="J532" s="249"/>
      <c r="K532" s="249"/>
      <c r="L532" s="249"/>
      <c r="M532" s="249"/>
      <c r="N532" s="249"/>
      <c r="O532" s="249"/>
      <c r="P532" s="249"/>
      <c r="Q532" s="249"/>
      <c r="R532" s="249"/>
      <c r="S532" s="249"/>
      <c r="T532" s="249"/>
      <c r="U532" s="249"/>
      <c r="V532" s="249"/>
      <c r="W532" s="249"/>
      <c r="X532" s="249"/>
      <c r="Y532" s="249"/>
      <c r="Z532" s="249"/>
    </row>
    <row r="533">
      <c r="A533" s="249"/>
      <c r="B533" s="249"/>
      <c r="C533" s="249"/>
      <c r="D533" s="249"/>
      <c r="E533" s="249"/>
      <c r="F533" s="249"/>
      <c r="G533" s="249"/>
      <c r="H533" s="249"/>
      <c r="I533" s="249"/>
      <c r="J533" s="249"/>
      <c r="K533" s="249"/>
      <c r="L533" s="249"/>
      <c r="M533" s="249"/>
      <c r="N533" s="249"/>
      <c r="O533" s="249"/>
      <c r="P533" s="249"/>
      <c r="Q533" s="249"/>
      <c r="R533" s="249"/>
      <c r="S533" s="249"/>
      <c r="T533" s="249"/>
      <c r="U533" s="249"/>
      <c r="V533" s="249"/>
      <c r="W533" s="249"/>
      <c r="X533" s="249"/>
      <c r="Y533" s="249"/>
      <c r="Z533" s="249"/>
    </row>
    <row r="534">
      <c r="A534" s="249"/>
      <c r="B534" s="249"/>
      <c r="C534" s="249"/>
      <c r="D534" s="249"/>
      <c r="E534" s="249"/>
      <c r="F534" s="249"/>
      <c r="G534" s="249"/>
      <c r="H534" s="249"/>
      <c r="I534" s="249"/>
      <c r="J534" s="249"/>
      <c r="K534" s="249"/>
      <c r="L534" s="249"/>
      <c r="M534" s="249"/>
      <c r="N534" s="249"/>
      <c r="O534" s="249"/>
      <c r="P534" s="249"/>
      <c r="Q534" s="249"/>
      <c r="R534" s="249"/>
      <c r="S534" s="249"/>
      <c r="T534" s="249"/>
      <c r="U534" s="249"/>
      <c r="V534" s="249"/>
      <c r="W534" s="249"/>
      <c r="X534" s="249"/>
      <c r="Y534" s="249"/>
      <c r="Z534" s="249"/>
    </row>
    <row r="535">
      <c r="A535" s="249"/>
      <c r="B535" s="249"/>
      <c r="C535" s="249"/>
      <c r="D535" s="249"/>
      <c r="E535" s="249"/>
      <c r="F535" s="249"/>
      <c r="G535" s="249"/>
      <c r="H535" s="249"/>
      <c r="I535" s="249"/>
      <c r="J535" s="249"/>
      <c r="K535" s="249"/>
      <c r="L535" s="249"/>
      <c r="M535" s="249"/>
      <c r="N535" s="249"/>
      <c r="O535" s="249"/>
      <c r="P535" s="249"/>
      <c r="Q535" s="249"/>
      <c r="R535" s="249"/>
      <c r="S535" s="249"/>
      <c r="T535" s="249"/>
      <c r="U535" s="249"/>
      <c r="V535" s="249"/>
      <c r="W535" s="249"/>
      <c r="X535" s="249"/>
      <c r="Y535" s="249"/>
      <c r="Z535" s="249"/>
    </row>
    <row r="536">
      <c r="A536" s="249"/>
      <c r="B536" s="249"/>
      <c r="C536" s="249"/>
      <c r="D536" s="249"/>
      <c r="E536" s="249"/>
      <c r="F536" s="249"/>
      <c r="G536" s="249"/>
      <c r="H536" s="249"/>
      <c r="I536" s="249"/>
      <c r="J536" s="249"/>
      <c r="K536" s="249"/>
      <c r="L536" s="249"/>
      <c r="M536" s="249"/>
      <c r="N536" s="249"/>
      <c r="O536" s="249"/>
      <c r="P536" s="249"/>
      <c r="Q536" s="249"/>
      <c r="R536" s="249"/>
      <c r="S536" s="249"/>
      <c r="T536" s="249"/>
      <c r="U536" s="249"/>
      <c r="V536" s="249"/>
      <c r="W536" s="249"/>
      <c r="X536" s="249"/>
      <c r="Y536" s="249"/>
      <c r="Z536" s="249"/>
    </row>
    <row r="537">
      <c r="A537" s="249"/>
      <c r="B537" s="249"/>
      <c r="C537" s="249"/>
      <c r="D537" s="249"/>
      <c r="E537" s="249"/>
      <c r="F537" s="249"/>
      <c r="G537" s="249"/>
      <c r="H537" s="249"/>
      <c r="I537" s="249"/>
      <c r="J537" s="249"/>
      <c r="K537" s="249"/>
      <c r="L537" s="249"/>
      <c r="M537" s="249"/>
      <c r="N537" s="249"/>
      <c r="O537" s="249"/>
      <c r="P537" s="249"/>
      <c r="Q537" s="249"/>
      <c r="R537" s="249"/>
      <c r="S537" s="249"/>
      <c r="T537" s="249"/>
      <c r="U537" s="249"/>
      <c r="V537" s="249"/>
      <c r="W537" s="249"/>
      <c r="X537" s="249"/>
      <c r="Y537" s="249"/>
      <c r="Z537" s="249"/>
    </row>
    <row r="538">
      <c r="A538" s="249"/>
      <c r="B538" s="249"/>
      <c r="C538" s="249"/>
      <c r="D538" s="249"/>
      <c r="E538" s="249"/>
      <c r="F538" s="249"/>
      <c r="G538" s="249"/>
      <c r="H538" s="249"/>
      <c r="I538" s="249"/>
      <c r="J538" s="249"/>
      <c r="K538" s="249"/>
      <c r="L538" s="249"/>
      <c r="M538" s="249"/>
      <c r="N538" s="249"/>
      <c r="O538" s="249"/>
      <c r="P538" s="249"/>
      <c r="Q538" s="249"/>
      <c r="R538" s="249"/>
      <c r="S538" s="249"/>
      <c r="T538" s="249"/>
      <c r="U538" s="249"/>
      <c r="V538" s="249"/>
      <c r="W538" s="249"/>
      <c r="X538" s="249"/>
      <c r="Y538" s="249"/>
      <c r="Z538" s="249"/>
    </row>
    <row r="539">
      <c r="A539" s="249"/>
      <c r="B539" s="249"/>
      <c r="C539" s="249"/>
      <c r="D539" s="249"/>
      <c r="E539" s="249"/>
      <c r="F539" s="249"/>
      <c r="G539" s="249"/>
      <c r="H539" s="249"/>
      <c r="I539" s="249"/>
      <c r="J539" s="249"/>
      <c r="K539" s="249"/>
      <c r="L539" s="249"/>
      <c r="M539" s="249"/>
      <c r="N539" s="249"/>
      <c r="O539" s="249"/>
      <c r="P539" s="249"/>
      <c r="Q539" s="249"/>
      <c r="R539" s="249"/>
      <c r="S539" s="249"/>
      <c r="T539" s="249"/>
      <c r="U539" s="249"/>
      <c r="V539" s="249"/>
      <c r="W539" s="249"/>
      <c r="X539" s="249"/>
      <c r="Y539" s="249"/>
      <c r="Z539" s="249"/>
    </row>
    <row r="540">
      <c r="A540" s="249"/>
      <c r="B540" s="249"/>
      <c r="C540" s="249"/>
      <c r="D540" s="249"/>
      <c r="E540" s="249"/>
      <c r="F540" s="249"/>
      <c r="G540" s="249"/>
      <c r="H540" s="249"/>
      <c r="I540" s="249"/>
      <c r="J540" s="249"/>
      <c r="K540" s="249"/>
      <c r="L540" s="249"/>
      <c r="M540" s="249"/>
      <c r="N540" s="249"/>
      <c r="O540" s="249"/>
      <c r="P540" s="249"/>
      <c r="Q540" s="249"/>
      <c r="R540" s="249"/>
      <c r="S540" s="249"/>
      <c r="T540" s="249"/>
      <c r="U540" s="249"/>
      <c r="V540" s="249"/>
      <c r="W540" s="249"/>
      <c r="X540" s="249"/>
      <c r="Y540" s="249"/>
      <c r="Z540" s="249"/>
    </row>
    <row r="541">
      <c r="A541" s="249"/>
      <c r="B541" s="249"/>
      <c r="C541" s="249"/>
      <c r="D541" s="249"/>
      <c r="E541" s="249"/>
      <c r="F541" s="249"/>
      <c r="G541" s="249"/>
      <c r="H541" s="249"/>
      <c r="I541" s="249"/>
      <c r="J541" s="249"/>
      <c r="K541" s="249"/>
      <c r="L541" s="249"/>
      <c r="M541" s="249"/>
      <c r="N541" s="249"/>
      <c r="O541" s="249"/>
      <c r="P541" s="249"/>
      <c r="Q541" s="249"/>
      <c r="R541" s="249"/>
      <c r="S541" s="249"/>
      <c r="T541" s="249"/>
      <c r="U541" s="249"/>
      <c r="V541" s="249"/>
      <c r="W541" s="249"/>
      <c r="X541" s="249"/>
      <c r="Y541" s="249"/>
      <c r="Z541" s="249"/>
    </row>
    <row r="542">
      <c r="A542" s="249"/>
      <c r="B542" s="249"/>
      <c r="C542" s="249"/>
      <c r="D542" s="249"/>
      <c r="E542" s="249"/>
      <c r="F542" s="249"/>
      <c r="G542" s="249"/>
      <c r="H542" s="249"/>
      <c r="I542" s="249"/>
      <c r="J542" s="249"/>
      <c r="K542" s="249"/>
      <c r="L542" s="249"/>
      <c r="M542" s="249"/>
      <c r="N542" s="249"/>
      <c r="O542" s="249"/>
      <c r="P542" s="249"/>
      <c r="Q542" s="249"/>
      <c r="R542" s="249"/>
      <c r="S542" s="249"/>
      <c r="T542" s="249"/>
      <c r="U542" s="249"/>
      <c r="V542" s="249"/>
      <c r="W542" s="249"/>
      <c r="X542" s="249"/>
      <c r="Y542" s="249"/>
      <c r="Z542" s="249"/>
    </row>
    <row r="543">
      <c r="A543" s="249"/>
      <c r="B543" s="249"/>
      <c r="C543" s="249"/>
      <c r="D543" s="249"/>
      <c r="E543" s="249"/>
      <c r="F543" s="249"/>
      <c r="G543" s="249"/>
      <c r="H543" s="249"/>
      <c r="I543" s="249"/>
      <c r="J543" s="249"/>
      <c r="K543" s="249"/>
      <c r="L543" s="249"/>
      <c r="M543" s="249"/>
      <c r="N543" s="249"/>
      <c r="O543" s="249"/>
      <c r="P543" s="249"/>
      <c r="Q543" s="249"/>
      <c r="R543" s="249"/>
      <c r="S543" s="249"/>
      <c r="T543" s="249"/>
      <c r="U543" s="249"/>
      <c r="V543" s="249"/>
      <c r="W543" s="249"/>
      <c r="X543" s="249"/>
      <c r="Y543" s="249"/>
      <c r="Z543" s="249"/>
    </row>
    <row r="544">
      <c r="A544" s="249"/>
      <c r="B544" s="249"/>
      <c r="C544" s="249"/>
      <c r="D544" s="249"/>
      <c r="E544" s="249"/>
      <c r="F544" s="249"/>
      <c r="G544" s="249"/>
      <c r="H544" s="249"/>
      <c r="I544" s="249"/>
      <c r="J544" s="249"/>
      <c r="K544" s="249"/>
      <c r="L544" s="249"/>
      <c r="M544" s="249"/>
      <c r="N544" s="249"/>
      <c r="O544" s="249"/>
      <c r="P544" s="249"/>
      <c r="Q544" s="249"/>
      <c r="R544" s="249"/>
      <c r="S544" s="249"/>
      <c r="T544" s="249"/>
      <c r="U544" s="249"/>
      <c r="V544" s="249"/>
      <c r="W544" s="249"/>
      <c r="X544" s="249"/>
      <c r="Y544" s="249"/>
      <c r="Z544" s="249"/>
    </row>
    <row r="545">
      <c r="A545" s="249"/>
      <c r="B545" s="249"/>
      <c r="C545" s="249"/>
      <c r="D545" s="249"/>
      <c r="E545" s="249"/>
      <c r="F545" s="249"/>
      <c r="G545" s="249"/>
      <c r="H545" s="249"/>
      <c r="I545" s="249"/>
      <c r="J545" s="249"/>
      <c r="K545" s="249"/>
      <c r="L545" s="249"/>
      <c r="M545" s="249"/>
      <c r="N545" s="249"/>
      <c r="O545" s="249"/>
      <c r="P545" s="249"/>
      <c r="Q545" s="249"/>
      <c r="R545" s="249"/>
      <c r="S545" s="249"/>
      <c r="T545" s="249"/>
      <c r="U545" s="249"/>
      <c r="V545" s="249"/>
      <c r="W545" s="249"/>
      <c r="X545" s="249"/>
      <c r="Y545" s="249"/>
      <c r="Z545" s="249"/>
    </row>
    <row r="546">
      <c r="A546" s="249"/>
      <c r="B546" s="249"/>
      <c r="C546" s="249"/>
      <c r="D546" s="249"/>
      <c r="E546" s="249"/>
      <c r="F546" s="249"/>
      <c r="G546" s="249"/>
      <c r="H546" s="249"/>
      <c r="I546" s="249"/>
      <c r="J546" s="249"/>
      <c r="K546" s="249"/>
      <c r="L546" s="249"/>
      <c r="M546" s="249"/>
      <c r="N546" s="249"/>
      <c r="O546" s="249"/>
      <c r="P546" s="249"/>
      <c r="Q546" s="249"/>
      <c r="R546" s="249"/>
      <c r="S546" s="249"/>
      <c r="T546" s="249"/>
      <c r="U546" s="249"/>
      <c r="V546" s="249"/>
      <c r="W546" s="249"/>
      <c r="X546" s="249"/>
      <c r="Y546" s="249"/>
      <c r="Z546" s="249"/>
    </row>
    <row r="547">
      <c r="A547" s="249"/>
      <c r="B547" s="249"/>
      <c r="C547" s="249"/>
      <c r="D547" s="249"/>
      <c r="E547" s="249"/>
      <c r="F547" s="249"/>
      <c r="G547" s="249"/>
      <c r="H547" s="249"/>
      <c r="I547" s="249"/>
      <c r="J547" s="249"/>
      <c r="K547" s="249"/>
      <c r="L547" s="249"/>
      <c r="M547" s="249"/>
      <c r="N547" s="249"/>
      <c r="O547" s="249"/>
      <c r="P547" s="249"/>
      <c r="Q547" s="249"/>
      <c r="R547" s="249"/>
      <c r="S547" s="249"/>
      <c r="T547" s="249"/>
      <c r="U547" s="249"/>
      <c r="V547" s="249"/>
      <c r="W547" s="249"/>
      <c r="X547" s="249"/>
      <c r="Y547" s="249"/>
      <c r="Z547" s="249"/>
    </row>
    <row r="548">
      <c r="A548" s="249"/>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Y548" s="249"/>
      <c r="Z548" s="249"/>
    </row>
    <row r="549">
      <c r="A549" s="249"/>
      <c r="B549" s="249"/>
      <c r="C549" s="249"/>
      <c r="D549" s="249"/>
      <c r="E549" s="249"/>
      <c r="F549" s="249"/>
      <c r="G549" s="249"/>
      <c r="H549" s="249"/>
      <c r="I549" s="249"/>
      <c r="J549" s="249"/>
      <c r="K549" s="249"/>
      <c r="L549" s="249"/>
      <c r="M549" s="249"/>
      <c r="N549" s="249"/>
      <c r="O549" s="249"/>
      <c r="P549" s="249"/>
      <c r="Q549" s="249"/>
      <c r="R549" s="249"/>
      <c r="S549" s="249"/>
      <c r="T549" s="249"/>
      <c r="U549" s="249"/>
      <c r="V549" s="249"/>
      <c r="W549" s="249"/>
      <c r="X549" s="249"/>
      <c r="Y549" s="249"/>
      <c r="Z549" s="249"/>
    </row>
    <row r="550">
      <c r="A550" s="249"/>
      <c r="B550" s="249"/>
      <c r="C550" s="249"/>
      <c r="D550" s="249"/>
      <c r="E550" s="249"/>
      <c r="F550" s="249"/>
      <c r="G550" s="249"/>
      <c r="H550" s="249"/>
      <c r="I550" s="249"/>
      <c r="J550" s="249"/>
      <c r="K550" s="249"/>
      <c r="L550" s="249"/>
      <c r="M550" s="249"/>
      <c r="N550" s="249"/>
      <c r="O550" s="249"/>
      <c r="P550" s="249"/>
      <c r="Q550" s="249"/>
      <c r="R550" s="249"/>
      <c r="S550" s="249"/>
      <c r="T550" s="249"/>
      <c r="U550" s="249"/>
      <c r="V550" s="249"/>
      <c r="W550" s="249"/>
      <c r="X550" s="249"/>
      <c r="Y550" s="249"/>
      <c r="Z550" s="249"/>
    </row>
    <row r="551">
      <c r="A551" s="249"/>
      <c r="B551" s="249"/>
      <c r="C551" s="249"/>
      <c r="D551" s="249"/>
      <c r="E551" s="249"/>
      <c r="F551" s="249"/>
      <c r="G551" s="249"/>
      <c r="H551" s="249"/>
      <c r="I551" s="249"/>
      <c r="J551" s="249"/>
      <c r="K551" s="249"/>
      <c r="L551" s="249"/>
      <c r="M551" s="249"/>
      <c r="N551" s="249"/>
      <c r="O551" s="249"/>
      <c r="P551" s="249"/>
      <c r="Q551" s="249"/>
      <c r="R551" s="249"/>
      <c r="S551" s="249"/>
      <c r="T551" s="249"/>
      <c r="U551" s="249"/>
      <c r="V551" s="249"/>
      <c r="W551" s="249"/>
      <c r="X551" s="249"/>
      <c r="Y551" s="249"/>
      <c r="Z551" s="249"/>
    </row>
    <row r="552">
      <c r="A552" s="249"/>
      <c r="B552" s="249"/>
      <c r="C552" s="249"/>
      <c r="D552" s="249"/>
      <c r="E552" s="249"/>
      <c r="F552" s="249"/>
      <c r="G552" s="249"/>
      <c r="H552" s="249"/>
      <c r="I552" s="249"/>
      <c r="J552" s="249"/>
      <c r="K552" s="249"/>
      <c r="L552" s="249"/>
      <c r="M552" s="249"/>
      <c r="N552" s="249"/>
      <c r="O552" s="249"/>
      <c r="P552" s="249"/>
      <c r="Q552" s="249"/>
      <c r="R552" s="249"/>
      <c r="S552" s="249"/>
      <c r="T552" s="249"/>
      <c r="U552" s="249"/>
      <c r="V552" s="249"/>
      <c r="W552" s="249"/>
      <c r="X552" s="249"/>
      <c r="Y552" s="249"/>
      <c r="Z552" s="249"/>
    </row>
    <row r="553">
      <c r="A553" s="249"/>
      <c r="B553" s="249"/>
      <c r="C553" s="249"/>
      <c r="D553" s="249"/>
      <c r="E553" s="249"/>
      <c r="F553" s="249"/>
      <c r="G553" s="249"/>
      <c r="H553" s="249"/>
      <c r="I553" s="249"/>
      <c r="J553" s="249"/>
      <c r="K553" s="249"/>
      <c r="L553" s="249"/>
      <c r="M553" s="249"/>
      <c r="N553" s="249"/>
      <c r="O553" s="249"/>
      <c r="P553" s="249"/>
      <c r="Q553" s="249"/>
      <c r="R553" s="249"/>
      <c r="S553" s="249"/>
      <c r="T553" s="249"/>
      <c r="U553" s="249"/>
      <c r="V553" s="249"/>
      <c r="W553" s="249"/>
      <c r="X553" s="249"/>
      <c r="Y553" s="249"/>
      <c r="Z553" s="249"/>
    </row>
    <row r="554">
      <c r="A554" s="249"/>
      <c r="B554" s="249"/>
      <c r="C554" s="249"/>
      <c r="D554" s="249"/>
      <c r="E554" s="249"/>
      <c r="F554" s="249"/>
      <c r="G554" s="249"/>
      <c r="H554" s="249"/>
      <c r="I554" s="249"/>
      <c r="J554" s="249"/>
      <c r="K554" s="249"/>
      <c r="L554" s="249"/>
      <c r="M554" s="249"/>
      <c r="N554" s="249"/>
      <c r="O554" s="249"/>
      <c r="P554" s="249"/>
      <c r="Q554" s="249"/>
      <c r="R554" s="249"/>
      <c r="S554" s="249"/>
      <c r="T554" s="249"/>
      <c r="U554" s="249"/>
      <c r="V554" s="249"/>
      <c r="W554" s="249"/>
      <c r="X554" s="249"/>
      <c r="Y554" s="249"/>
      <c r="Z554" s="249"/>
    </row>
    <row r="555">
      <c r="A555" s="249"/>
      <c r="B555" s="249"/>
      <c r="C555" s="249"/>
      <c r="D555" s="249"/>
      <c r="E555" s="249"/>
      <c r="F555" s="249"/>
      <c r="G555" s="249"/>
      <c r="H555" s="249"/>
      <c r="I555" s="249"/>
      <c r="J555" s="249"/>
      <c r="K555" s="249"/>
      <c r="L555" s="249"/>
      <c r="M555" s="249"/>
      <c r="N555" s="249"/>
      <c r="O555" s="249"/>
      <c r="P555" s="249"/>
      <c r="Q555" s="249"/>
      <c r="R555" s="249"/>
      <c r="S555" s="249"/>
      <c r="T555" s="249"/>
      <c r="U555" s="249"/>
      <c r="V555" s="249"/>
      <c r="W555" s="249"/>
      <c r="X555" s="249"/>
      <c r="Y555" s="249"/>
      <c r="Z555" s="249"/>
    </row>
    <row r="556">
      <c r="A556" s="249"/>
      <c r="B556" s="249"/>
      <c r="C556" s="249"/>
      <c r="D556" s="249"/>
      <c r="E556" s="249"/>
      <c r="F556" s="249"/>
      <c r="G556" s="249"/>
      <c r="H556" s="249"/>
      <c r="I556" s="249"/>
      <c r="J556" s="249"/>
      <c r="K556" s="249"/>
      <c r="L556" s="249"/>
      <c r="M556" s="249"/>
      <c r="N556" s="249"/>
      <c r="O556" s="249"/>
      <c r="P556" s="249"/>
      <c r="Q556" s="249"/>
      <c r="R556" s="249"/>
      <c r="S556" s="249"/>
      <c r="T556" s="249"/>
      <c r="U556" s="249"/>
      <c r="V556" s="249"/>
      <c r="W556" s="249"/>
      <c r="X556" s="249"/>
      <c r="Y556" s="249"/>
      <c r="Z556" s="249"/>
    </row>
    <row r="557">
      <c r="A557" s="249"/>
      <c r="B557" s="249"/>
      <c r="C557" s="249"/>
      <c r="D557" s="249"/>
      <c r="E557" s="249"/>
      <c r="F557" s="249"/>
      <c r="G557" s="249"/>
      <c r="H557" s="249"/>
      <c r="I557" s="249"/>
      <c r="J557" s="249"/>
      <c r="K557" s="249"/>
      <c r="L557" s="249"/>
      <c r="M557" s="249"/>
      <c r="N557" s="249"/>
      <c r="O557" s="249"/>
      <c r="P557" s="249"/>
      <c r="Q557" s="249"/>
      <c r="R557" s="249"/>
      <c r="S557" s="249"/>
      <c r="T557" s="249"/>
      <c r="U557" s="249"/>
      <c r="V557" s="249"/>
      <c r="W557" s="249"/>
      <c r="X557" s="249"/>
      <c r="Y557" s="249"/>
      <c r="Z557" s="249"/>
    </row>
    <row r="558">
      <c r="A558" s="249"/>
      <c r="B558" s="249"/>
      <c r="C558" s="249"/>
      <c r="D558" s="249"/>
      <c r="E558" s="249"/>
      <c r="F558" s="249"/>
      <c r="G558" s="249"/>
      <c r="H558" s="249"/>
      <c r="I558" s="249"/>
      <c r="J558" s="249"/>
      <c r="K558" s="249"/>
      <c r="L558" s="249"/>
      <c r="M558" s="249"/>
      <c r="N558" s="249"/>
      <c r="O558" s="249"/>
      <c r="P558" s="249"/>
      <c r="Q558" s="249"/>
      <c r="R558" s="249"/>
      <c r="S558" s="249"/>
      <c r="T558" s="249"/>
      <c r="U558" s="249"/>
      <c r="V558" s="249"/>
      <c r="W558" s="249"/>
      <c r="X558" s="249"/>
      <c r="Y558" s="249"/>
      <c r="Z558" s="249"/>
    </row>
    <row r="559">
      <c r="A559" s="249"/>
      <c r="B559" s="249"/>
      <c r="C559" s="249"/>
      <c r="D559" s="249"/>
      <c r="E559" s="249"/>
      <c r="F559" s="249"/>
      <c r="G559" s="249"/>
      <c r="H559" s="249"/>
      <c r="I559" s="249"/>
      <c r="J559" s="249"/>
      <c r="K559" s="249"/>
      <c r="L559" s="249"/>
      <c r="M559" s="249"/>
      <c r="N559" s="249"/>
      <c r="O559" s="249"/>
      <c r="P559" s="249"/>
      <c r="Q559" s="249"/>
      <c r="R559" s="249"/>
      <c r="S559" s="249"/>
      <c r="T559" s="249"/>
      <c r="U559" s="249"/>
      <c r="V559" s="249"/>
      <c r="W559" s="249"/>
      <c r="X559" s="249"/>
      <c r="Y559" s="249"/>
      <c r="Z559" s="249"/>
    </row>
    <row r="560">
      <c r="A560" s="249"/>
      <c r="B560" s="249"/>
      <c r="C560" s="249"/>
      <c r="D560" s="249"/>
      <c r="E560" s="249"/>
      <c r="F560" s="249"/>
      <c r="G560" s="249"/>
      <c r="H560" s="249"/>
      <c r="I560" s="249"/>
      <c r="J560" s="249"/>
      <c r="K560" s="249"/>
      <c r="L560" s="249"/>
      <c r="M560" s="249"/>
      <c r="N560" s="249"/>
      <c r="O560" s="249"/>
      <c r="P560" s="249"/>
      <c r="Q560" s="249"/>
      <c r="R560" s="249"/>
      <c r="S560" s="249"/>
      <c r="T560" s="249"/>
      <c r="U560" s="249"/>
      <c r="V560" s="249"/>
      <c r="W560" s="249"/>
      <c r="X560" s="249"/>
      <c r="Y560" s="249"/>
      <c r="Z560" s="249"/>
    </row>
    <row r="561">
      <c r="A561" s="249"/>
      <c r="B561" s="249"/>
      <c r="C561" s="249"/>
      <c r="D561" s="249"/>
      <c r="E561" s="249"/>
      <c r="F561" s="249"/>
      <c r="G561" s="249"/>
      <c r="H561" s="249"/>
      <c r="I561" s="249"/>
      <c r="J561" s="249"/>
      <c r="K561" s="249"/>
      <c r="L561" s="249"/>
      <c r="M561" s="249"/>
      <c r="N561" s="249"/>
      <c r="O561" s="249"/>
      <c r="P561" s="249"/>
      <c r="Q561" s="249"/>
      <c r="R561" s="249"/>
      <c r="S561" s="249"/>
      <c r="T561" s="249"/>
      <c r="U561" s="249"/>
      <c r="V561" s="249"/>
      <c r="W561" s="249"/>
      <c r="X561" s="249"/>
      <c r="Y561" s="249"/>
      <c r="Z561" s="249"/>
    </row>
    <row r="562">
      <c r="A562" s="249"/>
      <c r="B562" s="249"/>
      <c r="C562" s="249"/>
      <c r="D562" s="249"/>
      <c r="E562" s="249"/>
      <c r="F562" s="249"/>
      <c r="G562" s="249"/>
      <c r="H562" s="249"/>
      <c r="I562" s="249"/>
      <c r="J562" s="249"/>
      <c r="K562" s="249"/>
      <c r="L562" s="249"/>
      <c r="M562" s="249"/>
      <c r="N562" s="249"/>
      <c r="O562" s="249"/>
      <c r="P562" s="249"/>
      <c r="Q562" s="249"/>
      <c r="R562" s="249"/>
      <c r="S562" s="249"/>
      <c r="T562" s="249"/>
      <c r="U562" s="249"/>
      <c r="V562" s="249"/>
      <c r="W562" s="249"/>
      <c r="X562" s="249"/>
      <c r="Y562" s="249"/>
      <c r="Z562" s="249"/>
    </row>
    <row r="563">
      <c r="A563" s="249"/>
      <c r="B563" s="249"/>
      <c r="C563" s="249"/>
      <c r="D563" s="249"/>
      <c r="E563" s="249"/>
      <c r="F563" s="249"/>
      <c r="G563" s="249"/>
      <c r="H563" s="249"/>
      <c r="I563" s="249"/>
      <c r="J563" s="249"/>
      <c r="K563" s="249"/>
      <c r="L563" s="249"/>
      <c r="M563" s="249"/>
      <c r="N563" s="249"/>
      <c r="O563" s="249"/>
      <c r="P563" s="249"/>
      <c r="Q563" s="249"/>
      <c r="R563" s="249"/>
      <c r="S563" s="249"/>
      <c r="T563" s="249"/>
      <c r="U563" s="249"/>
      <c r="V563" s="249"/>
      <c r="W563" s="249"/>
      <c r="X563" s="249"/>
      <c r="Y563" s="249"/>
      <c r="Z563" s="249"/>
    </row>
    <row r="564">
      <c r="A564" s="249"/>
      <c r="B564" s="249"/>
      <c r="C564" s="249"/>
      <c r="D564" s="249"/>
      <c r="E564" s="249"/>
      <c r="F564" s="249"/>
      <c r="G564" s="249"/>
      <c r="H564" s="249"/>
      <c r="I564" s="249"/>
      <c r="J564" s="249"/>
      <c r="K564" s="249"/>
      <c r="L564" s="249"/>
      <c r="M564" s="249"/>
      <c r="N564" s="249"/>
      <c r="O564" s="249"/>
      <c r="P564" s="249"/>
      <c r="Q564" s="249"/>
      <c r="R564" s="249"/>
      <c r="S564" s="249"/>
      <c r="T564" s="249"/>
      <c r="U564" s="249"/>
      <c r="V564" s="249"/>
      <c r="W564" s="249"/>
      <c r="X564" s="249"/>
      <c r="Y564" s="249"/>
      <c r="Z564" s="249"/>
    </row>
    <row r="565">
      <c r="A565" s="249"/>
      <c r="B565" s="249"/>
      <c r="C565" s="249"/>
      <c r="D565" s="249"/>
      <c r="E565" s="249"/>
      <c r="F565" s="249"/>
      <c r="G565" s="249"/>
      <c r="H565" s="249"/>
      <c r="I565" s="249"/>
      <c r="J565" s="249"/>
      <c r="K565" s="249"/>
      <c r="L565" s="249"/>
      <c r="M565" s="249"/>
      <c r="N565" s="249"/>
      <c r="O565" s="249"/>
      <c r="P565" s="249"/>
      <c r="Q565" s="249"/>
      <c r="R565" s="249"/>
      <c r="S565" s="249"/>
      <c r="T565" s="249"/>
      <c r="U565" s="249"/>
      <c r="V565" s="249"/>
      <c r="W565" s="249"/>
      <c r="X565" s="249"/>
      <c r="Y565" s="249"/>
      <c r="Z565" s="249"/>
    </row>
    <row r="566">
      <c r="A566" s="249"/>
      <c r="B566" s="249"/>
      <c r="C566" s="249"/>
      <c r="D566" s="249"/>
      <c r="E566" s="249"/>
      <c r="F566" s="249"/>
      <c r="G566" s="249"/>
      <c r="H566" s="249"/>
      <c r="I566" s="249"/>
      <c r="J566" s="249"/>
      <c r="K566" s="249"/>
      <c r="L566" s="249"/>
      <c r="M566" s="249"/>
      <c r="N566" s="249"/>
      <c r="O566" s="249"/>
      <c r="P566" s="249"/>
      <c r="Q566" s="249"/>
      <c r="R566" s="249"/>
      <c r="S566" s="249"/>
      <c r="T566" s="249"/>
      <c r="U566" s="249"/>
      <c r="V566" s="249"/>
      <c r="W566" s="249"/>
      <c r="X566" s="249"/>
      <c r="Y566" s="249"/>
      <c r="Z566" s="249"/>
    </row>
    <row r="567">
      <c r="A567" s="249"/>
      <c r="B567" s="249"/>
      <c r="C567" s="249"/>
      <c r="D567" s="249"/>
      <c r="E567" s="249"/>
      <c r="F567" s="249"/>
      <c r="G567" s="249"/>
      <c r="H567" s="249"/>
      <c r="I567" s="249"/>
      <c r="J567" s="249"/>
      <c r="K567" s="249"/>
      <c r="L567" s="249"/>
      <c r="M567" s="249"/>
      <c r="N567" s="249"/>
      <c r="O567" s="249"/>
      <c r="P567" s="249"/>
      <c r="Q567" s="249"/>
      <c r="R567" s="249"/>
      <c r="S567" s="249"/>
      <c r="T567" s="249"/>
      <c r="U567" s="249"/>
      <c r="V567" s="249"/>
      <c r="W567" s="249"/>
      <c r="X567" s="249"/>
      <c r="Y567" s="249"/>
      <c r="Z567" s="249"/>
    </row>
    <row r="568">
      <c r="A568" s="249"/>
      <c r="B568" s="249"/>
      <c r="C568" s="249"/>
      <c r="D568" s="249"/>
      <c r="E568" s="249"/>
      <c r="F568" s="249"/>
      <c r="G568" s="249"/>
      <c r="H568" s="249"/>
      <c r="I568" s="249"/>
      <c r="J568" s="249"/>
      <c r="K568" s="249"/>
      <c r="L568" s="249"/>
      <c r="M568" s="249"/>
      <c r="N568" s="249"/>
      <c r="O568" s="249"/>
      <c r="P568" s="249"/>
      <c r="Q568" s="249"/>
      <c r="R568" s="249"/>
      <c r="S568" s="249"/>
      <c r="T568" s="249"/>
      <c r="U568" s="249"/>
      <c r="V568" s="249"/>
      <c r="W568" s="249"/>
      <c r="X568" s="249"/>
      <c r="Y568" s="249"/>
      <c r="Z568" s="249"/>
    </row>
    <row r="569">
      <c r="A569" s="249"/>
      <c r="B569" s="249"/>
      <c r="C569" s="249"/>
      <c r="D569" s="249"/>
      <c r="E569" s="249"/>
      <c r="F569" s="249"/>
      <c r="G569" s="249"/>
      <c r="H569" s="249"/>
      <c r="I569" s="249"/>
      <c r="J569" s="249"/>
      <c r="K569" s="249"/>
      <c r="L569" s="249"/>
      <c r="M569" s="249"/>
      <c r="N569" s="249"/>
      <c r="O569" s="249"/>
      <c r="P569" s="249"/>
      <c r="Q569" s="249"/>
      <c r="R569" s="249"/>
      <c r="S569" s="249"/>
      <c r="T569" s="249"/>
      <c r="U569" s="249"/>
      <c r="V569" s="249"/>
      <c r="W569" s="249"/>
      <c r="X569" s="249"/>
      <c r="Y569" s="249"/>
      <c r="Z569" s="249"/>
    </row>
    <row r="570">
      <c r="A570" s="249"/>
      <c r="B570" s="249"/>
      <c r="C570" s="249"/>
      <c r="D570" s="249"/>
      <c r="E570" s="249"/>
      <c r="F570" s="249"/>
      <c r="G570" s="249"/>
      <c r="H570" s="249"/>
      <c r="I570" s="249"/>
      <c r="J570" s="249"/>
      <c r="K570" s="249"/>
      <c r="L570" s="249"/>
      <c r="M570" s="249"/>
      <c r="N570" s="249"/>
      <c r="O570" s="249"/>
      <c r="P570" s="249"/>
      <c r="Q570" s="249"/>
      <c r="R570" s="249"/>
      <c r="S570" s="249"/>
      <c r="T570" s="249"/>
      <c r="U570" s="249"/>
      <c r="V570" s="249"/>
      <c r="W570" s="249"/>
      <c r="X570" s="249"/>
      <c r="Y570" s="249"/>
      <c r="Z570" s="249"/>
    </row>
    <row r="571">
      <c r="A571" s="249"/>
      <c r="B571" s="249"/>
      <c r="C571" s="249"/>
      <c r="D571" s="249"/>
      <c r="E571" s="249"/>
      <c r="F571" s="249"/>
      <c r="G571" s="249"/>
      <c r="H571" s="249"/>
      <c r="I571" s="249"/>
      <c r="J571" s="249"/>
      <c r="K571" s="249"/>
      <c r="L571" s="249"/>
      <c r="M571" s="249"/>
      <c r="N571" s="249"/>
      <c r="O571" s="249"/>
      <c r="P571" s="249"/>
      <c r="Q571" s="249"/>
      <c r="R571" s="249"/>
      <c r="S571" s="249"/>
      <c r="T571" s="249"/>
      <c r="U571" s="249"/>
      <c r="V571" s="249"/>
      <c r="W571" s="249"/>
      <c r="X571" s="249"/>
      <c r="Y571" s="249"/>
      <c r="Z571" s="249"/>
    </row>
    <row r="572">
      <c r="A572" s="249"/>
      <c r="B572" s="249"/>
      <c r="C572" s="249"/>
      <c r="D572" s="249"/>
      <c r="E572" s="249"/>
      <c r="F572" s="249"/>
      <c r="G572" s="249"/>
      <c r="H572" s="249"/>
      <c r="I572" s="249"/>
      <c r="J572" s="249"/>
      <c r="K572" s="249"/>
      <c r="L572" s="249"/>
      <c r="M572" s="249"/>
      <c r="N572" s="249"/>
      <c r="O572" s="249"/>
      <c r="P572" s="249"/>
      <c r="Q572" s="249"/>
      <c r="R572" s="249"/>
      <c r="S572" s="249"/>
      <c r="T572" s="249"/>
      <c r="U572" s="249"/>
      <c r="V572" s="249"/>
      <c r="W572" s="249"/>
      <c r="X572" s="249"/>
      <c r="Y572" s="249"/>
      <c r="Z572" s="249"/>
    </row>
    <row r="573">
      <c r="A573" s="249"/>
      <c r="B573" s="249"/>
      <c r="C573" s="249"/>
      <c r="D573" s="249"/>
      <c r="E573" s="249"/>
      <c r="F573" s="249"/>
      <c r="G573" s="249"/>
      <c r="H573" s="249"/>
      <c r="I573" s="249"/>
      <c r="J573" s="249"/>
      <c r="K573" s="249"/>
      <c r="L573" s="249"/>
      <c r="M573" s="249"/>
      <c r="N573" s="249"/>
      <c r="O573" s="249"/>
      <c r="P573" s="249"/>
      <c r="Q573" s="249"/>
      <c r="R573" s="249"/>
      <c r="S573" s="249"/>
      <c r="T573" s="249"/>
      <c r="U573" s="249"/>
      <c r="V573" s="249"/>
      <c r="W573" s="249"/>
      <c r="X573" s="249"/>
      <c r="Y573" s="249"/>
      <c r="Z573" s="249"/>
    </row>
    <row r="574">
      <c r="A574" s="249"/>
      <c r="B574" s="249"/>
      <c r="C574" s="249"/>
      <c r="D574" s="249"/>
      <c r="E574" s="249"/>
      <c r="F574" s="249"/>
      <c r="G574" s="249"/>
      <c r="H574" s="249"/>
      <c r="I574" s="249"/>
      <c r="J574" s="249"/>
      <c r="K574" s="249"/>
      <c r="L574" s="249"/>
      <c r="M574" s="249"/>
      <c r="N574" s="249"/>
      <c r="O574" s="249"/>
      <c r="P574" s="249"/>
      <c r="Q574" s="249"/>
      <c r="R574" s="249"/>
      <c r="S574" s="249"/>
      <c r="T574" s="249"/>
      <c r="U574" s="249"/>
      <c r="V574" s="249"/>
      <c r="W574" s="249"/>
      <c r="X574" s="249"/>
      <c r="Y574" s="249"/>
      <c r="Z574" s="249"/>
    </row>
    <row r="575">
      <c r="A575" s="249"/>
      <c r="B575" s="249"/>
      <c r="C575" s="249"/>
      <c r="D575" s="249"/>
      <c r="E575" s="249"/>
      <c r="F575" s="249"/>
      <c r="G575" s="249"/>
      <c r="H575" s="249"/>
      <c r="I575" s="249"/>
      <c r="J575" s="249"/>
      <c r="K575" s="249"/>
      <c r="L575" s="249"/>
      <c r="M575" s="249"/>
      <c r="N575" s="249"/>
      <c r="O575" s="249"/>
      <c r="P575" s="249"/>
      <c r="Q575" s="249"/>
      <c r="R575" s="249"/>
      <c r="S575" s="249"/>
      <c r="T575" s="249"/>
      <c r="U575" s="249"/>
      <c r="V575" s="249"/>
      <c r="W575" s="249"/>
      <c r="X575" s="249"/>
      <c r="Y575" s="249"/>
      <c r="Z575" s="249"/>
    </row>
    <row r="576">
      <c r="A576" s="249"/>
      <c r="B576" s="249"/>
      <c r="C576" s="249"/>
      <c r="D576" s="249"/>
      <c r="E576" s="249"/>
      <c r="F576" s="249"/>
      <c r="G576" s="249"/>
      <c r="H576" s="249"/>
      <c r="I576" s="249"/>
      <c r="J576" s="249"/>
      <c r="K576" s="249"/>
      <c r="L576" s="249"/>
      <c r="M576" s="249"/>
      <c r="N576" s="249"/>
      <c r="O576" s="249"/>
      <c r="P576" s="249"/>
      <c r="Q576" s="249"/>
      <c r="R576" s="249"/>
      <c r="S576" s="249"/>
      <c r="T576" s="249"/>
      <c r="U576" s="249"/>
      <c r="V576" s="249"/>
      <c r="W576" s="249"/>
      <c r="X576" s="249"/>
      <c r="Y576" s="249"/>
      <c r="Z576" s="249"/>
    </row>
    <row r="577">
      <c r="A577" s="249"/>
      <c r="B577" s="249"/>
      <c r="C577" s="249"/>
      <c r="D577" s="249"/>
      <c r="E577" s="249"/>
      <c r="F577" s="249"/>
      <c r="G577" s="249"/>
      <c r="H577" s="249"/>
      <c r="I577" s="249"/>
      <c r="J577" s="249"/>
      <c r="K577" s="249"/>
      <c r="L577" s="249"/>
      <c r="M577" s="249"/>
      <c r="N577" s="249"/>
      <c r="O577" s="249"/>
      <c r="P577" s="249"/>
      <c r="Q577" s="249"/>
      <c r="R577" s="249"/>
      <c r="S577" s="249"/>
      <c r="T577" s="249"/>
      <c r="U577" s="249"/>
      <c r="V577" s="249"/>
      <c r="W577" s="249"/>
      <c r="X577" s="249"/>
      <c r="Y577" s="249"/>
      <c r="Z577" s="249"/>
    </row>
    <row r="578">
      <c r="A578" s="249"/>
      <c r="B578" s="249"/>
      <c r="C578" s="249"/>
      <c r="D578" s="249"/>
      <c r="E578" s="249"/>
      <c r="F578" s="249"/>
      <c r="G578" s="249"/>
      <c r="H578" s="249"/>
      <c r="I578" s="249"/>
      <c r="J578" s="249"/>
      <c r="K578" s="249"/>
      <c r="L578" s="249"/>
      <c r="M578" s="249"/>
      <c r="N578" s="249"/>
      <c r="O578" s="249"/>
      <c r="P578" s="249"/>
      <c r="Q578" s="249"/>
      <c r="R578" s="249"/>
      <c r="S578" s="249"/>
      <c r="T578" s="249"/>
      <c r="U578" s="249"/>
      <c r="V578" s="249"/>
      <c r="W578" s="249"/>
      <c r="X578" s="249"/>
      <c r="Y578" s="249"/>
      <c r="Z578" s="249"/>
    </row>
    <row r="579">
      <c r="A579" s="249"/>
      <c r="B579" s="249"/>
      <c r="C579" s="249"/>
      <c r="D579" s="249"/>
      <c r="E579" s="249"/>
      <c r="F579" s="249"/>
      <c r="G579" s="249"/>
      <c r="H579" s="249"/>
      <c r="I579" s="249"/>
      <c r="J579" s="249"/>
      <c r="K579" s="249"/>
      <c r="L579" s="249"/>
      <c r="M579" s="249"/>
      <c r="N579" s="249"/>
      <c r="O579" s="249"/>
      <c r="P579" s="249"/>
      <c r="Q579" s="249"/>
      <c r="R579" s="249"/>
      <c r="S579" s="249"/>
      <c r="T579" s="249"/>
      <c r="U579" s="249"/>
      <c r="V579" s="249"/>
      <c r="W579" s="249"/>
      <c r="X579" s="249"/>
      <c r="Y579" s="249"/>
      <c r="Z579" s="249"/>
    </row>
    <row r="580">
      <c r="A580" s="249"/>
      <c r="B580" s="249"/>
      <c r="C580" s="249"/>
      <c r="D580" s="249"/>
      <c r="E580" s="249"/>
      <c r="F580" s="249"/>
      <c r="G580" s="249"/>
      <c r="H580" s="249"/>
      <c r="I580" s="249"/>
      <c r="J580" s="249"/>
      <c r="K580" s="249"/>
      <c r="L580" s="249"/>
      <c r="M580" s="249"/>
      <c r="N580" s="249"/>
      <c r="O580" s="249"/>
      <c r="P580" s="249"/>
      <c r="Q580" s="249"/>
      <c r="R580" s="249"/>
      <c r="S580" s="249"/>
      <c r="T580" s="249"/>
      <c r="U580" s="249"/>
      <c r="V580" s="249"/>
      <c r="W580" s="249"/>
      <c r="X580" s="249"/>
      <c r="Y580" s="249"/>
      <c r="Z580" s="249"/>
    </row>
    <row r="581">
      <c r="A581" s="249"/>
      <c r="B581" s="249"/>
      <c r="C581" s="249"/>
      <c r="D581" s="249"/>
      <c r="E581" s="249"/>
      <c r="F581" s="249"/>
      <c r="G581" s="249"/>
      <c r="H581" s="249"/>
      <c r="I581" s="249"/>
      <c r="J581" s="249"/>
      <c r="K581" s="249"/>
      <c r="L581" s="249"/>
      <c r="M581" s="249"/>
      <c r="N581" s="249"/>
      <c r="O581" s="249"/>
      <c r="P581" s="249"/>
      <c r="Q581" s="249"/>
      <c r="R581" s="249"/>
      <c r="S581" s="249"/>
      <c r="T581" s="249"/>
      <c r="U581" s="249"/>
      <c r="V581" s="249"/>
      <c r="W581" s="249"/>
      <c r="X581" s="249"/>
      <c r="Y581" s="249"/>
      <c r="Z581" s="249"/>
    </row>
    <row r="582">
      <c r="A582" s="249"/>
      <c r="B582" s="249"/>
      <c r="C582" s="249"/>
      <c r="D582" s="249"/>
      <c r="E582" s="249"/>
      <c r="F582" s="249"/>
      <c r="G582" s="249"/>
      <c r="H582" s="249"/>
      <c r="I582" s="249"/>
      <c r="J582" s="249"/>
      <c r="K582" s="249"/>
      <c r="L582" s="249"/>
      <c r="M582" s="249"/>
      <c r="N582" s="249"/>
      <c r="O582" s="249"/>
      <c r="P582" s="249"/>
      <c r="Q582" s="249"/>
      <c r="R582" s="249"/>
      <c r="S582" s="249"/>
      <c r="T582" s="249"/>
      <c r="U582" s="249"/>
      <c r="V582" s="249"/>
      <c r="W582" s="249"/>
      <c r="X582" s="249"/>
      <c r="Y582" s="249"/>
      <c r="Z582" s="249"/>
    </row>
    <row r="583">
      <c r="A583" s="249"/>
      <c r="B583" s="249"/>
      <c r="C583" s="249"/>
      <c r="D583" s="249"/>
      <c r="E583" s="249"/>
      <c r="F583" s="249"/>
      <c r="G583" s="249"/>
      <c r="H583" s="249"/>
      <c r="I583" s="249"/>
      <c r="J583" s="249"/>
      <c r="K583" s="249"/>
      <c r="L583" s="249"/>
      <c r="M583" s="249"/>
      <c r="N583" s="249"/>
      <c r="O583" s="249"/>
      <c r="P583" s="249"/>
      <c r="Q583" s="249"/>
      <c r="R583" s="249"/>
      <c r="S583" s="249"/>
      <c r="T583" s="249"/>
      <c r="U583" s="249"/>
      <c r="V583" s="249"/>
      <c r="W583" s="249"/>
      <c r="X583" s="249"/>
      <c r="Y583" s="249"/>
      <c r="Z583" s="249"/>
    </row>
    <row r="584">
      <c r="A584" s="249"/>
      <c r="B584" s="249"/>
      <c r="C584" s="249"/>
      <c r="D584" s="249"/>
      <c r="E584" s="249"/>
      <c r="F584" s="249"/>
      <c r="G584" s="249"/>
      <c r="H584" s="249"/>
      <c r="I584" s="249"/>
      <c r="J584" s="249"/>
      <c r="K584" s="249"/>
      <c r="L584" s="249"/>
      <c r="M584" s="249"/>
      <c r="N584" s="249"/>
      <c r="O584" s="249"/>
      <c r="P584" s="249"/>
      <c r="Q584" s="249"/>
      <c r="R584" s="249"/>
      <c r="S584" s="249"/>
      <c r="T584" s="249"/>
      <c r="U584" s="249"/>
      <c r="V584" s="249"/>
      <c r="W584" s="249"/>
      <c r="X584" s="249"/>
      <c r="Y584" s="249"/>
      <c r="Z584" s="249"/>
    </row>
    <row r="585">
      <c r="A585" s="249"/>
      <c r="B585" s="249"/>
      <c r="C585" s="249"/>
      <c r="D585" s="249"/>
      <c r="E585" s="249"/>
      <c r="F585" s="249"/>
      <c r="G585" s="249"/>
      <c r="H585" s="249"/>
      <c r="I585" s="249"/>
      <c r="J585" s="249"/>
      <c r="K585" s="249"/>
      <c r="L585" s="249"/>
      <c r="M585" s="249"/>
      <c r="N585" s="249"/>
      <c r="O585" s="249"/>
      <c r="P585" s="249"/>
      <c r="Q585" s="249"/>
      <c r="R585" s="249"/>
      <c r="S585" s="249"/>
      <c r="T585" s="249"/>
      <c r="U585" s="249"/>
      <c r="V585" s="249"/>
      <c r="W585" s="249"/>
      <c r="X585" s="249"/>
      <c r="Y585" s="249"/>
      <c r="Z585" s="249"/>
    </row>
    <row r="586">
      <c r="A586" s="249"/>
      <c r="B586" s="249"/>
      <c r="C586" s="249"/>
      <c r="D586" s="249"/>
      <c r="E586" s="249"/>
      <c r="F586" s="249"/>
      <c r="G586" s="249"/>
      <c r="H586" s="249"/>
      <c r="I586" s="249"/>
      <c r="J586" s="249"/>
      <c r="K586" s="249"/>
      <c r="L586" s="249"/>
      <c r="M586" s="249"/>
      <c r="N586" s="249"/>
      <c r="O586" s="249"/>
      <c r="P586" s="249"/>
      <c r="Q586" s="249"/>
      <c r="R586" s="249"/>
      <c r="S586" s="249"/>
      <c r="T586" s="249"/>
      <c r="U586" s="249"/>
      <c r="V586" s="249"/>
      <c r="W586" s="249"/>
      <c r="X586" s="249"/>
      <c r="Y586" s="249"/>
      <c r="Z586" s="249"/>
    </row>
    <row r="587">
      <c r="A587" s="249"/>
      <c r="B587" s="249"/>
      <c r="C587" s="249"/>
      <c r="D587" s="249"/>
      <c r="E587" s="249"/>
      <c r="F587" s="249"/>
      <c r="G587" s="249"/>
      <c r="H587" s="249"/>
      <c r="I587" s="249"/>
      <c r="J587" s="249"/>
      <c r="K587" s="249"/>
      <c r="L587" s="249"/>
      <c r="M587" s="249"/>
      <c r="N587" s="249"/>
      <c r="O587" s="249"/>
      <c r="P587" s="249"/>
      <c r="Q587" s="249"/>
      <c r="R587" s="249"/>
      <c r="S587" s="249"/>
      <c r="T587" s="249"/>
      <c r="U587" s="249"/>
      <c r="V587" s="249"/>
      <c r="W587" s="249"/>
      <c r="X587" s="249"/>
      <c r="Y587" s="249"/>
      <c r="Z587" s="249"/>
    </row>
    <row r="588">
      <c r="A588" s="249"/>
      <c r="B588" s="249"/>
      <c r="C588" s="249"/>
      <c r="D588" s="249"/>
      <c r="E588" s="249"/>
      <c r="F588" s="249"/>
      <c r="G588" s="249"/>
      <c r="H588" s="249"/>
      <c r="I588" s="249"/>
      <c r="J588" s="249"/>
      <c r="K588" s="249"/>
      <c r="L588" s="249"/>
      <c r="M588" s="249"/>
      <c r="N588" s="249"/>
      <c r="O588" s="249"/>
      <c r="P588" s="249"/>
      <c r="Q588" s="249"/>
      <c r="R588" s="249"/>
      <c r="S588" s="249"/>
      <c r="T588" s="249"/>
      <c r="U588" s="249"/>
      <c r="V588" s="249"/>
      <c r="W588" s="249"/>
      <c r="X588" s="249"/>
      <c r="Y588" s="249"/>
      <c r="Z588" s="249"/>
    </row>
    <row r="589">
      <c r="A589" s="249"/>
      <c r="B589" s="249"/>
      <c r="C589" s="249"/>
      <c r="D589" s="249"/>
      <c r="E589" s="249"/>
      <c r="F589" s="249"/>
      <c r="G589" s="249"/>
      <c r="H589" s="249"/>
      <c r="I589" s="249"/>
      <c r="J589" s="249"/>
      <c r="K589" s="249"/>
      <c r="L589" s="249"/>
      <c r="M589" s="249"/>
      <c r="N589" s="249"/>
      <c r="O589" s="249"/>
      <c r="P589" s="249"/>
      <c r="Q589" s="249"/>
      <c r="R589" s="249"/>
      <c r="S589" s="249"/>
      <c r="T589" s="249"/>
      <c r="U589" s="249"/>
      <c r="V589" s="249"/>
      <c r="W589" s="249"/>
      <c r="X589" s="249"/>
      <c r="Y589" s="249"/>
      <c r="Z589" s="249"/>
    </row>
    <row r="590">
      <c r="A590" s="249"/>
      <c r="B590" s="249"/>
      <c r="C590" s="249"/>
      <c r="D590" s="249"/>
      <c r="E590" s="249"/>
      <c r="F590" s="249"/>
      <c r="G590" s="249"/>
      <c r="H590" s="249"/>
      <c r="I590" s="249"/>
      <c r="J590" s="249"/>
      <c r="K590" s="249"/>
      <c r="L590" s="249"/>
      <c r="M590" s="249"/>
      <c r="N590" s="249"/>
      <c r="O590" s="249"/>
      <c r="P590" s="249"/>
      <c r="Q590" s="249"/>
      <c r="R590" s="249"/>
      <c r="S590" s="249"/>
      <c r="T590" s="249"/>
      <c r="U590" s="249"/>
      <c r="V590" s="249"/>
      <c r="W590" s="249"/>
      <c r="X590" s="249"/>
      <c r="Y590" s="249"/>
      <c r="Z590" s="249"/>
    </row>
    <row r="591">
      <c r="A591" s="249"/>
      <c r="B591" s="249"/>
      <c r="C591" s="249"/>
      <c r="D591" s="249"/>
      <c r="E591" s="249"/>
      <c r="F591" s="249"/>
      <c r="G591" s="249"/>
      <c r="H591" s="249"/>
      <c r="I591" s="249"/>
      <c r="J591" s="249"/>
      <c r="K591" s="249"/>
      <c r="L591" s="249"/>
      <c r="M591" s="249"/>
      <c r="N591" s="249"/>
      <c r="O591" s="249"/>
      <c r="P591" s="249"/>
      <c r="Q591" s="249"/>
      <c r="R591" s="249"/>
      <c r="S591" s="249"/>
      <c r="T591" s="249"/>
      <c r="U591" s="249"/>
      <c r="V591" s="249"/>
      <c r="W591" s="249"/>
      <c r="X591" s="249"/>
      <c r="Y591" s="249"/>
      <c r="Z591" s="249"/>
    </row>
    <row r="592">
      <c r="A592" s="249"/>
      <c r="B592" s="249"/>
      <c r="C592" s="249"/>
      <c r="D592" s="249"/>
      <c r="E592" s="249"/>
      <c r="F592" s="249"/>
      <c r="G592" s="249"/>
      <c r="H592" s="249"/>
      <c r="I592" s="249"/>
      <c r="J592" s="249"/>
      <c r="K592" s="249"/>
      <c r="L592" s="249"/>
      <c r="M592" s="249"/>
      <c r="N592" s="249"/>
      <c r="O592" s="249"/>
      <c r="P592" s="249"/>
      <c r="Q592" s="249"/>
      <c r="R592" s="249"/>
      <c r="S592" s="249"/>
      <c r="T592" s="249"/>
      <c r="U592" s="249"/>
      <c r="V592" s="249"/>
      <c r="W592" s="249"/>
      <c r="X592" s="249"/>
      <c r="Y592" s="249"/>
      <c r="Z592" s="249"/>
    </row>
    <row r="593">
      <c r="A593" s="249"/>
      <c r="B593" s="249"/>
      <c r="C593" s="249"/>
      <c r="D593" s="249"/>
      <c r="E593" s="249"/>
      <c r="F593" s="249"/>
      <c r="G593" s="249"/>
      <c r="H593" s="249"/>
      <c r="I593" s="249"/>
      <c r="J593" s="249"/>
      <c r="K593" s="249"/>
      <c r="L593" s="249"/>
      <c r="M593" s="249"/>
      <c r="N593" s="249"/>
      <c r="O593" s="249"/>
      <c r="P593" s="249"/>
      <c r="Q593" s="249"/>
      <c r="R593" s="249"/>
      <c r="S593" s="249"/>
      <c r="T593" s="249"/>
      <c r="U593" s="249"/>
      <c r="V593" s="249"/>
      <c r="W593" s="249"/>
      <c r="X593" s="249"/>
      <c r="Y593" s="249"/>
      <c r="Z593" s="249"/>
    </row>
    <row r="594">
      <c r="A594" s="249"/>
      <c r="B594" s="249"/>
      <c r="C594" s="249"/>
      <c r="D594" s="249"/>
      <c r="E594" s="249"/>
      <c r="F594" s="249"/>
      <c r="G594" s="249"/>
      <c r="H594" s="249"/>
      <c r="I594" s="249"/>
      <c r="J594" s="249"/>
      <c r="K594" s="249"/>
      <c r="L594" s="249"/>
      <c r="M594" s="249"/>
      <c r="N594" s="249"/>
      <c r="O594" s="249"/>
      <c r="P594" s="249"/>
      <c r="Q594" s="249"/>
      <c r="R594" s="249"/>
      <c r="S594" s="249"/>
      <c r="T594" s="249"/>
      <c r="U594" s="249"/>
      <c r="V594" s="249"/>
      <c r="W594" s="249"/>
      <c r="X594" s="249"/>
      <c r="Y594" s="249"/>
      <c r="Z594" s="249"/>
    </row>
    <row r="595">
      <c r="A595" s="249"/>
      <c r="B595" s="249"/>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row>
    <row r="596">
      <c r="A596" s="249"/>
      <c r="B596" s="249"/>
      <c r="C596" s="249"/>
      <c r="D596" s="249"/>
      <c r="E596" s="249"/>
      <c r="F596" s="249"/>
      <c r="G596" s="249"/>
      <c r="H596" s="249"/>
      <c r="I596" s="249"/>
      <c r="J596" s="249"/>
      <c r="K596" s="249"/>
      <c r="L596" s="249"/>
      <c r="M596" s="249"/>
      <c r="N596" s="249"/>
      <c r="O596" s="249"/>
      <c r="P596" s="249"/>
      <c r="Q596" s="249"/>
      <c r="R596" s="249"/>
      <c r="S596" s="249"/>
      <c r="T596" s="249"/>
      <c r="U596" s="249"/>
      <c r="V596" s="249"/>
      <c r="W596" s="249"/>
      <c r="X596" s="249"/>
      <c r="Y596" s="249"/>
      <c r="Z596" s="249"/>
    </row>
    <row r="597">
      <c r="A597" s="249"/>
      <c r="B597" s="249"/>
      <c r="C597" s="249"/>
      <c r="D597" s="249"/>
      <c r="E597" s="249"/>
      <c r="F597" s="249"/>
      <c r="G597" s="249"/>
      <c r="H597" s="249"/>
      <c r="I597" s="249"/>
      <c r="J597" s="249"/>
      <c r="K597" s="249"/>
      <c r="L597" s="249"/>
      <c r="M597" s="249"/>
      <c r="N597" s="249"/>
      <c r="O597" s="249"/>
      <c r="P597" s="249"/>
      <c r="Q597" s="249"/>
      <c r="R597" s="249"/>
      <c r="S597" s="249"/>
      <c r="T597" s="249"/>
      <c r="U597" s="249"/>
      <c r="V597" s="249"/>
      <c r="W597" s="249"/>
      <c r="X597" s="249"/>
      <c r="Y597" s="249"/>
      <c r="Z597" s="249"/>
    </row>
    <row r="598">
      <c r="A598" s="249"/>
      <c r="B598" s="249"/>
      <c r="C598" s="249"/>
      <c r="D598" s="249"/>
      <c r="E598" s="249"/>
      <c r="F598" s="249"/>
      <c r="G598" s="249"/>
      <c r="H598" s="249"/>
      <c r="I598" s="249"/>
      <c r="J598" s="249"/>
      <c r="K598" s="249"/>
      <c r="L598" s="249"/>
      <c r="M598" s="249"/>
      <c r="N598" s="249"/>
      <c r="O598" s="249"/>
      <c r="P598" s="249"/>
      <c r="Q598" s="249"/>
      <c r="R598" s="249"/>
      <c r="S598" s="249"/>
      <c r="T598" s="249"/>
      <c r="U598" s="249"/>
      <c r="V598" s="249"/>
      <c r="W598" s="249"/>
      <c r="X598" s="249"/>
      <c r="Y598" s="249"/>
      <c r="Z598" s="249"/>
    </row>
    <row r="599">
      <c r="A599" s="249"/>
      <c r="B599" s="249"/>
      <c r="C599" s="249"/>
      <c r="D599" s="249"/>
      <c r="E599" s="249"/>
      <c r="F599" s="249"/>
      <c r="G599" s="249"/>
      <c r="H599" s="249"/>
      <c r="I599" s="249"/>
      <c r="J599" s="249"/>
      <c r="K599" s="249"/>
      <c r="L599" s="249"/>
      <c r="M599" s="249"/>
      <c r="N599" s="249"/>
      <c r="O599" s="249"/>
      <c r="P599" s="249"/>
      <c r="Q599" s="249"/>
      <c r="R599" s="249"/>
      <c r="S599" s="249"/>
      <c r="T599" s="249"/>
      <c r="U599" s="249"/>
      <c r="V599" s="249"/>
      <c r="W599" s="249"/>
      <c r="X599" s="249"/>
      <c r="Y599" s="249"/>
      <c r="Z599" s="249"/>
    </row>
    <row r="600">
      <c r="A600" s="249"/>
      <c r="B600" s="249"/>
      <c r="C600" s="249"/>
      <c r="D600" s="249"/>
      <c r="E600" s="249"/>
      <c r="F600" s="249"/>
      <c r="G600" s="249"/>
      <c r="H600" s="249"/>
      <c r="I600" s="249"/>
      <c r="J600" s="249"/>
      <c r="K600" s="249"/>
      <c r="L600" s="249"/>
      <c r="M600" s="249"/>
      <c r="N600" s="249"/>
      <c r="O600" s="249"/>
      <c r="P600" s="249"/>
      <c r="Q600" s="249"/>
      <c r="R600" s="249"/>
      <c r="S600" s="249"/>
      <c r="T600" s="249"/>
      <c r="U600" s="249"/>
      <c r="V600" s="249"/>
      <c r="W600" s="249"/>
      <c r="X600" s="249"/>
      <c r="Y600" s="249"/>
      <c r="Z600" s="249"/>
    </row>
    <row r="601">
      <c r="A601" s="249"/>
      <c r="B601" s="249"/>
      <c r="C601" s="249"/>
      <c r="D601" s="249"/>
      <c r="E601" s="249"/>
      <c r="F601" s="249"/>
      <c r="G601" s="249"/>
      <c r="H601" s="249"/>
      <c r="I601" s="249"/>
      <c r="J601" s="249"/>
      <c r="K601" s="249"/>
      <c r="L601" s="249"/>
      <c r="M601" s="249"/>
      <c r="N601" s="249"/>
      <c r="O601" s="249"/>
      <c r="P601" s="249"/>
      <c r="Q601" s="249"/>
      <c r="R601" s="249"/>
      <c r="S601" s="249"/>
      <c r="T601" s="249"/>
      <c r="U601" s="249"/>
      <c r="V601" s="249"/>
      <c r="W601" s="249"/>
      <c r="X601" s="249"/>
      <c r="Y601" s="249"/>
      <c r="Z601" s="249"/>
    </row>
    <row r="602">
      <c r="A602" s="249"/>
      <c r="B602" s="249"/>
      <c r="C602" s="249"/>
      <c r="D602" s="249"/>
      <c r="E602" s="249"/>
      <c r="F602" s="249"/>
      <c r="G602" s="249"/>
      <c r="H602" s="249"/>
      <c r="I602" s="249"/>
      <c r="J602" s="249"/>
      <c r="K602" s="249"/>
      <c r="L602" s="249"/>
      <c r="M602" s="249"/>
      <c r="N602" s="249"/>
      <c r="O602" s="249"/>
      <c r="P602" s="249"/>
      <c r="Q602" s="249"/>
      <c r="R602" s="249"/>
      <c r="S602" s="249"/>
      <c r="T602" s="249"/>
      <c r="U602" s="249"/>
      <c r="V602" s="249"/>
      <c r="W602" s="249"/>
      <c r="X602" s="249"/>
      <c r="Y602" s="249"/>
      <c r="Z602" s="249"/>
    </row>
    <row r="603">
      <c r="A603" s="249"/>
      <c r="B603" s="249"/>
      <c r="C603" s="249"/>
      <c r="D603" s="249"/>
      <c r="E603" s="249"/>
      <c r="F603" s="249"/>
      <c r="G603" s="249"/>
      <c r="H603" s="249"/>
      <c r="I603" s="249"/>
      <c r="J603" s="249"/>
      <c r="K603" s="249"/>
      <c r="L603" s="249"/>
      <c r="M603" s="249"/>
      <c r="N603" s="249"/>
      <c r="O603" s="249"/>
      <c r="P603" s="249"/>
      <c r="Q603" s="249"/>
      <c r="R603" s="249"/>
      <c r="S603" s="249"/>
      <c r="T603" s="249"/>
      <c r="U603" s="249"/>
      <c r="V603" s="249"/>
      <c r="W603" s="249"/>
      <c r="X603" s="249"/>
      <c r="Y603" s="249"/>
      <c r="Z603" s="249"/>
    </row>
    <row r="604">
      <c r="A604" s="249"/>
      <c r="B604" s="249"/>
      <c r="C604" s="249"/>
      <c r="D604" s="249"/>
      <c r="E604" s="249"/>
      <c r="F604" s="249"/>
      <c r="G604" s="249"/>
      <c r="H604" s="249"/>
      <c r="I604" s="249"/>
      <c r="J604" s="249"/>
      <c r="K604" s="249"/>
      <c r="L604" s="249"/>
      <c r="M604" s="249"/>
      <c r="N604" s="249"/>
      <c r="O604" s="249"/>
      <c r="P604" s="249"/>
      <c r="Q604" s="249"/>
      <c r="R604" s="249"/>
      <c r="S604" s="249"/>
      <c r="T604" s="249"/>
      <c r="U604" s="249"/>
      <c r="V604" s="249"/>
      <c r="W604" s="249"/>
      <c r="X604" s="249"/>
      <c r="Y604" s="249"/>
      <c r="Z604" s="249"/>
    </row>
    <row r="605">
      <c r="A605" s="249"/>
      <c r="B605" s="249"/>
      <c r="C605" s="249"/>
      <c r="D605" s="249"/>
      <c r="E605" s="249"/>
      <c r="F605" s="249"/>
      <c r="G605" s="249"/>
      <c r="H605" s="249"/>
      <c r="I605" s="249"/>
      <c r="J605" s="249"/>
      <c r="K605" s="249"/>
      <c r="L605" s="249"/>
      <c r="M605" s="249"/>
      <c r="N605" s="249"/>
      <c r="O605" s="249"/>
      <c r="P605" s="249"/>
      <c r="Q605" s="249"/>
      <c r="R605" s="249"/>
      <c r="S605" s="249"/>
      <c r="T605" s="249"/>
      <c r="U605" s="249"/>
      <c r="V605" s="249"/>
      <c r="W605" s="249"/>
      <c r="X605" s="249"/>
      <c r="Y605" s="249"/>
      <c r="Z605" s="249"/>
    </row>
    <row r="606">
      <c r="A606" s="249"/>
      <c r="B606" s="249"/>
      <c r="C606" s="249"/>
      <c r="D606" s="249"/>
      <c r="E606" s="249"/>
      <c r="F606" s="249"/>
      <c r="G606" s="249"/>
      <c r="H606" s="249"/>
      <c r="I606" s="249"/>
      <c r="J606" s="249"/>
      <c r="K606" s="249"/>
      <c r="L606" s="249"/>
      <c r="M606" s="249"/>
      <c r="N606" s="249"/>
      <c r="O606" s="249"/>
      <c r="P606" s="249"/>
      <c r="Q606" s="249"/>
      <c r="R606" s="249"/>
      <c r="S606" s="249"/>
      <c r="T606" s="249"/>
      <c r="U606" s="249"/>
      <c r="V606" s="249"/>
      <c r="W606" s="249"/>
      <c r="X606" s="249"/>
      <c r="Y606" s="249"/>
      <c r="Z606" s="249"/>
    </row>
    <row r="607">
      <c r="A607" s="249"/>
      <c r="B607" s="249"/>
      <c r="C607" s="249"/>
      <c r="D607" s="249"/>
      <c r="E607" s="249"/>
      <c r="F607" s="249"/>
      <c r="G607" s="249"/>
      <c r="H607" s="249"/>
      <c r="I607" s="249"/>
      <c r="J607" s="249"/>
      <c r="K607" s="249"/>
      <c r="L607" s="249"/>
      <c r="M607" s="249"/>
      <c r="N607" s="249"/>
      <c r="O607" s="249"/>
      <c r="P607" s="249"/>
      <c r="Q607" s="249"/>
      <c r="R607" s="249"/>
      <c r="S607" s="249"/>
      <c r="T607" s="249"/>
      <c r="U607" s="249"/>
      <c r="V607" s="249"/>
      <c r="W607" s="249"/>
      <c r="X607" s="249"/>
      <c r="Y607" s="249"/>
      <c r="Z607" s="249"/>
    </row>
    <row r="608">
      <c r="A608" s="249"/>
      <c r="B608" s="249"/>
      <c r="C608" s="249"/>
      <c r="D608" s="249"/>
      <c r="E608" s="249"/>
      <c r="F608" s="249"/>
      <c r="G608" s="249"/>
      <c r="H608" s="249"/>
      <c r="I608" s="249"/>
      <c r="J608" s="249"/>
      <c r="K608" s="249"/>
      <c r="L608" s="249"/>
      <c r="M608" s="249"/>
      <c r="N608" s="249"/>
      <c r="O608" s="249"/>
      <c r="P608" s="249"/>
      <c r="Q608" s="249"/>
      <c r="R608" s="249"/>
      <c r="S608" s="249"/>
      <c r="T608" s="249"/>
      <c r="U608" s="249"/>
      <c r="V608" s="249"/>
      <c r="W608" s="249"/>
      <c r="X608" s="249"/>
      <c r="Y608" s="249"/>
      <c r="Z608" s="249"/>
    </row>
    <row r="609">
      <c r="A609" s="249"/>
      <c r="B609" s="249"/>
      <c r="C609" s="249"/>
      <c r="D609" s="249"/>
      <c r="E609" s="249"/>
      <c r="F609" s="249"/>
      <c r="G609" s="249"/>
      <c r="H609" s="249"/>
      <c r="I609" s="249"/>
      <c r="J609" s="249"/>
      <c r="K609" s="249"/>
      <c r="L609" s="249"/>
      <c r="M609" s="249"/>
      <c r="N609" s="249"/>
      <c r="O609" s="249"/>
      <c r="P609" s="249"/>
      <c r="Q609" s="249"/>
      <c r="R609" s="249"/>
      <c r="S609" s="249"/>
      <c r="T609" s="249"/>
      <c r="U609" s="249"/>
      <c r="V609" s="249"/>
      <c r="W609" s="249"/>
      <c r="X609" s="249"/>
      <c r="Y609" s="249"/>
      <c r="Z609" s="249"/>
    </row>
    <row r="610">
      <c r="A610" s="249"/>
      <c r="B610" s="249"/>
      <c r="C610" s="249"/>
      <c r="D610" s="249"/>
      <c r="E610" s="249"/>
      <c r="F610" s="249"/>
      <c r="G610" s="249"/>
      <c r="H610" s="249"/>
      <c r="I610" s="249"/>
      <c r="J610" s="249"/>
      <c r="K610" s="249"/>
      <c r="L610" s="249"/>
      <c r="M610" s="249"/>
      <c r="N610" s="249"/>
      <c r="O610" s="249"/>
      <c r="P610" s="249"/>
      <c r="Q610" s="249"/>
      <c r="R610" s="249"/>
      <c r="S610" s="249"/>
      <c r="T610" s="249"/>
      <c r="U610" s="249"/>
      <c r="V610" s="249"/>
      <c r="W610" s="249"/>
      <c r="X610" s="249"/>
      <c r="Y610" s="249"/>
      <c r="Z610" s="249"/>
    </row>
    <row r="611">
      <c r="A611" s="249"/>
      <c r="B611" s="249"/>
      <c r="C611" s="249"/>
      <c r="D611" s="249"/>
      <c r="E611" s="249"/>
      <c r="F611" s="249"/>
      <c r="G611" s="249"/>
      <c r="H611" s="249"/>
      <c r="I611" s="249"/>
      <c r="J611" s="249"/>
      <c r="K611" s="249"/>
      <c r="L611" s="249"/>
      <c r="M611" s="249"/>
      <c r="N611" s="249"/>
      <c r="O611" s="249"/>
      <c r="P611" s="249"/>
      <c r="Q611" s="249"/>
      <c r="R611" s="249"/>
      <c r="S611" s="249"/>
      <c r="T611" s="249"/>
      <c r="U611" s="249"/>
      <c r="V611" s="249"/>
      <c r="W611" s="249"/>
      <c r="X611" s="249"/>
      <c r="Y611" s="249"/>
      <c r="Z611" s="249"/>
    </row>
    <row r="612">
      <c r="A612" s="249"/>
      <c r="B612" s="249"/>
      <c r="C612" s="249"/>
      <c r="D612" s="249"/>
      <c r="E612" s="249"/>
      <c r="F612" s="249"/>
      <c r="G612" s="249"/>
      <c r="H612" s="249"/>
      <c r="I612" s="249"/>
      <c r="J612" s="249"/>
      <c r="K612" s="249"/>
      <c r="L612" s="249"/>
      <c r="M612" s="249"/>
      <c r="N612" s="249"/>
      <c r="O612" s="249"/>
      <c r="P612" s="249"/>
      <c r="Q612" s="249"/>
      <c r="R612" s="249"/>
      <c r="S612" s="249"/>
      <c r="T612" s="249"/>
      <c r="U612" s="249"/>
      <c r="V612" s="249"/>
      <c r="W612" s="249"/>
      <c r="X612" s="249"/>
      <c r="Y612" s="249"/>
      <c r="Z612" s="249"/>
    </row>
    <row r="613">
      <c r="A613" s="249"/>
      <c r="B613" s="249"/>
      <c r="C613" s="249"/>
      <c r="D613" s="249"/>
      <c r="E613" s="249"/>
      <c r="F613" s="249"/>
      <c r="G613" s="249"/>
      <c r="H613" s="249"/>
      <c r="I613" s="249"/>
      <c r="J613" s="249"/>
      <c r="K613" s="249"/>
      <c r="L613" s="249"/>
      <c r="M613" s="249"/>
      <c r="N613" s="249"/>
      <c r="O613" s="249"/>
      <c r="P613" s="249"/>
      <c r="Q613" s="249"/>
      <c r="R613" s="249"/>
      <c r="S613" s="249"/>
      <c r="T613" s="249"/>
      <c r="U613" s="249"/>
      <c r="V613" s="249"/>
      <c r="W613" s="249"/>
      <c r="X613" s="249"/>
      <c r="Y613" s="249"/>
      <c r="Z613" s="249"/>
    </row>
    <row r="614">
      <c r="A614" s="249"/>
      <c r="B614" s="249"/>
      <c r="C614" s="249"/>
      <c r="D614" s="249"/>
      <c r="E614" s="249"/>
      <c r="F614" s="249"/>
      <c r="G614" s="249"/>
      <c r="H614" s="249"/>
      <c r="I614" s="249"/>
      <c r="J614" s="249"/>
      <c r="K614" s="249"/>
      <c r="L614" s="249"/>
      <c r="M614" s="249"/>
      <c r="N614" s="249"/>
      <c r="O614" s="249"/>
      <c r="P614" s="249"/>
      <c r="Q614" s="249"/>
      <c r="R614" s="249"/>
      <c r="S614" s="249"/>
      <c r="T614" s="249"/>
      <c r="U614" s="249"/>
      <c r="V614" s="249"/>
      <c r="W614" s="249"/>
      <c r="X614" s="249"/>
      <c r="Y614" s="249"/>
      <c r="Z614" s="249"/>
    </row>
    <row r="615">
      <c r="A615" s="249"/>
      <c r="B615" s="249"/>
      <c r="C615" s="249"/>
      <c r="D615" s="249"/>
      <c r="E615" s="249"/>
      <c r="F615" s="249"/>
      <c r="G615" s="249"/>
      <c r="H615" s="249"/>
      <c r="I615" s="249"/>
      <c r="J615" s="249"/>
      <c r="K615" s="249"/>
      <c r="L615" s="249"/>
      <c r="M615" s="249"/>
      <c r="N615" s="249"/>
      <c r="O615" s="249"/>
      <c r="P615" s="249"/>
      <c r="Q615" s="249"/>
      <c r="R615" s="249"/>
      <c r="S615" s="249"/>
      <c r="T615" s="249"/>
      <c r="U615" s="249"/>
      <c r="V615" s="249"/>
      <c r="W615" s="249"/>
      <c r="X615" s="249"/>
      <c r="Y615" s="249"/>
      <c r="Z615" s="249"/>
    </row>
    <row r="616">
      <c r="A616" s="249"/>
      <c r="B616" s="249"/>
      <c r="C616" s="249"/>
      <c r="D616" s="249"/>
      <c r="E616" s="249"/>
      <c r="F616" s="249"/>
      <c r="G616" s="249"/>
      <c r="H616" s="249"/>
      <c r="I616" s="249"/>
      <c r="J616" s="249"/>
      <c r="K616" s="249"/>
      <c r="L616" s="249"/>
      <c r="M616" s="249"/>
      <c r="N616" s="249"/>
      <c r="O616" s="249"/>
      <c r="P616" s="249"/>
      <c r="Q616" s="249"/>
      <c r="R616" s="249"/>
      <c r="S616" s="249"/>
      <c r="T616" s="249"/>
      <c r="U616" s="249"/>
      <c r="V616" s="249"/>
      <c r="W616" s="249"/>
      <c r="X616" s="249"/>
      <c r="Y616" s="249"/>
      <c r="Z616" s="249"/>
    </row>
    <row r="617">
      <c r="A617" s="249"/>
      <c r="B617" s="249"/>
      <c r="C617" s="249"/>
      <c r="D617" s="249"/>
      <c r="E617" s="249"/>
      <c r="F617" s="249"/>
      <c r="G617" s="249"/>
      <c r="H617" s="249"/>
      <c r="I617" s="249"/>
      <c r="J617" s="249"/>
      <c r="K617" s="249"/>
      <c r="L617" s="249"/>
      <c r="M617" s="249"/>
      <c r="N617" s="249"/>
      <c r="O617" s="249"/>
      <c r="P617" s="249"/>
      <c r="Q617" s="249"/>
      <c r="R617" s="249"/>
      <c r="S617" s="249"/>
      <c r="T617" s="249"/>
      <c r="U617" s="249"/>
      <c r="V617" s="249"/>
      <c r="W617" s="249"/>
      <c r="X617" s="249"/>
      <c r="Y617" s="249"/>
      <c r="Z617" s="249"/>
    </row>
    <row r="618">
      <c r="A618" s="249"/>
      <c r="B618" s="249"/>
      <c r="C618" s="249"/>
      <c r="D618" s="249"/>
      <c r="E618" s="249"/>
      <c r="F618" s="249"/>
      <c r="G618" s="249"/>
      <c r="H618" s="249"/>
      <c r="I618" s="249"/>
      <c r="J618" s="249"/>
      <c r="K618" s="249"/>
      <c r="L618" s="249"/>
      <c r="M618" s="249"/>
      <c r="N618" s="249"/>
      <c r="O618" s="249"/>
      <c r="P618" s="249"/>
      <c r="Q618" s="249"/>
      <c r="R618" s="249"/>
      <c r="S618" s="249"/>
      <c r="T618" s="249"/>
      <c r="U618" s="249"/>
      <c r="V618" s="249"/>
      <c r="W618" s="249"/>
      <c r="X618" s="249"/>
      <c r="Y618" s="249"/>
      <c r="Z618" s="249"/>
    </row>
    <row r="619">
      <c r="A619" s="249"/>
      <c r="B619" s="249"/>
      <c r="C619" s="249"/>
      <c r="D619" s="249"/>
      <c r="E619" s="249"/>
      <c r="F619" s="249"/>
      <c r="G619" s="249"/>
      <c r="H619" s="249"/>
      <c r="I619" s="249"/>
      <c r="J619" s="249"/>
      <c r="K619" s="249"/>
      <c r="L619" s="249"/>
      <c r="M619" s="249"/>
      <c r="N619" s="249"/>
      <c r="O619" s="249"/>
      <c r="P619" s="249"/>
      <c r="Q619" s="249"/>
      <c r="R619" s="249"/>
      <c r="S619" s="249"/>
      <c r="T619" s="249"/>
      <c r="U619" s="249"/>
      <c r="V619" s="249"/>
      <c r="W619" s="249"/>
      <c r="X619" s="249"/>
      <c r="Y619" s="249"/>
      <c r="Z619" s="249"/>
    </row>
    <row r="620">
      <c r="A620" s="249"/>
      <c r="B620" s="249"/>
      <c r="C620" s="249"/>
      <c r="D620" s="249"/>
      <c r="E620" s="249"/>
      <c r="F620" s="249"/>
      <c r="G620" s="249"/>
      <c r="H620" s="249"/>
      <c r="I620" s="249"/>
      <c r="J620" s="249"/>
      <c r="K620" s="249"/>
      <c r="L620" s="249"/>
      <c r="M620" s="249"/>
      <c r="N620" s="249"/>
      <c r="O620" s="249"/>
      <c r="P620" s="249"/>
      <c r="Q620" s="249"/>
      <c r="R620" s="249"/>
      <c r="S620" s="249"/>
      <c r="T620" s="249"/>
      <c r="U620" s="249"/>
      <c r="V620" s="249"/>
      <c r="W620" s="249"/>
      <c r="X620" s="249"/>
      <c r="Y620" s="249"/>
      <c r="Z620" s="249"/>
    </row>
    <row r="621">
      <c r="A621" s="249"/>
      <c r="B621" s="249"/>
      <c r="C621" s="249"/>
      <c r="D621" s="249"/>
      <c r="E621" s="249"/>
      <c r="F621" s="249"/>
      <c r="G621" s="249"/>
      <c r="H621" s="249"/>
      <c r="I621" s="249"/>
      <c r="J621" s="249"/>
      <c r="K621" s="249"/>
      <c r="L621" s="249"/>
      <c r="M621" s="249"/>
      <c r="N621" s="249"/>
      <c r="O621" s="249"/>
      <c r="P621" s="249"/>
      <c r="Q621" s="249"/>
      <c r="R621" s="249"/>
      <c r="S621" s="249"/>
      <c r="T621" s="249"/>
      <c r="U621" s="249"/>
      <c r="V621" s="249"/>
      <c r="W621" s="249"/>
      <c r="X621" s="249"/>
      <c r="Y621" s="249"/>
      <c r="Z621" s="249"/>
    </row>
    <row r="622">
      <c r="A622" s="249"/>
      <c r="B622" s="249"/>
      <c r="C622" s="249"/>
      <c r="D622" s="249"/>
      <c r="E622" s="249"/>
      <c r="F622" s="249"/>
      <c r="G622" s="249"/>
      <c r="H622" s="249"/>
      <c r="I622" s="249"/>
      <c r="J622" s="249"/>
      <c r="K622" s="249"/>
      <c r="L622" s="249"/>
      <c r="M622" s="249"/>
      <c r="N622" s="249"/>
      <c r="O622" s="249"/>
      <c r="P622" s="249"/>
      <c r="Q622" s="249"/>
      <c r="R622" s="249"/>
      <c r="S622" s="249"/>
      <c r="T622" s="249"/>
      <c r="U622" s="249"/>
      <c r="V622" s="249"/>
      <c r="W622" s="249"/>
      <c r="X622" s="249"/>
      <c r="Y622" s="249"/>
      <c r="Z622" s="249"/>
    </row>
    <row r="623">
      <c r="A623" s="249"/>
      <c r="B623" s="249"/>
      <c r="C623" s="249"/>
      <c r="D623" s="249"/>
      <c r="E623" s="249"/>
      <c r="F623" s="249"/>
      <c r="G623" s="249"/>
      <c r="H623" s="249"/>
      <c r="I623" s="249"/>
      <c r="J623" s="249"/>
      <c r="K623" s="249"/>
      <c r="L623" s="249"/>
      <c r="M623" s="249"/>
      <c r="N623" s="249"/>
      <c r="O623" s="249"/>
      <c r="P623" s="249"/>
      <c r="Q623" s="249"/>
      <c r="R623" s="249"/>
      <c r="S623" s="249"/>
      <c r="T623" s="249"/>
      <c r="U623" s="249"/>
      <c r="V623" s="249"/>
      <c r="W623" s="249"/>
      <c r="X623" s="249"/>
      <c r="Y623" s="249"/>
      <c r="Z623" s="249"/>
    </row>
    <row r="624">
      <c r="A624" s="249"/>
      <c r="B624" s="249"/>
      <c r="C624" s="249"/>
      <c r="D624" s="249"/>
      <c r="E624" s="249"/>
      <c r="F624" s="249"/>
      <c r="G624" s="249"/>
      <c r="H624" s="249"/>
      <c r="I624" s="249"/>
      <c r="J624" s="249"/>
      <c r="K624" s="249"/>
      <c r="L624" s="249"/>
      <c r="M624" s="249"/>
      <c r="N624" s="249"/>
      <c r="O624" s="249"/>
      <c r="P624" s="249"/>
      <c r="Q624" s="249"/>
      <c r="R624" s="249"/>
      <c r="S624" s="249"/>
      <c r="T624" s="249"/>
      <c r="U624" s="249"/>
      <c r="V624" s="249"/>
      <c r="W624" s="249"/>
      <c r="X624" s="249"/>
      <c r="Y624" s="249"/>
      <c r="Z624" s="249"/>
    </row>
    <row r="625">
      <c r="A625" s="249"/>
      <c r="B625" s="249"/>
      <c r="C625" s="249"/>
      <c r="D625" s="249"/>
      <c r="E625" s="249"/>
      <c r="F625" s="249"/>
      <c r="G625" s="249"/>
      <c r="H625" s="249"/>
      <c r="I625" s="249"/>
      <c r="J625" s="249"/>
      <c r="K625" s="249"/>
      <c r="L625" s="249"/>
      <c r="M625" s="249"/>
      <c r="N625" s="249"/>
      <c r="O625" s="249"/>
      <c r="P625" s="249"/>
      <c r="Q625" s="249"/>
      <c r="R625" s="249"/>
      <c r="S625" s="249"/>
      <c r="T625" s="249"/>
      <c r="U625" s="249"/>
      <c r="V625" s="249"/>
      <c r="W625" s="249"/>
      <c r="X625" s="249"/>
      <c r="Y625" s="249"/>
      <c r="Z625" s="249"/>
    </row>
    <row r="626">
      <c r="A626" s="249"/>
      <c r="B626" s="249"/>
      <c r="C626" s="249"/>
      <c r="D626" s="249"/>
      <c r="E626" s="249"/>
      <c r="F626" s="249"/>
      <c r="G626" s="249"/>
      <c r="H626" s="249"/>
      <c r="I626" s="249"/>
      <c r="J626" s="249"/>
      <c r="K626" s="249"/>
      <c r="L626" s="249"/>
      <c r="M626" s="249"/>
      <c r="N626" s="249"/>
      <c r="O626" s="249"/>
      <c r="P626" s="249"/>
      <c r="Q626" s="249"/>
      <c r="R626" s="249"/>
      <c r="S626" s="249"/>
      <c r="T626" s="249"/>
      <c r="U626" s="249"/>
      <c r="V626" s="249"/>
      <c r="W626" s="249"/>
      <c r="X626" s="249"/>
      <c r="Y626" s="249"/>
      <c r="Z626" s="249"/>
    </row>
    <row r="627">
      <c r="A627" s="249"/>
      <c r="B627" s="249"/>
      <c r="C627" s="249"/>
      <c r="D627" s="249"/>
      <c r="E627" s="249"/>
      <c r="F627" s="249"/>
      <c r="G627" s="249"/>
      <c r="H627" s="249"/>
      <c r="I627" s="249"/>
      <c r="J627" s="249"/>
      <c r="K627" s="249"/>
      <c r="L627" s="249"/>
      <c r="M627" s="249"/>
      <c r="N627" s="249"/>
      <c r="O627" s="249"/>
      <c r="P627" s="249"/>
      <c r="Q627" s="249"/>
      <c r="R627" s="249"/>
      <c r="S627" s="249"/>
      <c r="T627" s="249"/>
      <c r="U627" s="249"/>
      <c r="V627" s="249"/>
      <c r="W627" s="249"/>
      <c r="X627" s="249"/>
      <c r="Y627" s="249"/>
      <c r="Z627" s="249"/>
    </row>
    <row r="628">
      <c r="A628" s="249"/>
      <c r="B628" s="249"/>
      <c r="C628" s="249"/>
      <c r="D628" s="249"/>
      <c r="E628" s="249"/>
      <c r="F628" s="249"/>
      <c r="G628" s="249"/>
      <c r="H628" s="249"/>
      <c r="I628" s="249"/>
      <c r="J628" s="249"/>
      <c r="K628" s="249"/>
      <c r="L628" s="249"/>
      <c r="M628" s="249"/>
      <c r="N628" s="249"/>
      <c r="O628" s="249"/>
      <c r="P628" s="249"/>
      <c r="Q628" s="249"/>
      <c r="R628" s="249"/>
      <c r="S628" s="249"/>
      <c r="T628" s="249"/>
      <c r="U628" s="249"/>
      <c r="V628" s="249"/>
      <c r="W628" s="249"/>
      <c r="X628" s="249"/>
      <c r="Y628" s="249"/>
      <c r="Z628" s="249"/>
    </row>
    <row r="629">
      <c r="A629" s="249"/>
      <c r="B629" s="249"/>
      <c r="C629" s="249"/>
      <c r="D629" s="249"/>
      <c r="E629" s="249"/>
      <c r="F629" s="249"/>
      <c r="G629" s="249"/>
      <c r="H629" s="249"/>
      <c r="I629" s="249"/>
      <c r="J629" s="249"/>
      <c r="K629" s="249"/>
      <c r="L629" s="249"/>
      <c r="M629" s="249"/>
      <c r="N629" s="249"/>
      <c r="O629" s="249"/>
      <c r="P629" s="249"/>
      <c r="Q629" s="249"/>
      <c r="R629" s="249"/>
      <c r="S629" s="249"/>
      <c r="T629" s="249"/>
      <c r="U629" s="249"/>
      <c r="V629" s="249"/>
      <c r="W629" s="249"/>
      <c r="X629" s="249"/>
      <c r="Y629" s="249"/>
      <c r="Z629" s="249"/>
    </row>
    <row r="630">
      <c r="A630" s="249"/>
      <c r="B630" s="249"/>
      <c r="C630" s="249"/>
      <c r="D630" s="249"/>
      <c r="E630" s="249"/>
      <c r="F630" s="249"/>
      <c r="G630" s="249"/>
      <c r="H630" s="249"/>
      <c r="I630" s="249"/>
      <c r="J630" s="249"/>
      <c r="K630" s="249"/>
      <c r="L630" s="249"/>
      <c r="M630" s="249"/>
      <c r="N630" s="249"/>
      <c r="O630" s="249"/>
      <c r="P630" s="249"/>
      <c r="Q630" s="249"/>
      <c r="R630" s="249"/>
      <c r="S630" s="249"/>
      <c r="T630" s="249"/>
      <c r="U630" s="249"/>
      <c r="V630" s="249"/>
      <c r="W630" s="249"/>
      <c r="X630" s="249"/>
      <c r="Y630" s="249"/>
      <c r="Z630" s="249"/>
    </row>
    <row r="631">
      <c r="A631" s="249"/>
      <c r="B631" s="249"/>
      <c r="C631" s="249"/>
      <c r="D631" s="249"/>
      <c r="E631" s="249"/>
      <c r="F631" s="249"/>
      <c r="G631" s="249"/>
      <c r="H631" s="249"/>
      <c r="I631" s="249"/>
      <c r="J631" s="249"/>
      <c r="K631" s="249"/>
      <c r="L631" s="249"/>
      <c r="M631" s="249"/>
      <c r="N631" s="249"/>
      <c r="O631" s="249"/>
      <c r="P631" s="249"/>
      <c r="Q631" s="249"/>
      <c r="R631" s="249"/>
      <c r="S631" s="249"/>
      <c r="T631" s="249"/>
      <c r="U631" s="249"/>
      <c r="V631" s="249"/>
      <c r="W631" s="249"/>
      <c r="X631" s="249"/>
      <c r="Y631" s="249"/>
      <c r="Z631" s="249"/>
    </row>
    <row r="632">
      <c r="A632" s="249"/>
      <c r="B632" s="249"/>
      <c r="C632" s="249"/>
      <c r="D632" s="249"/>
      <c r="E632" s="249"/>
      <c r="F632" s="249"/>
      <c r="G632" s="249"/>
      <c r="H632" s="249"/>
      <c r="I632" s="249"/>
      <c r="J632" s="249"/>
      <c r="K632" s="249"/>
      <c r="L632" s="249"/>
      <c r="M632" s="249"/>
      <c r="N632" s="249"/>
      <c r="O632" s="249"/>
      <c r="P632" s="249"/>
      <c r="Q632" s="249"/>
      <c r="R632" s="249"/>
      <c r="S632" s="249"/>
      <c r="T632" s="249"/>
      <c r="U632" s="249"/>
      <c r="V632" s="249"/>
      <c r="W632" s="249"/>
      <c r="X632" s="249"/>
      <c r="Y632" s="249"/>
      <c r="Z632" s="249"/>
    </row>
    <row r="633">
      <c r="A633" s="249"/>
      <c r="B633" s="249"/>
      <c r="C633" s="249"/>
      <c r="D633" s="249"/>
      <c r="E633" s="249"/>
      <c r="F633" s="249"/>
      <c r="G633" s="249"/>
      <c r="H633" s="249"/>
      <c r="I633" s="249"/>
      <c r="J633" s="249"/>
      <c r="K633" s="249"/>
      <c r="L633" s="249"/>
      <c r="M633" s="249"/>
      <c r="N633" s="249"/>
      <c r="O633" s="249"/>
      <c r="P633" s="249"/>
      <c r="Q633" s="249"/>
      <c r="R633" s="249"/>
      <c r="S633" s="249"/>
      <c r="T633" s="249"/>
      <c r="U633" s="249"/>
      <c r="V633" s="249"/>
      <c r="W633" s="249"/>
      <c r="X633" s="249"/>
      <c r="Y633" s="249"/>
      <c r="Z633" s="249"/>
    </row>
    <row r="634">
      <c r="A634" s="249"/>
      <c r="B634" s="249"/>
      <c r="C634" s="249"/>
      <c r="D634" s="249"/>
      <c r="E634" s="249"/>
      <c r="F634" s="249"/>
      <c r="G634" s="249"/>
      <c r="H634" s="249"/>
      <c r="I634" s="249"/>
      <c r="J634" s="249"/>
      <c r="K634" s="249"/>
      <c r="L634" s="249"/>
      <c r="M634" s="249"/>
      <c r="N634" s="249"/>
      <c r="O634" s="249"/>
      <c r="P634" s="249"/>
      <c r="Q634" s="249"/>
      <c r="R634" s="249"/>
      <c r="S634" s="249"/>
      <c r="T634" s="249"/>
      <c r="U634" s="249"/>
      <c r="V634" s="249"/>
      <c r="W634" s="249"/>
      <c r="X634" s="249"/>
      <c r="Y634" s="249"/>
      <c r="Z634" s="249"/>
    </row>
    <row r="635">
      <c r="A635" s="249"/>
      <c r="B635" s="249"/>
      <c r="C635" s="249"/>
      <c r="D635" s="249"/>
      <c r="E635" s="249"/>
      <c r="F635" s="249"/>
      <c r="G635" s="249"/>
      <c r="H635" s="249"/>
      <c r="I635" s="249"/>
      <c r="J635" s="249"/>
      <c r="K635" s="249"/>
      <c r="L635" s="249"/>
      <c r="M635" s="249"/>
      <c r="N635" s="249"/>
      <c r="O635" s="249"/>
      <c r="P635" s="249"/>
      <c r="Q635" s="249"/>
      <c r="R635" s="249"/>
      <c r="S635" s="249"/>
      <c r="T635" s="249"/>
      <c r="U635" s="249"/>
      <c r="V635" s="249"/>
      <c r="W635" s="249"/>
      <c r="X635" s="249"/>
      <c r="Y635" s="249"/>
      <c r="Z635" s="249"/>
    </row>
    <row r="636">
      <c r="A636" s="249"/>
      <c r="B636" s="249"/>
      <c r="C636" s="249"/>
      <c r="D636" s="249"/>
      <c r="E636" s="249"/>
      <c r="F636" s="249"/>
      <c r="G636" s="249"/>
      <c r="H636" s="249"/>
      <c r="I636" s="249"/>
      <c r="J636" s="249"/>
      <c r="K636" s="249"/>
      <c r="L636" s="249"/>
      <c r="M636" s="249"/>
      <c r="N636" s="249"/>
      <c r="O636" s="249"/>
      <c r="P636" s="249"/>
      <c r="Q636" s="249"/>
      <c r="R636" s="249"/>
      <c r="S636" s="249"/>
      <c r="T636" s="249"/>
      <c r="U636" s="249"/>
      <c r="V636" s="249"/>
      <c r="W636" s="249"/>
      <c r="X636" s="249"/>
      <c r="Y636" s="249"/>
      <c r="Z636" s="249"/>
    </row>
    <row r="637">
      <c r="A637" s="249"/>
      <c r="B637" s="249"/>
      <c r="C637" s="249"/>
      <c r="D637" s="249"/>
      <c r="E637" s="249"/>
      <c r="F637" s="249"/>
      <c r="G637" s="249"/>
      <c r="H637" s="249"/>
      <c r="I637" s="249"/>
      <c r="J637" s="249"/>
      <c r="K637" s="249"/>
      <c r="L637" s="249"/>
      <c r="M637" s="249"/>
      <c r="N637" s="249"/>
      <c r="O637" s="249"/>
      <c r="P637" s="249"/>
      <c r="Q637" s="249"/>
      <c r="R637" s="249"/>
      <c r="S637" s="249"/>
      <c r="T637" s="249"/>
      <c r="U637" s="249"/>
      <c r="V637" s="249"/>
      <c r="W637" s="249"/>
      <c r="X637" s="249"/>
      <c r="Y637" s="249"/>
      <c r="Z637" s="249"/>
    </row>
    <row r="638">
      <c r="A638" s="249"/>
      <c r="B638" s="249"/>
      <c r="C638" s="249"/>
      <c r="D638" s="249"/>
      <c r="E638" s="249"/>
      <c r="F638" s="249"/>
      <c r="G638" s="249"/>
      <c r="H638" s="249"/>
      <c r="I638" s="249"/>
      <c r="J638" s="249"/>
      <c r="K638" s="249"/>
      <c r="L638" s="249"/>
      <c r="M638" s="249"/>
      <c r="N638" s="249"/>
      <c r="O638" s="249"/>
      <c r="P638" s="249"/>
      <c r="Q638" s="249"/>
      <c r="R638" s="249"/>
      <c r="S638" s="249"/>
      <c r="T638" s="249"/>
      <c r="U638" s="249"/>
      <c r="V638" s="249"/>
      <c r="W638" s="249"/>
      <c r="X638" s="249"/>
      <c r="Y638" s="249"/>
      <c r="Z638" s="249"/>
    </row>
    <row r="639">
      <c r="A639" s="249"/>
      <c r="B639" s="249"/>
      <c r="C639" s="249"/>
      <c r="D639" s="249"/>
      <c r="E639" s="249"/>
      <c r="F639" s="249"/>
      <c r="G639" s="249"/>
      <c r="H639" s="249"/>
      <c r="I639" s="249"/>
      <c r="J639" s="249"/>
      <c r="K639" s="249"/>
      <c r="L639" s="249"/>
      <c r="M639" s="249"/>
      <c r="N639" s="249"/>
      <c r="O639" s="249"/>
      <c r="P639" s="249"/>
      <c r="Q639" s="249"/>
      <c r="R639" s="249"/>
      <c r="S639" s="249"/>
      <c r="T639" s="249"/>
      <c r="U639" s="249"/>
      <c r="V639" s="249"/>
      <c r="W639" s="249"/>
      <c r="X639" s="249"/>
      <c r="Y639" s="249"/>
      <c r="Z639" s="249"/>
    </row>
    <row r="640">
      <c r="A640" s="249"/>
      <c r="B640" s="249"/>
      <c r="C640" s="249"/>
      <c r="D640" s="249"/>
      <c r="E640" s="249"/>
      <c r="F640" s="249"/>
      <c r="G640" s="249"/>
      <c r="H640" s="249"/>
      <c r="I640" s="249"/>
      <c r="J640" s="249"/>
      <c r="K640" s="249"/>
      <c r="L640" s="249"/>
      <c r="M640" s="249"/>
      <c r="N640" s="249"/>
      <c r="O640" s="249"/>
      <c r="P640" s="249"/>
      <c r="Q640" s="249"/>
      <c r="R640" s="249"/>
      <c r="S640" s="249"/>
      <c r="T640" s="249"/>
      <c r="U640" s="249"/>
      <c r="V640" s="249"/>
      <c r="W640" s="249"/>
      <c r="X640" s="249"/>
      <c r="Y640" s="249"/>
      <c r="Z640" s="249"/>
    </row>
    <row r="641">
      <c r="A641" s="249"/>
      <c r="B641" s="249"/>
      <c r="C641" s="249"/>
      <c r="D641" s="249"/>
      <c r="E641" s="249"/>
      <c r="F641" s="249"/>
      <c r="G641" s="249"/>
      <c r="H641" s="249"/>
      <c r="I641" s="249"/>
      <c r="J641" s="249"/>
      <c r="K641" s="249"/>
      <c r="L641" s="249"/>
      <c r="M641" s="249"/>
      <c r="N641" s="249"/>
      <c r="O641" s="249"/>
      <c r="P641" s="249"/>
      <c r="Q641" s="249"/>
      <c r="R641" s="249"/>
      <c r="S641" s="249"/>
      <c r="T641" s="249"/>
      <c r="U641" s="249"/>
      <c r="V641" s="249"/>
      <c r="W641" s="249"/>
      <c r="X641" s="249"/>
      <c r="Y641" s="249"/>
      <c r="Z641" s="249"/>
    </row>
    <row r="642">
      <c r="A642" s="249"/>
      <c r="B642" s="249"/>
      <c r="C642" s="249"/>
      <c r="D642" s="249"/>
      <c r="E642" s="249"/>
      <c r="F642" s="249"/>
      <c r="G642" s="249"/>
      <c r="H642" s="249"/>
      <c r="I642" s="249"/>
      <c r="J642" s="249"/>
      <c r="K642" s="249"/>
      <c r="L642" s="249"/>
      <c r="M642" s="249"/>
      <c r="N642" s="249"/>
      <c r="O642" s="249"/>
      <c r="P642" s="249"/>
      <c r="Q642" s="249"/>
      <c r="R642" s="249"/>
      <c r="S642" s="249"/>
      <c r="T642" s="249"/>
      <c r="U642" s="249"/>
      <c r="V642" s="249"/>
      <c r="W642" s="249"/>
      <c r="X642" s="249"/>
      <c r="Y642" s="249"/>
      <c r="Z642" s="249"/>
    </row>
    <row r="643">
      <c r="A643" s="249"/>
      <c r="B643" s="249"/>
      <c r="C643" s="249"/>
      <c r="D643" s="249"/>
      <c r="E643" s="249"/>
      <c r="F643" s="249"/>
      <c r="G643" s="249"/>
      <c r="H643" s="249"/>
      <c r="I643" s="249"/>
      <c r="J643" s="249"/>
      <c r="K643" s="249"/>
      <c r="L643" s="249"/>
      <c r="M643" s="249"/>
      <c r="N643" s="249"/>
      <c r="O643" s="249"/>
      <c r="P643" s="249"/>
      <c r="Q643" s="249"/>
      <c r="R643" s="249"/>
      <c r="S643" s="249"/>
      <c r="T643" s="249"/>
      <c r="U643" s="249"/>
      <c r="V643" s="249"/>
      <c r="W643" s="249"/>
      <c r="X643" s="249"/>
      <c r="Y643" s="249"/>
      <c r="Z643" s="249"/>
    </row>
    <row r="644">
      <c r="A644" s="249"/>
      <c r="B644" s="249"/>
      <c r="C644" s="249"/>
      <c r="D644" s="249"/>
      <c r="E644" s="249"/>
      <c r="F644" s="249"/>
      <c r="G644" s="249"/>
      <c r="H644" s="249"/>
      <c r="I644" s="249"/>
      <c r="J644" s="249"/>
      <c r="K644" s="249"/>
      <c r="L644" s="249"/>
      <c r="M644" s="249"/>
      <c r="N644" s="249"/>
      <c r="O644" s="249"/>
      <c r="P644" s="249"/>
      <c r="Q644" s="249"/>
      <c r="R644" s="249"/>
      <c r="S644" s="249"/>
      <c r="T644" s="249"/>
      <c r="U644" s="249"/>
      <c r="V644" s="249"/>
      <c r="W644" s="249"/>
      <c r="X644" s="249"/>
      <c r="Y644" s="249"/>
      <c r="Z644" s="249"/>
    </row>
    <row r="645">
      <c r="A645" s="249"/>
      <c r="B645" s="249"/>
      <c r="C645" s="249"/>
      <c r="D645" s="249"/>
      <c r="E645" s="249"/>
      <c r="F645" s="249"/>
      <c r="G645" s="249"/>
      <c r="H645" s="249"/>
      <c r="I645" s="249"/>
      <c r="J645" s="249"/>
      <c r="K645" s="249"/>
      <c r="L645" s="249"/>
      <c r="M645" s="249"/>
      <c r="N645" s="249"/>
      <c r="O645" s="249"/>
      <c r="P645" s="249"/>
      <c r="Q645" s="249"/>
      <c r="R645" s="249"/>
      <c r="S645" s="249"/>
      <c r="T645" s="249"/>
      <c r="U645" s="249"/>
      <c r="V645" s="249"/>
      <c r="W645" s="249"/>
      <c r="X645" s="249"/>
      <c r="Y645" s="249"/>
      <c r="Z645" s="249"/>
    </row>
    <row r="646">
      <c r="A646" s="249"/>
      <c r="B646" s="249"/>
      <c r="C646" s="249"/>
      <c r="D646" s="249"/>
      <c r="E646" s="249"/>
      <c r="F646" s="249"/>
      <c r="G646" s="249"/>
      <c r="H646" s="249"/>
      <c r="I646" s="249"/>
      <c r="J646" s="249"/>
      <c r="K646" s="249"/>
      <c r="L646" s="249"/>
      <c r="M646" s="249"/>
      <c r="N646" s="249"/>
      <c r="O646" s="249"/>
      <c r="P646" s="249"/>
      <c r="Q646" s="249"/>
      <c r="R646" s="249"/>
      <c r="S646" s="249"/>
      <c r="T646" s="249"/>
      <c r="U646" s="249"/>
      <c r="V646" s="249"/>
      <c r="W646" s="249"/>
      <c r="X646" s="249"/>
      <c r="Y646" s="249"/>
      <c r="Z646" s="249"/>
    </row>
    <row r="647">
      <c r="A647" s="249"/>
      <c r="B647" s="249"/>
      <c r="C647" s="249"/>
      <c r="D647" s="249"/>
      <c r="E647" s="249"/>
      <c r="F647" s="249"/>
      <c r="G647" s="249"/>
      <c r="H647" s="249"/>
      <c r="I647" s="249"/>
      <c r="J647" s="249"/>
      <c r="K647" s="249"/>
      <c r="L647" s="249"/>
      <c r="M647" s="249"/>
      <c r="N647" s="249"/>
      <c r="O647" s="249"/>
      <c r="P647" s="249"/>
      <c r="Q647" s="249"/>
      <c r="R647" s="249"/>
      <c r="S647" s="249"/>
      <c r="T647" s="249"/>
      <c r="U647" s="249"/>
      <c r="V647" s="249"/>
      <c r="W647" s="249"/>
      <c r="X647" s="249"/>
      <c r="Y647" s="249"/>
      <c r="Z647" s="249"/>
    </row>
    <row r="648">
      <c r="A648" s="249"/>
      <c r="B648" s="249"/>
      <c r="C648" s="249"/>
      <c r="D648" s="249"/>
      <c r="E648" s="249"/>
      <c r="F648" s="249"/>
      <c r="G648" s="249"/>
      <c r="H648" s="249"/>
      <c r="I648" s="249"/>
      <c r="J648" s="249"/>
      <c r="K648" s="249"/>
      <c r="L648" s="249"/>
      <c r="M648" s="249"/>
      <c r="N648" s="249"/>
      <c r="O648" s="249"/>
      <c r="P648" s="249"/>
      <c r="Q648" s="249"/>
      <c r="R648" s="249"/>
      <c r="S648" s="249"/>
      <c r="T648" s="249"/>
      <c r="U648" s="249"/>
      <c r="V648" s="249"/>
      <c r="W648" s="249"/>
      <c r="X648" s="249"/>
      <c r="Y648" s="249"/>
      <c r="Z648" s="249"/>
    </row>
    <row r="649">
      <c r="A649" s="249"/>
      <c r="B649" s="249"/>
      <c r="C649" s="249"/>
      <c r="D649" s="249"/>
      <c r="E649" s="249"/>
      <c r="F649" s="249"/>
      <c r="G649" s="249"/>
      <c r="H649" s="249"/>
      <c r="I649" s="249"/>
      <c r="J649" s="249"/>
      <c r="K649" s="249"/>
      <c r="L649" s="249"/>
      <c r="M649" s="249"/>
      <c r="N649" s="249"/>
      <c r="O649" s="249"/>
      <c r="P649" s="249"/>
      <c r="Q649" s="249"/>
      <c r="R649" s="249"/>
      <c r="S649" s="249"/>
      <c r="T649" s="249"/>
      <c r="U649" s="249"/>
      <c r="V649" s="249"/>
      <c r="W649" s="249"/>
      <c r="X649" s="249"/>
      <c r="Y649" s="249"/>
      <c r="Z649" s="249"/>
    </row>
    <row r="650">
      <c r="A650" s="249"/>
      <c r="B650" s="249"/>
      <c r="C650" s="249"/>
      <c r="D650" s="249"/>
      <c r="E650" s="249"/>
      <c r="F650" s="249"/>
      <c r="G650" s="249"/>
      <c r="H650" s="249"/>
      <c r="I650" s="249"/>
      <c r="J650" s="249"/>
      <c r="K650" s="249"/>
      <c r="L650" s="249"/>
      <c r="M650" s="249"/>
      <c r="N650" s="249"/>
      <c r="O650" s="249"/>
      <c r="P650" s="249"/>
      <c r="Q650" s="249"/>
      <c r="R650" s="249"/>
      <c r="S650" s="249"/>
      <c r="T650" s="249"/>
      <c r="U650" s="249"/>
      <c r="V650" s="249"/>
      <c r="W650" s="249"/>
      <c r="X650" s="249"/>
      <c r="Y650" s="249"/>
      <c r="Z650" s="249"/>
    </row>
    <row r="651">
      <c r="A651" s="249"/>
      <c r="B651" s="249"/>
      <c r="C651" s="249"/>
      <c r="D651" s="249"/>
      <c r="E651" s="249"/>
      <c r="F651" s="249"/>
      <c r="G651" s="249"/>
      <c r="H651" s="249"/>
      <c r="I651" s="249"/>
      <c r="J651" s="249"/>
      <c r="K651" s="249"/>
      <c r="L651" s="249"/>
      <c r="M651" s="249"/>
      <c r="N651" s="249"/>
      <c r="O651" s="249"/>
      <c r="P651" s="249"/>
      <c r="Q651" s="249"/>
      <c r="R651" s="249"/>
      <c r="S651" s="249"/>
      <c r="T651" s="249"/>
      <c r="U651" s="249"/>
      <c r="V651" s="249"/>
      <c r="W651" s="249"/>
      <c r="X651" s="249"/>
      <c r="Y651" s="249"/>
      <c r="Z651" s="249"/>
    </row>
    <row r="652">
      <c r="A652" s="249"/>
      <c r="B652" s="249"/>
      <c r="C652" s="249"/>
      <c r="D652" s="249"/>
      <c r="E652" s="249"/>
      <c r="F652" s="249"/>
      <c r="G652" s="249"/>
      <c r="H652" s="249"/>
      <c r="I652" s="249"/>
      <c r="J652" s="249"/>
      <c r="K652" s="249"/>
      <c r="L652" s="249"/>
      <c r="M652" s="249"/>
      <c r="N652" s="249"/>
      <c r="O652" s="249"/>
      <c r="P652" s="249"/>
      <c r="Q652" s="249"/>
      <c r="R652" s="249"/>
      <c r="S652" s="249"/>
      <c r="T652" s="249"/>
      <c r="U652" s="249"/>
      <c r="V652" s="249"/>
      <c r="W652" s="249"/>
      <c r="X652" s="249"/>
      <c r="Y652" s="249"/>
      <c r="Z652" s="249"/>
    </row>
    <row r="653">
      <c r="A653" s="249"/>
      <c r="B653" s="249"/>
      <c r="C653" s="249"/>
      <c r="D653" s="249"/>
      <c r="E653" s="249"/>
      <c r="F653" s="249"/>
      <c r="G653" s="249"/>
      <c r="H653" s="249"/>
      <c r="I653" s="249"/>
      <c r="J653" s="249"/>
      <c r="K653" s="249"/>
      <c r="L653" s="249"/>
      <c r="M653" s="249"/>
      <c r="N653" s="249"/>
      <c r="O653" s="249"/>
      <c r="P653" s="249"/>
      <c r="Q653" s="249"/>
      <c r="R653" s="249"/>
      <c r="S653" s="249"/>
      <c r="T653" s="249"/>
      <c r="U653" s="249"/>
      <c r="V653" s="249"/>
      <c r="W653" s="249"/>
      <c r="X653" s="249"/>
      <c r="Y653" s="249"/>
      <c r="Z653" s="249"/>
    </row>
    <row r="654">
      <c r="A654" s="249"/>
      <c r="B654" s="249"/>
      <c r="C654" s="249"/>
      <c r="D654" s="249"/>
      <c r="E654" s="249"/>
      <c r="F654" s="249"/>
      <c r="G654" s="249"/>
      <c r="H654" s="249"/>
      <c r="I654" s="249"/>
      <c r="J654" s="249"/>
      <c r="K654" s="249"/>
      <c r="L654" s="249"/>
      <c r="M654" s="249"/>
      <c r="N654" s="249"/>
      <c r="O654" s="249"/>
      <c r="P654" s="249"/>
      <c r="Q654" s="249"/>
      <c r="R654" s="249"/>
      <c r="S654" s="249"/>
      <c r="T654" s="249"/>
      <c r="U654" s="249"/>
      <c r="V654" s="249"/>
      <c r="W654" s="249"/>
      <c r="X654" s="249"/>
      <c r="Y654" s="249"/>
      <c r="Z654" s="249"/>
    </row>
    <row r="655">
      <c r="A655" s="249"/>
      <c r="B655" s="249"/>
      <c r="C655" s="249"/>
      <c r="D655" s="249"/>
      <c r="E655" s="249"/>
      <c r="F655" s="249"/>
      <c r="G655" s="249"/>
      <c r="H655" s="249"/>
      <c r="I655" s="249"/>
      <c r="J655" s="249"/>
      <c r="K655" s="249"/>
      <c r="L655" s="249"/>
      <c r="M655" s="249"/>
      <c r="N655" s="249"/>
      <c r="O655" s="249"/>
      <c r="P655" s="249"/>
      <c r="Q655" s="249"/>
      <c r="R655" s="249"/>
      <c r="S655" s="249"/>
      <c r="T655" s="249"/>
      <c r="U655" s="249"/>
      <c r="V655" s="249"/>
      <c r="W655" s="249"/>
      <c r="X655" s="249"/>
      <c r="Y655" s="249"/>
      <c r="Z655" s="249"/>
    </row>
    <row r="656">
      <c r="A656" s="249"/>
      <c r="B656" s="249"/>
      <c r="C656" s="249"/>
      <c r="D656" s="249"/>
      <c r="E656" s="249"/>
      <c r="F656" s="249"/>
      <c r="G656" s="249"/>
      <c r="H656" s="249"/>
      <c r="I656" s="249"/>
      <c r="J656" s="249"/>
      <c r="K656" s="249"/>
      <c r="L656" s="249"/>
      <c r="M656" s="249"/>
      <c r="N656" s="249"/>
      <c r="O656" s="249"/>
      <c r="P656" s="249"/>
      <c r="Q656" s="249"/>
      <c r="R656" s="249"/>
      <c r="S656" s="249"/>
      <c r="T656" s="249"/>
      <c r="U656" s="249"/>
      <c r="V656" s="249"/>
      <c r="W656" s="249"/>
      <c r="X656" s="249"/>
      <c r="Y656" s="249"/>
      <c r="Z656" s="249"/>
    </row>
    <row r="657">
      <c r="A657" s="249"/>
      <c r="B657" s="249"/>
      <c r="C657" s="249"/>
      <c r="D657" s="249"/>
      <c r="E657" s="249"/>
      <c r="F657" s="249"/>
      <c r="G657" s="249"/>
      <c r="H657" s="249"/>
      <c r="I657" s="249"/>
      <c r="J657" s="249"/>
      <c r="K657" s="249"/>
      <c r="L657" s="249"/>
      <c r="M657" s="249"/>
      <c r="N657" s="249"/>
      <c r="O657" s="249"/>
      <c r="P657" s="249"/>
      <c r="Q657" s="249"/>
      <c r="R657" s="249"/>
      <c r="S657" s="249"/>
      <c r="T657" s="249"/>
      <c r="U657" s="249"/>
      <c r="V657" s="249"/>
      <c r="W657" s="249"/>
      <c r="X657" s="249"/>
      <c r="Y657" s="249"/>
      <c r="Z657" s="249"/>
    </row>
    <row r="658">
      <c r="A658" s="249"/>
      <c r="B658" s="249"/>
      <c r="C658" s="249"/>
      <c r="D658" s="249"/>
      <c r="E658" s="249"/>
      <c r="F658" s="249"/>
      <c r="G658" s="249"/>
      <c r="H658" s="249"/>
      <c r="I658" s="249"/>
      <c r="J658" s="249"/>
      <c r="K658" s="249"/>
      <c r="L658" s="249"/>
      <c r="M658" s="249"/>
      <c r="N658" s="249"/>
      <c r="O658" s="249"/>
      <c r="P658" s="249"/>
      <c r="Q658" s="249"/>
      <c r="R658" s="249"/>
      <c r="S658" s="249"/>
      <c r="T658" s="249"/>
      <c r="U658" s="249"/>
      <c r="V658" s="249"/>
      <c r="W658" s="249"/>
      <c r="X658" s="249"/>
      <c r="Y658" s="249"/>
      <c r="Z658" s="249"/>
    </row>
    <row r="659">
      <c r="A659" s="249"/>
      <c r="B659" s="249"/>
      <c r="C659" s="249"/>
      <c r="D659" s="249"/>
      <c r="E659" s="249"/>
      <c r="F659" s="249"/>
      <c r="G659" s="249"/>
      <c r="H659" s="249"/>
      <c r="I659" s="249"/>
      <c r="J659" s="249"/>
      <c r="K659" s="249"/>
      <c r="L659" s="249"/>
      <c r="M659" s="249"/>
      <c r="N659" s="249"/>
      <c r="O659" s="249"/>
      <c r="P659" s="249"/>
      <c r="Q659" s="249"/>
      <c r="R659" s="249"/>
      <c r="S659" s="249"/>
      <c r="T659" s="249"/>
      <c r="U659" s="249"/>
      <c r="V659" s="249"/>
      <c r="W659" s="249"/>
      <c r="X659" s="249"/>
      <c r="Y659" s="249"/>
      <c r="Z659" s="249"/>
    </row>
    <row r="660">
      <c r="A660" s="249"/>
      <c r="B660" s="249"/>
      <c r="C660" s="249"/>
      <c r="D660" s="249"/>
      <c r="E660" s="249"/>
      <c r="F660" s="249"/>
      <c r="G660" s="249"/>
      <c r="H660" s="249"/>
      <c r="I660" s="249"/>
      <c r="J660" s="249"/>
      <c r="K660" s="249"/>
      <c r="L660" s="249"/>
      <c r="M660" s="249"/>
      <c r="N660" s="249"/>
      <c r="O660" s="249"/>
      <c r="P660" s="249"/>
      <c r="Q660" s="249"/>
      <c r="R660" s="249"/>
      <c r="S660" s="249"/>
      <c r="T660" s="249"/>
      <c r="U660" s="249"/>
      <c r="V660" s="249"/>
      <c r="W660" s="249"/>
      <c r="X660" s="249"/>
      <c r="Y660" s="249"/>
      <c r="Z660" s="249"/>
    </row>
    <row r="661">
      <c r="A661" s="249"/>
      <c r="B661" s="249"/>
      <c r="C661" s="249"/>
      <c r="D661" s="249"/>
      <c r="E661" s="249"/>
      <c r="F661" s="249"/>
      <c r="G661" s="249"/>
      <c r="H661" s="249"/>
      <c r="I661" s="249"/>
      <c r="J661" s="249"/>
      <c r="K661" s="249"/>
      <c r="L661" s="249"/>
      <c r="M661" s="249"/>
      <c r="N661" s="249"/>
      <c r="O661" s="249"/>
      <c r="P661" s="249"/>
      <c r="Q661" s="249"/>
      <c r="R661" s="249"/>
      <c r="S661" s="249"/>
      <c r="T661" s="249"/>
      <c r="U661" s="249"/>
      <c r="V661" s="249"/>
      <c r="W661" s="249"/>
      <c r="X661" s="249"/>
      <c r="Y661" s="249"/>
      <c r="Z661" s="249"/>
    </row>
    <row r="662">
      <c r="A662" s="249"/>
      <c r="B662" s="249"/>
      <c r="C662" s="249"/>
      <c r="D662" s="249"/>
      <c r="E662" s="249"/>
      <c r="F662" s="249"/>
      <c r="G662" s="249"/>
      <c r="H662" s="249"/>
      <c r="I662" s="249"/>
      <c r="J662" s="249"/>
      <c r="K662" s="249"/>
      <c r="L662" s="249"/>
      <c r="M662" s="249"/>
      <c r="N662" s="249"/>
      <c r="O662" s="249"/>
      <c r="P662" s="249"/>
      <c r="Q662" s="249"/>
      <c r="R662" s="249"/>
      <c r="S662" s="249"/>
      <c r="T662" s="249"/>
      <c r="U662" s="249"/>
      <c r="V662" s="249"/>
      <c r="W662" s="249"/>
      <c r="X662" s="249"/>
      <c r="Y662" s="249"/>
      <c r="Z662" s="249"/>
    </row>
    <row r="663">
      <c r="A663" s="249"/>
      <c r="B663" s="249"/>
      <c r="C663" s="249"/>
      <c r="D663" s="249"/>
      <c r="E663" s="249"/>
      <c r="F663" s="249"/>
      <c r="G663" s="249"/>
      <c r="H663" s="249"/>
      <c r="I663" s="249"/>
      <c r="J663" s="249"/>
      <c r="K663" s="249"/>
      <c r="L663" s="249"/>
      <c r="M663" s="249"/>
      <c r="N663" s="249"/>
      <c r="O663" s="249"/>
      <c r="P663" s="249"/>
      <c r="Q663" s="249"/>
      <c r="R663" s="249"/>
      <c r="S663" s="249"/>
      <c r="T663" s="249"/>
      <c r="U663" s="249"/>
      <c r="V663" s="249"/>
      <c r="W663" s="249"/>
      <c r="X663" s="249"/>
      <c r="Y663" s="249"/>
      <c r="Z663" s="249"/>
    </row>
    <row r="664">
      <c r="A664" s="249"/>
      <c r="B664" s="249"/>
      <c r="C664" s="249"/>
      <c r="D664" s="249"/>
      <c r="E664" s="249"/>
      <c r="F664" s="249"/>
      <c r="G664" s="249"/>
      <c r="H664" s="249"/>
      <c r="I664" s="249"/>
      <c r="J664" s="249"/>
      <c r="K664" s="249"/>
      <c r="L664" s="249"/>
      <c r="M664" s="249"/>
      <c r="N664" s="249"/>
      <c r="O664" s="249"/>
      <c r="P664" s="249"/>
      <c r="Q664" s="249"/>
      <c r="R664" s="249"/>
      <c r="S664" s="249"/>
      <c r="T664" s="249"/>
      <c r="U664" s="249"/>
      <c r="V664" s="249"/>
      <c r="W664" s="249"/>
      <c r="X664" s="249"/>
      <c r="Y664" s="249"/>
      <c r="Z664" s="249"/>
    </row>
    <row r="665">
      <c r="A665" s="249"/>
      <c r="B665" s="249"/>
      <c r="C665" s="249"/>
      <c r="D665" s="249"/>
      <c r="E665" s="249"/>
      <c r="F665" s="249"/>
      <c r="G665" s="249"/>
      <c r="H665" s="249"/>
      <c r="I665" s="249"/>
      <c r="J665" s="249"/>
      <c r="K665" s="249"/>
      <c r="L665" s="249"/>
      <c r="M665" s="249"/>
      <c r="N665" s="249"/>
      <c r="O665" s="249"/>
      <c r="P665" s="249"/>
      <c r="Q665" s="249"/>
      <c r="R665" s="249"/>
      <c r="S665" s="249"/>
      <c r="T665" s="249"/>
      <c r="U665" s="249"/>
      <c r="V665" s="249"/>
      <c r="W665" s="249"/>
      <c r="X665" s="249"/>
      <c r="Y665" s="249"/>
      <c r="Z665" s="249"/>
    </row>
    <row r="666">
      <c r="A666" s="249"/>
      <c r="B666" s="249"/>
      <c r="C666" s="249"/>
      <c r="D666" s="249"/>
      <c r="E666" s="249"/>
      <c r="F666" s="249"/>
      <c r="G666" s="249"/>
      <c r="H666" s="249"/>
      <c r="I666" s="249"/>
      <c r="J666" s="249"/>
      <c r="K666" s="249"/>
      <c r="L666" s="249"/>
      <c r="M666" s="249"/>
      <c r="N666" s="249"/>
      <c r="O666" s="249"/>
      <c r="P666" s="249"/>
      <c r="Q666" s="249"/>
      <c r="R666" s="249"/>
      <c r="S666" s="249"/>
      <c r="T666" s="249"/>
      <c r="U666" s="249"/>
      <c r="V666" s="249"/>
      <c r="W666" s="249"/>
      <c r="X666" s="249"/>
      <c r="Y666" s="249"/>
      <c r="Z666" s="249"/>
    </row>
    <row r="667">
      <c r="A667" s="249"/>
      <c r="B667" s="249"/>
      <c r="C667" s="249"/>
      <c r="D667" s="249"/>
      <c r="E667" s="249"/>
      <c r="F667" s="249"/>
      <c r="G667" s="249"/>
      <c r="H667" s="249"/>
      <c r="I667" s="249"/>
      <c r="J667" s="249"/>
      <c r="K667" s="249"/>
      <c r="L667" s="249"/>
      <c r="M667" s="249"/>
      <c r="N667" s="249"/>
      <c r="O667" s="249"/>
      <c r="P667" s="249"/>
      <c r="Q667" s="249"/>
      <c r="R667" s="249"/>
      <c r="S667" s="249"/>
      <c r="T667" s="249"/>
      <c r="U667" s="249"/>
      <c r="V667" s="249"/>
      <c r="W667" s="249"/>
      <c r="X667" s="249"/>
      <c r="Y667" s="249"/>
      <c r="Z667" s="249"/>
    </row>
    <row r="668">
      <c r="A668" s="249"/>
      <c r="B668" s="249"/>
      <c r="C668" s="249"/>
      <c r="D668" s="249"/>
      <c r="E668" s="249"/>
      <c r="F668" s="249"/>
      <c r="G668" s="249"/>
      <c r="H668" s="249"/>
      <c r="I668" s="249"/>
      <c r="J668" s="249"/>
      <c r="K668" s="249"/>
      <c r="L668" s="249"/>
      <c r="M668" s="249"/>
      <c r="N668" s="249"/>
      <c r="O668" s="249"/>
      <c r="P668" s="249"/>
      <c r="Q668" s="249"/>
      <c r="R668" s="249"/>
      <c r="S668" s="249"/>
      <c r="T668" s="249"/>
      <c r="U668" s="249"/>
      <c r="V668" s="249"/>
      <c r="W668" s="249"/>
      <c r="X668" s="249"/>
      <c r="Y668" s="249"/>
      <c r="Z668" s="249"/>
    </row>
    <row r="669">
      <c r="A669" s="249"/>
      <c r="B669" s="249"/>
      <c r="C669" s="249"/>
      <c r="D669" s="249"/>
      <c r="E669" s="249"/>
      <c r="F669" s="249"/>
      <c r="G669" s="249"/>
      <c r="H669" s="249"/>
      <c r="I669" s="249"/>
      <c r="J669" s="249"/>
      <c r="K669" s="249"/>
      <c r="L669" s="249"/>
      <c r="M669" s="249"/>
      <c r="N669" s="249"/>
      <c r="O669" s="249"/>
      <c r="P669" s="249"/>
      <c r="Q669" s="249"/>
      <c r="R669" s="249"/>
      <c r="S669" s="249"/>
      <c r="T669" s="249"/>
      <c r="U669" s="249"/>
      <c r="V669" s="249"/>
      <c r="W669" s="249"/>
      <c r="X669" s="249"/>
      <c r="Y669" s="249"/>
      <c r="Z669" s="249"/>
    </row>
    <row r="670">
      <c r="A670" s="249"/>
      <c r="B670" s="249"/>
      <c r="C670" s="249"/>
      <c r="D670" s="249"/>
      <c r="E670" s="249"/>
      <c r="F670" s="249"/>
      <c r="G670" s="249"/>
      <c r="H670" s="249"/>
      <c r="I670" s="249"/>
      <c r="J670" s="249"/>
      <c r="K670" s="249"/>
      <c r="L670" s="249"/>
      <c r="M670" s="249"/>
      <c r="N670" s="249"/>
      <c r="O670" s="249"/>
      <c r="P670" s="249"/>
      <c r="Q670" s="249"/>
      <c r="R670" s="249"/>
      <c r="S670" s="249"/>
      <c r="T670" s="249"/>
      <c r="U670" s="249"/>
      <c r="V670" s="249"/>
      <c r="W670" s="249"/>
      <c r="X670" s="249"/>
      <c r="Y670" s="249"/>
      <c r="Z670" s="249"/>
    </row>
    <row r="671">
      <c r="A671" s="249"/>
      <c r="B671" s="249"/>
      <c r="C671" s="249"/>
      <c r="D671" s="249"/>
      <c r="E671" s="249"/>
      <c r="F671" s="249"/>
      <c r="G671" s="249"/>
      <c r="H671" s="249"/>
      <c r="I671" s="249"/>
      <c r="J671" s="249"/>
      <c r="K671" s="249"/>
      <c r="L671" s="249"/>
      <c r="M671" s="249"/>
      <c r="N671" s="249"/>
      <c r="O671" s="249"/>
      <c r="P671" s="249"/>
      <c r="Q671" s="249"/>
      <c r="R671" s="249"/>
      <c r="S671" s="249"/>
      <c r="T671" s="249"/>
      <c r="U671" s="249"/>
      <c r="V671" s="249"/>
      <c r="W671" s="249"/>
      <c r="X671" s="249"/>
      <c r="Y671" s="249"/>
      <c r="Z671" s="249"/>
    </row>
    <row r="672">
      <c r="A672" s="249"/>
      <c r="B672" s="249"/>
      <c r="C672" s="249"/>
      <c r="D672" s="249"/>
      <c r="E672" s="249"/>
      <c r="F672" s="249"/>
      <c r="G672" s="249"/>
      <c r="H672" s="249"/>
      <c r="I672" s="249"/>
      <c r="J672" s="249"/>
      <c r="K672" s="249"/>
      <c r="L672" s="249"/>
      <c r="M672" s="249"/>
      <c r="N672" s="249"/>
      <c r="O672" s="249"/>
      <c r="P672" s="249"/>
      <c r="Q672" s="249"/>
      <c r="R672" s="249"/>
      <c r="S672" s="249"/>
      <c r="T672" s="249"/>
      <c r="U672" s="249"/>
      <c r="V672" s="249"/>
      <c r="W672" s="249"/>
      <c r="X672" s="249"/>
      <c r="Y672" s="249"/>
      <c r="Z672" s="249"/>
    </row>
    <row r="673">
      <c r="A673" s="249"/>
      <c r="B673" s="249"/>
      <c r="C673" s="249"/>
      <c r="D673" s="249"/>
      <c r="E673" s="249"/>
      <c r="F673" s="249"/>
      <c r="G673" s="249"/>
      <c r="H673" s="249"/>
      <c r="I673" s="249"/>
      <c r="J673" s="249"/>
      <c r="K673" s="249"/>
      <c r="L673" s="249"/>
      <c r="M673" s="249"/>
      <c r="N673" s="249"/>
      <c r="O673" s="249"/>
      <c r="P673" s="249"/>
      <c r="Q673" s="249"/>
      <c r="R673" s="249"/>
      <c r="S673" s="249"/>
      <c r="T673" s="249"/>
      <c r="U673" s="249"/>
      <c r="V673" s="249"/>
      <c r="W673" s="249"/>
      <c r="X673" s="249"/>
      <c r="Y673" s="249"/>
      <c r="Z673" s="249"/>
    </row>
    <row r="674">
      <c r="A674" s="249"/>
      <c r="B674" s="249"/>
      <c r="C674" s="249"/>
      <c r="D674" s="249"/>
      <c r="E674" s="249"/>
      <c r="F674" s="249"/>
      <c r="G674" s="249"/>
      <c r="H674" s="249"/>
      <c r="I674" s="249"/>
      <c r="J674" s="249"/>
      <c r="K674" s="249"/>
      <c r="L674" s="249"/>
      <c r="M674" s="249"/>
      <c r="N674" s="249"/>
      <c r="O674" s="249"/>
      <c r="P674" s="249"/>
      <c r="Q674" s="249"/>
      <c r="R674" s="249"/>
      <c r="S674" s="249"/>
      <c r="T674" s="249"/>
      <c r="U674" s="249"/>
      <c r="V674" s="249"/>
      <c r="W674" s="249"/>
      <c r="X674" s="249"/>
      <c r="Y674" s="249"/>
      <c r="Z674" s="249"/>
    </row>
    <row r="675">
      <c r="A675" s="249"/>
      <c r="B675" s="249"/>
      <c r="C675" s="249"/>
      <c r="D675" s="249"/>
      <c r="E675" s="249"/>
      <c r="F675" s="249"/>
      <c r="G675" s="249"/>
      <c r="H675" s="249"/>
      <c r="I675" s="249"/>
      <c r="J675" s="249"/>
      <c r="K675" s="249"/>
      <c r="L675" s="249"/>
      <c r="M675" s="249"/>
      <c r="N675" s="249"/>
      <c r="O675" s="249"/>
      <c r="P675" s="249"/>
      <c r="Q675" s="249"/>
      <c r="R675" s="249"/>
      <c r="S675" s="249"/>
      <c r="T675" s="249"/>
      <c r="U675" s="249"/>
      <c r="V675" s="249"/>
      <c r="W675" s="249"/>
      <c r="X675" s="249"/>
      <c r="Y675" s="249"/>
      <c r="Z675" s="249"/>
    </row>
    <row r="676">
      <c r="A676" s="249"/>
      <c r="B676" s="249"/>
      <c r="C676" s="249"/>
      <c r="D676" s="249"/>
      <c r="E676" s="249"/>
      <c r="F676" s="249"/>
      <c r="G676" s="249"/>
      <c r="H676" s="249"/>
      <c r="I676" s="249"/>
      <c r="J676" s="249"/>
      <c r="K676" s="249"/>
      <c r="L676" s="249"/>
      <c r="M676" s="249"/>
      <c r="N676" s="249"/>
      <c r="O676" s="249"/>
      <c r="P676" s="249"/>
      <c r="Q676" s="249"/>
      <c r="R676" s="249"/>
      <c r="S676" s="249"/>
      <c r="T676" s="249"/>
      <c r="U676" s="249"/>
      <c r="V676" s="249"/>
      <c r="W676" s="249"/>
      <c r="X676" s="249"/>
      <c r="Y676" s="249"/>
      <c r="Z676" s="249"/>
    </row>
    <row r="677">
      <c r="A677" s="249"/>
      <c r="B677" s="249"/>
      <c r="C677" s="249"/>
      <c r="D677" s="249"/>
      <c r="E677" s="249"/>
      <c r="F677" s="249"/>
      <c r="G677" s="249"/>
      <c r="H677" s="249"/>
      <c r="I677" s="249"/>
      <c r="J677" s="249"/>
      <c r="K677" s="249"/>
      <c r="L677" s="249"/>
      <c r="M677" s="249"/>
      <c r="N677" s="249"/>
      <c r="O677" s="249"/>
      <c r="P677" s="249"/>
      <c r="Q677" s="249"/>
      <c r="R677" s="249"/>
      <c r="S677" s="249"/>
      <c r="T677" s="249"/>
      <c r="U677" s="249"/>
      <c r="V677" s="249"/>
      <c r="W677" s="249"/>
      <c r="X677" s="249"/>
      <c r="Y677" s="249"/>
      <c r="Z677" s="249"/>
    </row>
    <row r="678">
      <c r="A678" s="249"/>
      <c r="B678" s="249"/>
      <c r="C678" s="249"/>
      <c r="D678" s="249"/>
      <c r="E678" s="249"/>
      <c r="F678" s="249"/>
      <c r="G678" s="249"/>
      <c r="H678" s="249"/>
      <c r="I678" s="249"/>
      <c r="J678" s="249"/>
      <c r="K678" s="249"/>
      <c r="L678" s="249"/>
      <c r="M678" s="249"/>
      <c r="N678" s="249"/>
      <c r="O678" s="249"/>
      <c r="P678" s="249"/>
      <c r="Q678" s="249"/>
      <c r="R678" s="249"/>
      <c r="S678" s="249"/>
      <c r="T678" s="249"/>
      <c r="U678" s="249"/>
      <c r="V678" s="249"/>
      <c r="W678" s="249"/>
      <c r="X678" s="249"/>
      <c r="Y678" s="249"/>
      <c r="Z678" s="249"/>
    </row>
    <row r="679">
      <c r="A679" s="249"/>
      <c r="B679" s="249"/>
      <c r="C679" s="249"/>
      <c r="D679" s="249"/>
      <c r="E679" s="249"/>
      <c r="F679" s="249"/>
      <c r="G679" s="249"/>
      <c r="H679" s="249"/>
      <c r="I679" s="249"/>
      <c r="J679" s="249"/>
      <c r="K679" s="249"/>
      <c r="L679" s="249"/>
      <c r="M679" s="249"/>
      <c r="N679" s="249"/>
      <c r="O679" s="249"/>
      <c r="P679" s="249"/>
      <c r="Q679" s="249"/>
      <c r="R679" s="249"/>
      <c r="S679" s="249"/>
      <c r="T679" s="249"/>
      <c r="U679" s="249"/>
      <c r="V679" s="249"/>
      <c r="W679" s="249"/>
      <c r="X679" s="249"/>
      <c r="Y679" s="249"/>
      <c r="Z679" s="249"/>
    </row>
    <row r="680">
      <c r="A680" s="249"/>
      <c r="B680" s="249"/>
      <c r="C680" s="249"/>
      <c r="D680" s="249"/>
      <c r="E680" s="249"/>
      <c r="F680" s="249"/>
      <c r="G680" s="249"/>
      <c r="H680" s="249"/>
      <c r="I680" s="249"/>
      <c r="J680" s="249"/>
      <c r="K680" s="249"/>
      <c r="L680" s="249"/>
      <c r="M680" s="249"/>
      <c r="N680" s="249"/>
      <c r="O680" s="249"/>
      <c r="P680" s="249"/>
      <c r="Q680" s="249"/>
      <c r="R680" s="249"/>
      <c r="S680" s="249"/>
      <c r="T680" s="249"/>
      <c r="U680" s="249"/>
      <c r="V680" s="249"/>
      <c r="W680" s="249"/>
      <c r="X680" s="249"/>
      <c r="Y680" s="249"/>
      <c r="Z680" s="249"/>
    </row>
    <row r="681">
      <c r="A681" s="249"/>
      <c r="B681" s="249"/>
      <c r="C681" s="249"/>
      <c r="D681" s="249"/>
      <c r="E681" s="249"/>
      <c r="F681" s="249"/>
      <c r="G681" s="249"/>
      <c r="H681" s="249"/>
      <c r="I681" s="249"/>
      <c r="J681" s="249"/>
      <c r="K681" s="249"/>
      <c r="L681" s="249"/>
      <c r="M681" s="249"/>
      <c r="N681" s="249"/>
      <c r="O681" s="249"/>
      <c r="P681" s="249"/>
      <c r="Q681" s="249"/>
      <c r="R681" s="249"/>
      <c r="S681" s="249"/>
      <c r="T681" s="249"/>
      <c r="U681" s="249"/>
      <c r="V681" s="249"/>
      <c r="W681" s="249"/>
      <c r="X681" s="249"/>
      <c r="Y681" s="249"/>
      <c r="Z681" s="249"/>
    </row>
    <row r="682">
      <c r="A682" s="249"/>
      <c r="B682" s="249"/>
      <c r="C682" s="249"/>
      <c r="D682" s="249"/>
      <c r="E682" s="249"/>
      <c r="F682" s="249"/>
      <c r="G682" s="249"/>
      <c r="H682" s="249"/>
      <c r="I682" s="249"/>
      <c r="J682" s="249"/>
      <c r="K682" s="249"/>
      <c r="L682" s="249"/>
      <c r="M682" s="249"/>
      <c r="N682" s="249"/>
      <c r="O682" s="249"/>
      <c r="P682" s="249"/>
      <c r="Q682" s="249"/>
      <c r="R682" s="249"/>
      <c r="S682" s="249"/>
      <c r="T682" s="249"/>
      <c r="U682" s="249"/>
      <c r="V682" s="249"/>
      <c r="W682" s="249"/>
      <c r="X682" s="249"/>
      <c r="Y682" s="249"/>
      <c r="Z682" s="249"/>
    </row>
    <row r="683">
      <c r="A683" s="249"/>
      <c r="B683" s="249"/>
      <c r="C683" s="249"/>
      <c r="D683" s="249"/>
      <c r="E683" s="249"/>
      <c r="F683" s="249"/>
      <c r="G683" s="249"/>
      <c r="H683" s="249"/>
      <c r="I683" s="249"/>
      <c r="J683" s="249"/>
      <c r="K683" s="249"/>
      <c r="L683" s="249"/>
      <c r="M683" s="249"/>
      <c r="N683" s="249"/>
      <c r="O683" s="249"/>
      <c r="P683" s="249"/>
      <c r="Q683" s="249"/>
      <c r="R683" s="249"/>
      <c r="S683" s="249"/>
      <c r="T683" s="249"/>
      <c r="U683" s="249"/>
      <c r="V683" s="249"/>
      <c r="W683" s="249"/>
      <c r="X683" s="249"/>
      <c r="Y683" s="249"/>
      <c r="Z683" s="249"/>
    </row>
    <row r="684">
      <c r="A684" s="249"/>
      <c r="B684" s="249"/>
      <c r="C684" s="249"/>
      <c r="D684" s="249"/>
      <c r="E684" s="249"/>
      <c r="F684" s="249"/>
      <c r="G684" s="249"/>
      <c r="H684" s="249"/>
      <c r="I684" s="249"/>
      <c r="J684" s="249"/>
      <c r="K684" s="249"/>
      <c r="L684" s="249"/>
      <c r="M684" s="249"/>
      <c r="N684" s="249"/>
      <c r="O684" s="249"/>
      <c r="P684" s="249"/>
      <c r="Q684" s="249"/>
      <c r="R684" s="249"/>
      <c r="S684" s="249"/>
      <c r="T684" s="249"/>
      <c r="U684" s="249"/>
      <c r="V684" s="249"/>
      <c r="W684" s="249"/>
      <c r="X684" s="249"/>
      <c r="Y684" s="249"/>
      <c r="Z684" s="249"/>
    </row>
    <row r="685">
      <c r="A685" s="249"/>
      <c r="B685" s="249"/>
      <c r="C685" s="249"/>
      <c r="D685" s="249"/>
      <c r="E685" s="249"/>
      <c r="F685" s="249"/>
      <c r="G685" s="249"/>
      <c r="H685" s="249"/>
      <c r="I685" s="249"/>
      <c r="J685" s="249"/>
      <c r="K685" s="249"/>
      <c r="L685" s="249"/>
      <c r="M685" s="249"/>
      <c r="N685" s="249"/>
      <c r="O685" s="249"/>
      <c r="P685" s="249"/>
      <c r="Q685" s="249"/>
      <c r="R685" s="249"/>
      <c r="S685" s="249"/>
      <c r="T685" s="249"/>
      <c r="U685" s="249"/>
      <c r="V685" s="249"/>
      <c r="W685" s="249"/>
      <c r="X685" s="249"/>
      <c r="Y685" s="249"/>
      <c r="Z685" s="249"/>
    </row>
    <row r="686">
      <c r="A686" s="249"/>
      <c r="B686" s="249"/>
      <c r="C686" s="249"/>
      <c r="D686" s="249"/>
      <c r="E686" s="249"/>
      <c r="F686" s="249"/>
      <c r="G686" s="249"/>
      <c r="H686" s="249"/>
      <c r="I686" s="249"/>
      <c r="J686" s="249"/>
      <c r="K686" s="249"/>
      <c r="L686" s="249"/>
      <c r="M686" s="249"/>
      <c r="N686" s="249"/>
      <c r="O686" s="249"/>
      <c r="P686" s="249"/>
      <c r="Q686" s="249"/>
      <c r="R686" s="249"/>
      <c r="S686" s="249"/>
      <c r="T686" s="249"/>
      <c r="U686" s="249"/>
      <c r="V686" s="249"/>
      <c r="W686" s="249"/>
      <c r="X686" s="249"/>
      <c r="Y686" s="249"/>
      <c r="Z686" s="249"/>
    </row>
    <row r="687">
      <c r="A687" s="249"/>
      <c r="B687" s="249"/>
      <c r="C687" s="249"/>
      <c r="D687" s="249"/>
      <c r="E687" s="249"/>
      <c r="F687" s="249"/>
      <c r="G687" s="249"/>
      <c r="H687" s="249"/>
      <c r="I687" s="249"/>
      <c r="J687" s="249"/>
      <c r="K687" s="249"/>
      <c r="L687" s="249"/>
      <c r="M687" s="249"/>
      <c r="N687" s="249"/>
      <c r="O687" s="249"/>
      <c r="P687" s="249"/>
      <c r="Q687" s="249"/>
      <c r="R687" s="249"/>
      <c r="S687" s="249"/>
      <c r="T687" s="249"/>
      <c r="U687" s="249"/>
      <c r="V687" s="249"/>
      <c r="W687" s="249"/>
      <c r="X687" s="249"/>
      <c r="Y687" s="249"/>
      <c r="Z687" s="249"/>
    </row>
    <row r="688">
      <c r="A688" s="249"/>
      <c r="B688" s="249"/>
      <c r="C688" s="249"/>
      <c r="D688" s="249"/>
      <c r="E688" s="249"/>
      <c r="F688" s="249"/>
      <c r="G688" s="249"/>
      <c r="H688" s="249"/>
      <c r="I688" s="249"/>
      <c r="J688" s="249"/>
      <c r="K688" s="249"/>
      <c r="L688" s="249"/>
      <c r="M688" s="249"/>
      <c r="N688" s="249"/>
      <c r="O688" s="249"/>
      <c r="P688" s="249"/>
      <c r="Q688" s="249"/>
      <c r="R688" s="249"/>
      <c r="S688" s="249"/>
      <c r="T688" s="249"/>
      <c r="U688" s="249"/>
      <c r="V688" s="249"/>
      <c r="W688" s="249"/>
      <c r="X688" s="249"/>
      <c r="Y688" s="249"/>
      <c r="Z688" s="249"/>
    </row>
    <row r="689">
      <c r="A689" s="249"/>
      <c r="B689" s="249"/>
      <c r="C689" s="249"/>
      <c r="D689" s="249"/>
      <c r="E689" s="249"/>
      <c r="F689" s="249"/>
      <c r="G689" s="249"/>
      <c r="H689" s="249"/>
      <c r="I689" s="249"/>
      <c r="J689" s="249"/>
      <c r="K689" s="249"/>
      <c r="L689" s="249"/>
      <c r="M689" s="249"/>
      <c r="N689" s="249"/>
      <c r="O689" s="249"/>
      <c r="P689" s="249"/>
      <c r="Q689" s="249"/>
      <c r="R689" s="249"/>
      <c r="S689" s="249"/>
      <c r="T689" s="249"/>
      <c r="U689" s="249"/>
      <c r="V689" s="249"/>
      <c r="W689" s="249"/>
      <c r="X689" s="249"/>
      <c r="Y689" s="249"/>
      <c r="Z689" s="249"/>
    </row>
    <row r="690">
      <c r="A690" s="249"/>
      <c r="B690" s="249"/>
      <c r="C690" s="249"/>
      <c r="D690" s="249"/>
      <c r="E690" s="249"/>
      <c r="F690" s="249"/>
      <c r="G690" s="249"/>
      <c r="H690" s="249"/>
      <c r="I690" s="249"/>
      <c r="J690" s="249"/>
      <c r="K690" s="249"/>
      <c r="L690" s="249"/>
      <c r="M690" s="249"/>
      <c r="N690" s="249"/>
      <c r="O690" s="249"/>
      <c r="P690" s="249"/>
      <c r="Q690" s="249"/>
      <c r="R690" s="249"/>
      <c r="S690" s="249"/>
      <c r="T690" s="249"/>
      <c r="U690" s="249"/>
      <c r="V690" s="249"/>
      <c r="W690" s="249"/>
      <c r="X690" s="249"/>
      <c r="Y690" s="249"/>
      <c r="Z690" s="249"/>
    </row>
    <row r="691">
      <c r="A691" s="249"/>
      <c r="B691" s="249"/>
      <c r="C691" s="249"/>
      <c r="D691" s="249"/>
      <c r="E691" s="249"/>
      <c r="F691" s="249"/>
      <c r="G691" s="249"/>
      <c r="H691" s="249"/>
      <c r="I691" s="249"/>
      <c r="J691" s="249"/>
      <c r="K691" s="249"/>
      <c r="L691" s="249"/>
      <c r="M691" s="249"/>
      <c r="N691" s="249"/>
      <c r="O691" s="249"/>
      <c r="P691" s="249"/>
      <c r="Q691" s="249"/>
      <c r="R691" s="249"/>
      <c r="S691" s="249"/>
      <c r="T691" s="249"/>
      <c r="U691" s="249"/>
      <c r="V691" s="249"/>
      <c r="W691" s="249"/>
      <c r="X691" s="249"/>
      <c r="Y691" s="249"/>
      <c r="Z691" s="249"/>
    </row>
    <row r="692">
      <c r="A692" s="249"/>
      <c r="B692" s="249"/>
      <c r="C692" s="249"/>
      <c r="D692" s="249"/>
      <c r="E692" s="249"/>
      <c r="F692" s="249"/>
      <c r="G692" s="249"/>
      <c r="H692" s="249"/>
      <c r="I692" s="249"/>
      <c r="J692" s="249"/>
      <c r="K692" s="249"/>
      <c r="L692" s="249"/>
      <c r="M692" s="249"/>
      <c r="N692" s="249"/>
      <c r="O692" s="249"/>
      <c r="P692" s="249"/>
      <c r="Q692" s="249"/>
      <c r="R692" s="249"/>
      <c r="S692" s="249"/>
      <c r="T692" s="249"/>
      <c r="U692" s="249"/>
      <c r="V692" s="249"/>
      <c r="W692" s="249"/>
      <c r="X692" s="249"/>
      <c r="Y692" s="249"/>
      <c r="Z692" s="249"/>
    </row>
    <row r="693">
      <c r="A693" s="249"/>
      <c r="B693" s="249"/>
      <c r="C693" s="249"/>
      <c r="D693" s="249"/>
      <c r="E693" s="249"/>
      <c r="F693" s="249"/>
      <c r="G693" s="249"/>
      <c r="H693" s="249"/>
      <c r="I693" s="249"/>
      <c r="J693" s="249"/>
      <c r="K693" s="249"/>
      <c r="L693" s="249"/>
      <c r="M693" s="249"/>
      <c r="N693" s="249"/>
      <c r="O693" s="249"/>
      <c r="P693" s="249"/>
      <c r="Q693" s="249"/>
      <c r="R693" s="249"/>
      <c r="S693" s="249"/>
      <c r="T693" s="249"/>
      <c r="U693" s="249"/>
      <c r="V693" s="249"/>
      <c r="W693" s="249"/>
      <c r="X693" s="249"/>
      <c r="Y693" s="249"/>
      <c r="Z693" s="249"/>
    </row>
    <row r="694">
      <c r="A694" s="249"/>
      <c r="B694" s="249"/>
      <c r="C694" s="249"/>
      <c r="D694" s="249"/>
      <c r="E694" s="249"/>
      <c r="F694" s="249"/>
      <c r="G694" s="249"/>
      <c r="H694" s="249"/>
      <c r="I694" s="249"/>
      <c r="J694" s="249"/>
      <c r="K694" s="249"/>
      <c r="L694" s="249"/>
      <c r="M694" s="249"/>
      <c r="N694" s="249"/>
      <c r="O694" s="249"/>
      <c r="P694" s="249"/>
      <c r="Q694" s="249"/>
      <c r="R694" s="249"/>
      <c r="S694" s="249"/>
      <c r="T694" s="249"/>
      <c r="U694" s="249"/>
      <c r="V694" s="249"/>
      <c r="W694" s="249"/>
      <c r="X694" s="249"/>
      <c r="Y694" s="249"/>
      <c r="Z694" s="249"/>
    </row>
    <row r="695">
      <c r="A695" s="249"/>
      <c r="B695" s="249"/>
      <c r="C695" s="249"/>
      <c r="D695" s="249"/>
      <c r="E695" s="249"/>
      <c r="F695" s="249"/>
      <c r="G695" s="249"/>
      <c r="H695" s="249"/>
      <c r="I695" s="249"/>
      <c r="J695" s="249"/>
      <c r="K695" s="249"/>
      <c r="L695" s="249"/>
      <c r="M695" s="249"/>
      <c r="N695" s="249"/>
      <c r="O695" s="249"/>
      <c r="P695" s="249"/>
      <c r="Q695" s="249"/>
      <c r="R695" s="249"/>
      <c r="S695" s="249"/>
      <c r="T695" s="249"/>
      <c r="U695" s="249"/>
      <c r="V695" s="249"/>
      <c r="W695" s="249"/>
      <c r="X695" s="249"/>
      <c r="Y695" s="249"/>
      <c r="Z695" s="249"/>
    </row>
    <row r="696">
      <c r="A696" s="249"/>
      <c r="B696" s="249"/>
      <c r="C696" s="249"/>
      <c r="D696" s="249"/>
      <c r="E696" s="249"/>
      <c r="F696" s="249"/>
      <c r="G696" s="249"/>
      <c r="H696" s="249"/>
      <c r="I696" s="249"/>
      <c r="J696" s="249"/>
      <c r="K696" s="249"/>
      <c r="L696" s="249"/>
      <c r="M696" s="249"/>
      <c r="N696" s="249"/>
      <c r="O696" s="249"/>
      <c r="P696" s="249"/>
      <c r="Q696" s="249"/>
      <c r="R696" s="249"/>
      <c r="S696" s="249"/>
      <c r="T696" s="249"/>
      <c r="U696" s="249"/>
      <c r="V696" s="249"/>
      <c r="W696" s="249"/>
      <c r="X696" s="249"/>
      <c r="Y696" s="249"/>
      <c r="Z696" s="249"/>
    </row>
    <row r="697">
      <c r="A697" s="249"/>
      <c r="B697" s="249"/>
      <c r="C697" s="249"/>
      <c r="D697" s="249"/>
      <c r="E697" s="249"/>
      <c r="F697" s="249"/>
      <c r="G697" s="249"/>
      <c r="H697" s="249"/>
      <c r="I697" s="249"/>
      <c r="J697" s="249"/>
      <c r="K697" s="249"/>
      <c r="L697" s="249"/>
      <c r="M697" s="249"/>
      <c r="N697" s="249"/>
      <c r="O697" s="249"/>
      <c r="P697" s="249"/>
      <c r="Q697" s="249"/>
      <c r="R697" s="249"/>
      <c r="S697" s="249"/>
      <c r="T697" s="249"/>
      <c r="U697" s="249"/>
      <c r="V697" s="249"/>
      <c r="W697" s="249"/>
      <c r="X697" s="249"/>
      <c r="Y697" s="249"/>
      <c r="Z697" s="249"/>
    </row>
    <row r="698">
      <c r="A698" s="249"/>
      <c r="B698" s="249"/>
      <c r="C698" s="249"/>
      <c r="D698" s="249"/>
      <c r="E698" s="249"/>
      <c r="F698" s="249"/>
      <c r="G698" s="249"/>
      <c r="H698" s="249"/>
      <c r="I698" s="249"/>
      <c r="J698" s="249"/>
      <c r="K698" s="249"/>
      <c r="L698" s="249"/>
      <c r="M698" s="249"/>
      <c r="N698" s="249"/>
      <c r="O698" s="249"/>
      <c r="P698" s="249"/>
      <c r="Q698" s="249"/>
      <c r="R698" s="249"/>
      <c r="S698" s="249"/>
      <c r="T698" s="249"/>
      <c r="U698" s="249"/>
      <c r="V698" s="249"/>
      <c r="W698" s="249"/>
      <c r="X698" s="249"/>
      <c r="Y698" s="249"/>
      <c r="Z698" s="249"/>
    </row>
    <row r="699">
      <c r="A699" s="249"/>
      <c r="B699" s="249"/>
      <c r="C699" s="249"/>
      <c r="D699" s="249"/>
      <c r="E699" s="249"/>
      <c r="F699" s="249"/>
      <c r="G699" s="249"/>
      <c r="H699" s="249"/>
      <c r="I699" s="249"/>
      <c r="J699" s="249"/>
      <c r="K699" s="249"/>
      <c r="L699" s="249"/>
      <c r="M699" s="249"/>
      <c r="N699" s="249"/>
      <c r="O699" s="249"/>
      <c r="P699" s="249"/>
      <c r="Q699" s="249"/>
      <c r="R699" s="249"/>
      <c r="S699" s="249"/>
      <c r="T699" s="249"/>
      <c r="U699" s="249"/>
      <c r="V699" s="249"/>
      <c r="W699" s="249"/>
      <c r="X699" s="249"/>
      <c r="Y699" s="249"/>
      <c r="Z699" s="249"/>
    </row>
    <row r="700">
      <c r="A700" s="249"/>
      <c r="B700" s="249"/>
      <c r="C700" s="249"/>
      <c r="D700" s="249"/>
      <c r="E700" s="249"/>
      <c r="F700" s="249"/>
      <c r="G700" s="249"/>
      <c r="H700" s="249"/>
      <c r="I700" s="249"/>
      <c r="J700" s="249"/>
      <c r="K700" s="249"/>
      <c r="L700" s="249"/>
      <c r="M700" s="249"/>
      <c r="N700" s="249"/>
      <c r="O700" s="249"/>
      <c r="P700" s="249"/>
      <c r="Q700" s="249"/>
      <c r="R700" s="249"/>
      <c r="S700" s="249"/>
      <c r="T700" s="249"/>
      <c r="U700" s="249"/>
      <c r="V700" s="249"/>
      <c r="W700" s="249"/>
      <c r="X700" s="249"/>
      <c r="Y700" s="249"/>
      <c r="Z700" s="249"/>
    </row>
    <row r="701">
      <c r="A701" s="249"/>
      <c r="B701" s="249"/>
      <c r="C701" s="249"/>
      <c r="D701" s="249"/>
      <c r="E701" s="249"/>
      <c r="F701" s="249"/>
      <c r="G701" s="249"/>
      <c r="H701" s="249"/>
      <c r="I701" s="249"/>
      <c r="J701" s="249"/>
      <c r="K701" s="249"/>
      <c r="L701" s="249"/>
      <c r="M701" s="249"/>
      <c r="N701" s="249"/>
      <c r="O701" s="249"/>
      <c r="P701" s="249"/>
      <c r="Q701" s="249"/>
      <c r="R701" s="249"/>
      <c r="S701" s="249"/>
      <c r="T701" s="249"/>
      <c r="U701" s="249"/>
      <c r="V701" s="249"/>
      <c r="W701" s="249"/>
      <c r="X701" s="249"/>
      <c r="Y701" s="249"/>
      <c r="Z701" s="249"/>
    </row>
    <row r="702">
      <c r="A702" s="249"/>
      <c r="B702" s="249"/>
      <c r="C702" s="249"/>
      <c r="D702" s="249"/>
      <c r="E702" s="249"/>
      <c r="F702" s="249"/>
      <c r="G702" s="249"/>
      <c r="H702" s="249"/>
      <c r="I702" s="249"/>
      <c r="J702" s="249"/>
      <c r="K702" s="249"/>
      <c r="L702" s="249"/>
      <c r="M702" s="249"/>
      <c r="N702" s="249"/>
      <c r="O702" s="249"/>
      <c r="P702" s="249"/>
      <c r="Q702" s="249"/>
      <c r="R702" s="249"/>
      <c r="S702" s="249"/>
      <c r="T702" s="249"/>
      <c r="U702" s="249"/>
      <c r="V702" s="249"/>
      <c r="W702" s="249"/>
      <c r="X702" s="249"/>
      <c r="Y702" s="249"/>
      <c r="Z702" s="249"/>
    </row>
    <row r="703">
      <c r="A703" s="249"/>
      <c r="B703" s="249"/>
      <c r="C703" s="249"/>
      <c r="D703" s="249"/>
      <c r="E703" s="249"/>
      <c r="F703" s="249"/>
      <c r="G703" s="249"/>
      <c r="H703" s="249"/>
      <c r="I703" s="249"/>
      <c r="J703" s="249"/>
      <c r="K703" s="249"/>
      <c r="L703" s="249"/>
      <c r="M703" s="249"/>
      <c r="N703" s="249"/>
      <c r="O703" s="249"/>
      <c r="P703" s="249"/>
      <c r="Q703" s="249"/>
      <c r="R703" s="249"/>
      <c r="S703" s="249"/>
      <c r="T703" s="249"/>
      <c r="U703" s="249"/>
      <c r="V703" s="249"/>
      <c r="W703" s="249"/>
      <c r="X703" s="249"/>
      <c r="Y703" s="249"/>
      <c r="Z703" s="249"/>
    </row>
    <row r="704">
      <c r="A704" s="249"/>
      <c r="B704" s="249"/>
      <c r="C704" s="249"/>
      <c r="D704" s="249"/>
      <c r="E704" s="249"/>
      <c r="F704" s="249"/>
      <c r="G704" s="249"/>
      <c r="H704" s="249"/>
      <c r="I704" s="249"/>
      <c r="J704" s="249"/>
      <c r="K704" s="249"/>
      <c r="L704" s="249"/>
      <c r="M704" s="249"/>
      <c r="N704" s="249"/>
      <c r="O704" s="249"/>
      <c r="P704" s="249"/>
      <c r="Q704" s="249"/>
      <c r="R704" s="249"/>
      <c r="S704" s="249"/>
      <c r="T704" s="249"/>
      <c r="U704" s="249"/>
      <c r="V704" s="249"/>
      <c r="W704" s="249"/>
      <c r="X704" s="249"/>
      <c r="Y704" s="249"/>
      <c r="Z704" s="249"/>
    </row>
    <row r="705">
      <c r="A705" s="249"/>
      <c r="B705" s="249"/>
      <c r="C705" s="249"/>
      <c r="D705" s="249"/>
      <c r="E705" s="249"/>
      <c r="F705" s="249"/>
      <c r="G705" s="249"/>
      <c r="H705" s="249"/>
      <c r="I705" s="249"/>
      <c r="J705" s="249"/>
      <c r="K705" s="249"/>
      <c r="L705" s="249"/>
      <c r="M705" s="249"/>
      <c r="N705" s="249"/>
      <c r="O705" s="249"/>
      <c r="P705" s="249"/>
      <c r="Q705" s="249"/>
      <c r="R705" s="249"/>
      <c r="S705" s="249"/>
      <c r="T705" s="249"/>
      <c r="U705" s="249"/>
      <c r="V705" s="249"/>
      <c r="W705" s="249"/>
      <c r="X705" s="249"/>
      <c r="Y705" s="249"/>
      <c r="Z705" s="249"/>
    </row>
    <row r="706">
      <c r="A706" s="249"/>
      <c r="B706" s="249"/>
      <c r="C706" s="249"/>
      <c r="D706" s="249"/>
      <c r="E706" s="249"/>
      <c r="F706" s="249"/>
      <c r="G706" s="249"/>
      <c r="H706" s="249"/>
      <c r="I706" s="249"/>
      <c r="J706" s="249"/>
      <c r="K706" s="249"/>
      <c r="L706" s="249"/>
      <c r="M706" s="249"/>
      <c r="N706" s="249"/>
      <c r="O706" s="249"/>
      <c r="P706" s="249"/>
      <c r="Q706" s="249"/>
      <c r="R706" s="249"/>
      <c r="S706" s="249"/>
      <c r="T706" s="249"/>
      <c r="U706" s="249"/>
      <c r="V706" s="249"/>
      <c r="W706" s="249"/>
      <c r="X706" s="249"/>
      <c r="Y706" s="249"/>
      <c r="Z706" s="249"/>
    </row>
    <row r="707">
      <c r="A707" s="249"/>
      <c r="B707" s="249"/>
      <c r="C707" s="249"/>
      <c r="D707" s="249"/>
      <c r="E707" s="249"/>
      <c r="F707" s="249"/>
      <c r="G707" s="249"/>
      <c r="H707" s="249"/>
      <c r="I707" s="249"/>
      <c r="J707" s="249"/>
      <c r="K707" s="249"/>
      <c r="L707" s="249"/>
      <c r="M707" s="249"/>
      <c r="N707" s="249"/>
      <c r="O707" s="249"/>
      <c r="P707" s="249"/>
      <c r="Q707" s="249"/>
      <c r="R707" s="249"/>
      <c r="S707" s="249"/>
      <c r="T707" s="249"/>
      <c r="U707" s="249"/>
      <c r="V707" s="249"/>
      <c r="W707" s="249"/>
      <c r="X707" s="249"/>
      <c r="Y707" s="249"/>
      <c r="Z707" s="249"/>
    </row>
    <row r="708">
      <c r="A708" s="249"/>
      <c r="B708" s="249"/>
      <c r="C708" s="249"/>
      <c r="D708" s="249"/>
      <c r="E708" s="249"/>
      <c r="F708" s="249"/>
      <c r="G708" s="249"/>
      <c r="H708" s="249"/>
      <c r="I708" s="249"/>
      <c r="J708" s="249"/>
      <c r="K708" s="249"/>
      <c r="L708" s="249"/>
      <c r="M708" s="249"/>
      <c r="N708" s="249"/>
      <c r="O708" s="249"/>
      <c r="P708" s="249"/>
      <c r="Q708" s="249"/>
      <c r="R708" s="249"/>
      <c r="S708" s="249"/>
      <c r="T708" s="249"/>
      <c r="U708" s="249"/>
      <c r="V708" s="249"/>
      <c r="W708" s="249"/>
      <c r="X708" s="249"/>
      <c r="Y708" s="249"/>
      <c r="Z708" s="249"/>
    </row>
    <row r="709">
      <c r="A709" s="249"/>
      <c r="B709" s="249"/>
      <c r="C709" s="249"/>
      <c r="D709" s="249"/>
      <c r="E709" s="249"/>
      <c r="F709" s="249"/>
      <c r="G709" s="249"/>
      <c r="H709" s="249"/>
      <c r="I709" s="249"/>
      <c r="J709" s="249"/>
      <c r="K709" s="249"/>
      <c r="L709" s="249"/>
      <c r="M709" s="249"/>
      <c r="N709" s="249"/>
      <c r="O709" s="249"/>
      <c r="P709" s="249"/>
      <c r="Q709" s="249"/>
      <c r="R709" s="249"/>
      <c r="S709" s="249"/>
      <c r="T709" s="249"/>
      <c r="U709" s="249"/>
      <c r="V709" s="249"/>
      <c r="W709" s="249"/>
      <c r="X709" s="249"/>
      <c r="Y709" s="249"/>
      <c r="Z709" s="249"/>
    </row>
    <row r="710">
      <c r="A710" s="249"/>
      <c r="B710" s="249"/>
      <c r="C710" s="249"/>
      <c r="D710" s="249"/>
      <c r="E710" s="249"/>
      <c r="F710" s="249"/>
      <c r="G710" s="249"/>
      <c r="H710" s="249"/>
      <c r="I710" s="249"/>
      <c r="J710" s="249"/>
      <c r="K710" s="249"/>
      <c r="L710" s="249"/>
      <c r="M710" s="249"/>
      <c r="N710" s="249"/>
      <c r="O710" s="249"/>
      <c r="P710" s="249"/>
      <c r="Q710" s="249"/>
      <c r="R710" s="249"/>
      <c r="S710" s="249"/>
      <c r="T710" s="249"/>
      <c r="U710" s="249"/>
      <c r="V710" s="249"/>
      <c r="W710" s="249"/>
      <c r="X710" s="249"/>
      <c r="Y710" s="249"/>
      <c r="Z710" s="249"/>
    </row>
    <row r="711">
      <c r="A711" s="249"/>
      <c r="B711" s="249"/>
      <c r="C711" s="249"/>
      <c r="D711" s="249"/>
      <c r="E711" s="249"/>
      <c r="F711" s="249"/>
      <c r="G711" s="249"/>
      <c r="H711" s="249"/>
      <c r="I711" s="249"/>
      <c r="J711" s="249"/>
      <c r="K711" s="249"/>
      <c r="L711" s="249"/>
      <c r="M711" s="249"/>
      <c r="N711" s="249"/>
      <c r="O711" s="249"/>
      <c r="P711" s="249"/>
      <c r="Q711" s="249"/>
      <c r="R711" s="249"/>
      <c r="S711" s="249"/>
      <c r="T711" s="249"/>
      <c r="U711" s="249"/>
      <c r="V711" s="249"/>
      <c r="W711" s="249"/>
      <c r="X711" s="249"/>
      <c r="Y711" s="249"/>
      <c r="Z711" s="249"/>
    </row>
    <row r="712">
      <c r="A712" s="249"/>
      <c r="B712" s="249"/>
      <c r="C712" s="249"/>
      <c r="D712" s="249"/>
      <c r="E712" s="249"/>
      <c r="F712" s="249"/>
      <c r="G712" s="249"/>
      <c r="H712" s="249"/>
      <c r="I712" s="249"/>
      <c r="J712" s="249"/>
      <c r="K712" s="249"/>
      <c r="L712" s="249"/>
      <c r="M712" s="249"/>
      <c r="N712" s="249"/>
      <c r="O712" s="249"/>
      <c r="P712" s="249"/>
      <c r="Q712" s="249"/>
      <c r="R712" s="249"/>
      <c r="S712" s="249"/>
      <c r="T712" s="249"/>
      <c r="U712" s="249"/>
      <c r="V712" s="249"/>
      <c r="W712" s="249"/>
      <c r="X712" s="249"/>
      <c r="Y712" s="249"/>
      <c r="Z712" s="249"/>
    </row>
    <row r="713">
      <c r="A713" s="249"/>
      <c r="B713" s="249"/>
      <c r="C713" s="249"/>
      <c r="D713" s="249"/>
      <c r="E713" s="249"/>
      <c r="F713" s="249"/>
      <c r="G713" s="249"/>
      <c r="H713" s="249"/>
      <c r="I713" s="249"/>
      <c r="J713" s="249"/>
      <c r="K713" s="249"/>
      <c r="L713" s="249"/>
      <c r="M713" s="249"/>
      <c r="N713" s="249"/>
      <c r="O713" s="249"/>
      <c r="P713" s="249"/>
      <c r="Q713" s="249"/>
      <c r="R713" s="249"/>
      <c r="S713" s="249"/>
      <c r="T713" s="249"/>
      <c r="U713" s="249"/>
      <c r="V713" s="249"/>
      <c r="W713" s="249"/>
      <c r="X713" s="249"/>
      <c r="Y713" s="249"/>
      <c r="Z713" s="249"/>
    </row>
    <row r="714">
      <c r="A714" s="249"/>
      <c r="B714" s="249"/>
      <c r="C714" s="249"/>
      <c r="D714" s="249"/>
      <c r="E714" s="249"/>
      <c r="F714" s="249"/>
      <c r="G714" s="249"/>
      <c r="H714" s="249"/>
      <c r="I714" s="249"/>
      <c r="J714" s="249"/>
      <c r="K714" s="249"/>
      <c r="L714" s="249"/>
      <c r="M714" s="249"/>
      <c r="N714" s="249"/>
      <c r="O714" s="249"/>
      <c r="P714" s="249"/>
      <c r="Q714" s="249"/>
      <c r="R714" s="249"/>
      <c r="S714" s="249"/>
      <c r="T714" s="249"/>
      <c r="U714" s="249"/>
      <c r="V714" s="249"/>
      <c r="W714" s="249"/>
      <c r="X714" s="249"/>
      <c r="Y714" s="249"/>
      <c r="Z714" s="249"/>
    </row>
    <row r="715">
      <c r="A715" s="249"/>
      <c r="B715" s="249"/>
      <c r="C715" s="249"/>
      <c r="D715" s="249"/>
      <c r="E715" s="249"/>
      <c r="F715" s="249"/>
      <c r="G715" s="249"/>
      <c r="H715" s="249"/>
      <c r="I715" s="249"/>
      <c r="J715" s="249"/>
      <c r="K715" s="249"/>
      <c r="L715" s="249"/>
      <c r="M715" s="249"/>
      <c r="N715" s="249"/>
      <c r="O715" s="249"/>
      <c r="P715" s="249"/>
      <c r="Q715" s="249"/>
      <c r="R715" s="249"/>
      <c r="S715" s="249"/>
      <c r="T715" s="249"/>
      <c r="U715" s="249"/>
      <c r="V715" s="249"/>
      <c r="W715" s="249"/>
      <c r="X715" s="249"/>
      <c r="Y715" s="249"/>
      <c r="Z715" s="249"/>
    </row>
    <row r="716">
      <c r="A716" s="249"/>
      <c r="B716" s="249"/>
      <c r="C716" s="249"/>
      <c r="D716" s="249"/>
      <c r="E716" s="249"/>
      <c r="F716" s="249"/>
      <c r="G716" s="249"/>
      <c r="H716" s="249"/>
      <c r="I716" s="249"/>
      <c r="J716" s="249"/>
      <c r="K716" s="249"/>
      <c r="L716" s="249"/>
      <c r="M716" s="249"/>
      <c r="N716" s="249"/>
      <c r="O716" s="249"/>
      <c r="P716" s="249"/>
      <c r="Q716" s="249"/>
      <c r="R716" s="249"/>
      <c r="S716" s="249"/>
      <c r="T716" s="249"/>
      <c r="U716" s="249"/>
      <c r="V716" s="249"/>
      <c r="W716" s="249"/>
      <c r="X716" s="249"/>
      <c r="Y716" s="249"/>
      <c r="Z716" s="249"/>
    </row>
    <row r="717">
      <c r="A717" s="249"/>
      <c r="B717" s="249"/>
      <c r="C717" s="249"/>
      <c r="D717" s="249"/>
      <c r="E717" s="249"/>
      <c r="F717" s="249"/>
      <c r="G717" s="249"/>
      <c r="H717" s="249"/>
      <c r="I717" s="249"/>
      <c r="J717" s="249"/>
      <c r="K717" s="249"/>
      <c r="L717" s="249"/>
      <c r="M717" s="249"/>
      <c r="N717" s="249"/>
      <c r="O717" s="249"/>
      <c r="P717" s="249"/>
      <c r="Q717" s="249"/>
      <c r="R717" s="249"/>
      <c r="S717" s="249"/>
      <c r="T717" s="249"/>
      <c r="U717" s="249"/>
      <c r="V717" s="249"/>
      <c r="W717" s="249"/>
      <c r="X717" s="249"/>
      <c r="Y717" s="249"/>
      <c r="Z717" s="249"/>
    </row>
    <row r="718">
      <c r="A718" s="249"/>
      <c r="B718" s="249"/>
      <c r="C718" s="249"/>
      <c r="D718" s="249"/>
      <c r="E718" s="249"/>
      <c r="F718" s="249"/>
      <c r="G718" s="249"/>
      <c r="H718" s="249"/>
      <c r="I718" s="249"/>
      <c r="J718" s="249"/>
      <c r="K718" s="249"/>
      <c r="L718" s="249"/>
      <c r="M718" s="249"/>
      <c r="N718" s="249"/>
      <c r="O718" s="249"/>
      <c r="P718" s="249"/>
      <c r="Q718" s="249"/>
      <c r="R718" s="249"/>
      <c r="S718" s="249"/>
      <c r="T718" s="249"/>
      <c r="U718" s="249"/>
      <c r="V718" s="249"/>
      <c r="W718" s="249"/>
      <c r="X718" s="249"/>
      <c r="Y718" s="249"/>
      <c r="Z718" s="249"/>
    </row>
    <row r="719">
      <c r="A719" s="249"/>
      <c r="B719" s="249"/>
      <c r="C719" s="249"/>
      <c r="D719" s="249"/>
      <c r="E719" s="249"/>
      <c r="F719" s="249"/>
      <c r="G719" s="249"/>
      <c r="H719" s="249"/>
      <c r="I719" s="249"/>
      <c r="J719" s="249"/>
      <c r="K719" s="249"/>
      <c r="L719" s="249"/>
      <c r="M719" s="249"/>
      <c r="N719" s="249"/>
      <c r="O719" s="249"/>
      <c r="P719" s="249"/>
      <c r="Q719" s="249"/>
      <c r="R719" s="249"/>
      <c r="S719" s="249"/>
      <c r="T719" s="249"/>
      <c r="U719" s="249"/>
      <c r="V719" s="249"/>
      <c r="W719" s="249"/>
      <c r="X719" s="249"/>
      <c r="Y719" s="249"/>
      <c r="Z719" s="249"/>
    </row>
    <row r="720">
      <c r="A720" s="249"/>
      <c r="B720" s="249"/>
      <c r="C720" s="249"/>
      <c r="D720" s="249"/>
      <c r="E720" s="249"/>
      <c r="F720" s="249"/>
      <c r="G720" s="249"/>
      <c r="H720" s="249"/>
      <c r="I720" s="249"/>
      <c r="J720" s="249"/>
      <c r="K720" s="249"/>
      <c r="L720" s="249"/>
      <c r="M720" s="249"/>
      <c r="N720" s="249"/>
      <c r="O720" s="249"/>
      <c r="P720" s="249"/>
      <c r="Q720" s="249"/>
      <c r="R720" s="249"/>
      <c r="S720" s="249"/>
      <c r="T720" s="249"/>
      <c r="U720" s="249"/>
      <c r="V720" s="249"/>
      <c r="W720" s="249"/>
      <c r="X720" s="249"/>
      <c r="Y720" s="249"/>
      <c r="Z720" s="249"/>
    </row>
    <row r="721">
      <c r="A721" s="249"/>
      <c r="B721" s="249"/>
      <c r="C721" s="249"/>
      <c r="D721" s="249"/>
      <c r="E721" s="249"/>
      <c r="F721" s="249"/>
      <c r="G721" s="249"/>
      <c r="H721" s="249"/>
      <c r="I721" s="249"/>
      <c r="J721" s="249"/>
      <c r="K721" s="249"/>
      <c r="L721" s="249"/>
      <c r="M721" s="249"/>
      <c r="N721" s="249"/>
      <c r="O721" s="249"/>
      <c r="P721" s="249"/>
      <c r="Q721" s="249"/>
      <c r="R721" s="249"/>
      <c r="S721" s="249"/>
      <c r="T721" s="249"/>
      <c r="U721" s="249"/>
      <c r="V721" s="249"/>
      <c r="W721" s="249"/>
      <c r="X721" s="249"/>
      <c r="Y721" s="249"/>
      <c r="Z721" s="249"/>
    </row>
    <row r="722">
      <c r="A722" s="249"/>
      <c r="B722" s="249"/>
      <c r="C722" s="249"/>
      <c r="D722" s="249"/>
      <c r="E722" s="249"/>
      <c r="F722" s="249"/>
      <c r="G722" s="249"/>
      <c r="H722" s="249"/>
      <c r="I722" s="249"/>
      <c r="J722" s="249"/>
      <c r="K722" s="249"/>
      <c r="L722" s="249"/>
      <c r="M722" s="249"/>
      <c r="N722" s="249"/>
      <c r="O722" s="249"/>
      <c r="P722" s="249"/>
      <c r="Q722" s="249"/>
      <c r="R722" s="249"/>
      <c r="S722" s="249"/>
      <c r="T722" s="249"/>
      <c r="U722" s="249"/>
      <c r="V722" s="249"/>
      <c r="W722" s="249"/>
      <c r="X722" s="249"/>
      <c r="Y722" s="249"/>
      <c r="Z722" s="249"/>
    </row>
    <row r="723">
      <c r="A723" s="249"/>
      <c r="B723" s="249"/>
      <c r="C723" s="249"/>
      <c r="D723" s="249"/>
      <c r="E723" s="249"/>
      <c r="F723" s="249"/>
      <c r="G723" s="249"/>
      <c r="H723" s="249"/>
      <c r="I723" s="249"/>
      <c r="J723" s="249"/>
      <c r="K723" s="249"/>
      <c r="L723" s="249"/>
      <c r="M723" s="249"/>
      <c r="N723" s="249"/>
      <c r="O723" s="249"/>
      <c r="P723" s="249"/>
      <c r="Q723" s="249"/>
      <c r="R723" s="249"/>
      <c r="S723" s="249"/>
      <c r="T723" s="249"/>
      <c r="U723" s="249"/>
      <c r="V723" s="249"/>
      <c r="W723" s="249"/>
      <c r="X723" s="249"/>
      <c r="Y723" s="249"/>
      <c r="Z723" s="249"/>
    </row>
    <row r="724">
      <c r="A724" s="249"/>
      <c r="B724" s="249"/>
      <c r="C724" s="249"/>
      <c r="D724" s="249"/>
      <c r="E724" s="249"/>
      <c r="F724" s="249"/>
      <c r="G724" s="249"/>
      <c r="H724" s="249"/>
      <c r="I724" s="249"/>
      <c r="J724" s="249"/>
      <c r="K724" s="249"/>
      <c r="L724" s="249"/>
      <c r="M724" s="249"/>
      <c r="N724" s="249"/>
      <c r="O724" s="249"/>
      <c r="P724" s="249"/>
      <c r="Q724" s="249"/>
      <c r="R724" s="249"/>
      <c r="S724" s="249"/>
      <c r="T724" s="249"/>
      <c r="U724" s="249"/>
      <c r="V724" s="249"/>
      <c r="W724" s="249"/>
      <c r="X724" s="249"/>
      <c r="Y724" s="249"/>
      <c r="Z724" s="249"/>
    </row>
    <row r="725">
      <c r="A725" s="249"/>
      <c r="B725" s="249"/>
      <c r="C725" s="249"/>
      <c r="D725" s="249"/>
      <c r="E725" s="249"/>
      <c r="F725" s="249"/>
      <c r="G725" s="249"/>
      <c r="H725" s="249"/>
      <c r="I725" s="249"/>
      <c r="J725" s="249"/>
      <c r="K725" s="249"/>
      <c r="L725" s="249"/>
      <c r="M725" s="249"/>
      <c r="N725" s="249"/>
      <c r="O725" s="249"/>
      <c r="P725" s="249"/>
      <c r="Q725" s="249"/>
      <c r="R725" s="249"/>
      <c r="S725" s="249"/>
      <c r="T725" s="249"/>
      <c r="U725" s="249"/>
      <c r="V725" s="249"/>
      <c r="W725" s="249"/>
      <c r="X725" s="249"/>
      <c r="Y725" s="249"/>
      <c r="Z725" s="249"/>
    </row>
    <row r="726">
      <c r="A726" s="249"/>
      <c r="B726" s="249"/>
      <c r="C726" s="249"/>
      <c r="D726" s="249"/>
      <c r="E726" s="249"/>
      <c r="F726" s="249"/>
      <c r="G726" s="249"/>
      <c r="H726" s="249"/>
      <c r="I726" s="249"/>
      <c r="J726" s="249"/>
      <c r="K726" s="249"/>
      <c r="L726" s="249"/>
      <c r="M726" s="249"/>
      <c r="N726" s="249"/>
      <c r="O726" s="249"/>
      <c r="P726" s="249"/>
      <c r="Q726" s="249"/>
      <c r="R726" s="249"/>
      <c r="S726" s="249"/>
      <c r="T726" s="249"/>
      <c r="U726" s="249"/>
      <c r="V726" s="249"/>
      <c r="W726" s="249"/>
      <c r="X726" s="249"/>
      <c r="Y726" s="249"/>
      <c r="Z726" s="249"/>
    </row>
    <row r="727">
      <c r="A727" s="249"/>
      <c r="B727" s="249"/>
      <c r="C727" s="249"/>
      <c r="D727" s="249"/>
      <c r="E727" s="249"/>
      <c r="F727" s="249"/>
      <c r="G727" s="249"/>
      <c r="H727" s="249"/>
      <c r="I727" s="249"/>
      <c r="J727" s="249"/>
      <c r="K727" s="249"/>
      <c r="L727" s="249"/>
      <c r="M727" s="249"/>
      <c r="N727" s="249"/>
      <c r="O727" s="249"/>
      <c r="P727" s="249"/>
      <c r="Q727" s="249"/>
      <c r="R727" s="249"/>
      <c r="S727" s="249"/>
      <c r="T727" s="249"/>
      <c r="U727" s="249"/>
      <c r="V727" s="249"/>
      <c r="W727" s="249"/>
      <c r="X727" s="249"/>
      <c r="Y727" s="249"/>
      <c r="Z727" s="249"/>
    </row>
    <row r="728">
      <c r="A728" s="249"/>
      <c r="B728" s="249"/>
      <c r="C728" s="249"/>
      <c r="D728" s="249"/>
      <c r="E728" s="249"/>
      <c r="F728" s="249"/>
      <c r="G728" s="249"/>
      <c r="H728" s="249"/>
      <c r="I728" s="249"/>
      <c r="J728" s="249"/>
      <c r="K728" s="249"/>
      <c r="L728" s="249"/>
      <c r="M728" s="249"/>
      <c r="N728" s="249"/>
      <c r="O728" s="249"/>
      <c r="P728" s="249"/>
      <c r="Q728" s="249"/>
      <c r="R728" s="249"/>
      <c r="S728" s="249"/>
      <c r="T728" s="249"/>
      <c r="U728" s="249"/>
      <c r="V728" s="249"/>
      <c r="W728" s="249"/>
      <c r="X728" s="249"/>
      <c r="Y728" s="249"/>
      <c r="Z728" s="249"/>
    </row>
    <row r="729">
      <c r="A729" s="249"/>
      <c r="B729" s="249"/>
      <c r="C729" s="249"/>
      <c r="D729" s="249"/>
      <c r="E729" s="249"/>
      <c r="F729" s="249"/>
      <c r="G729" s="249"/>
      <c r="H729" s="249"/>
      <c r="I729" s="249"/>
      <c r="J729" s="249"/>
      <c r="K729" s="249"/>
      <c r="L729" s="249"/>
      <c r="M729" s="249"/>
      <c r="N729" s="249"/>
      <c r="O729" s="249"/>
      <c r="P729" s="249"/>
      <c r="Q729" s="249"/>
      <c r="R729" s="249"/>
      <c r="S729" s="249"/>
      <c r="T729" s="249"/>
      <c r="U729" s="249"/>
      <c r="V729" s="249"/>
      <c r="W729" s="249"/>
      <c r="X729" s="249"/>
      <c r="Y729" s="249"/>
      <c r="Z729" s="249"/>
    </row>
    <row r="730">
      <c r="A730" s="249"/>
      <c r="B730" s="249"/>
      <c r="C730" s="249"/>
      <c r="D730" s="249"/>
      <c r="E730" s="249"/>
      <c r="F730" s="249"/>
      <c r="G730" s="249"/>
      <c r="H730" s="249"/>
      <c r="I730" s="249"/>
      <c r="J730" s="249"/>
      <c r="K730" s="249"/>
      <c r="L730" s="249"/>
      <c r="M730" s="249"/>
      <c r="N730" s="249"/>
      <c r="O730" s="249"/>
      <c r="P730" s="249"/>
      <c r="Q730" s="249"/>
      <c r="R730" s="249"/>
      <c r="S730" s="249"/>
      <c r="T730" s="249"/>
      <c r="U730" s="249"/>
      <c r="V730" s="249"/>
      <c r="W730" s="249"/>
      <c r="X730" s="249"/>
      <c r="Y730" s="249"/>
      <c r="Z730" s="249"/>
    </row>
    <row r="731">
      <c r="A731" s="249"/>
      <c r="B731" s="249"/>
      <c r="C731" s="249"/>
      <c r="D731" s="249"/>
      <c r="E731" s="249"/>
      <c r="F731" s="249"/>
      <c r="G731" s="249"/>
      <c r="H731" s="249"/>
      <c r="I731" s="249"/>
      <c r="J731" s="249"/>
      <c r="K731" s="249"/>
      <c r="L731" s="249"/>
      <c r="M731" s="249"/>
      <c r="N731" s="249"/>
      <c r="O731" s="249"/>
      <c r="P731" s="249"/>
      <c r="Q731" s="249"/>
      <c r="R731" s="249"/>
      <c r="S731" s="249"/>
      <c r="T731" s="249"/>
      <c r="U731" s="249"/>
      <c r="V731" s="249"/>
      <c r="W731" s="249"/>
      <c r="X731" s="249"/>
      <c r="Y731" s="249"/>
      <c r="Z731" s="249"/>
    </row>
    <row r="732">
      <c r="A732" s="249"/>
      <c r="B732" s="249"/>
      <c r="C732" s="249"/>
      <c r="D732" s="249"/>
      <c r="E732" s="249"/>
      <c r="F732" s="249"/>
      <c r="G732" s="249"/>
      <c r="H732" s="249"/>
      <c r="I732" s="249"/>
      <c r="J732" s="249"/>
      <c r="K732" s="249"/>
      <c r="L732" s="249"/>
      <c r="M732" s="249"/>
      <c r="N732" s="249"/>
      <c r="O732" s="249"/>
      <c r="P732" s="249"/>
      <c r="Q732" s="249"/>
      <c r="R732" s="249"/>
      <c r="S732" s="249"/>
      <c r="T732" s="249"/>
      <c r="U732" s="249"/>
      <c r="V732" s="249"/>
      <c r="W732" s="249"/>
      <c r="X732" s="249"/>
      <c r="Y732" s="249"/>
      <c r="Z732" s="249"/>
    </row>
    <row r="733">
      <c r="A733" s="249"/>
      <c r="B733" s="249"/>
      <c r="C733" s="249"/>
      <c r="D733" s="249"/>
      <c r="E733" s="249"/>
      <c r="F733" s="249"/>
      <c r="G733" s="249"/>
      <c r="H733" s="249"/>
      <c r="I733" s="249"/>
      <c r="J733" s="249"/>
      <c r="K733" s="249"/>
      <c r="L733" s="249"/>
      <c r="M733" s="249"/>
      <c r="N733" s="249"/>
      <c r="O733" s="249"/>
      <c r="P733" s="249"/>
      <c r="Q733" s="249"/>
      <c r="R733" s="249"/>
      <c r="S733" s="249"/>
      <c r="T733" s="249"/>
      <c r="U733" s="249"/>
      <c r="V733" s="249"/>
      <c r="W733" s="249"/>
      <c r="X733" s="249"/>
      <c r="Y733" s="249"/>
      <c r="Z733" s="249"/>
    </row>
    <row r="734">
      <c r="A734" s="249"/>
      <c r="B734" s="249"/>
      <c r="C734" s="249"/>
      <c r="D734" s="249"/>
      <c r="E734" s="249"/>
      <c r="F734" s="249"/>
      <c r="G734" s="249"/>
      <c r="H734" s="249"/>
      <c r="I734" s="249"/>
      <c r="J734" s="249"/>
      <c r="K734" s="249"/>
      <c r="L734" s="249"/>
      <c r="M734" s="249"/>
      <c r="N734" s="249"/>
      <c r="O734" s="249"/>
      <c r="P734" s="249"/>
      <c r="Q734" s="249"/>
      <c r="R734" s="249"/>
      <c r="S734" s="249"/>
      <c r="T734" s="249"/>
      <c r="U734" s="249"/>
      <c r="V734" s="249"/>
      <c r="W734" s="249"/>
      <c r="X734" s="249"/>
      <c r="Y734" s="249"/>
      <c r="Z734" s="249"/>
    </row>
    <row r="735">
      <c r="A735" s="249"/>
      <c r="B735" s="249"/>
      <c r="C735" s="249"/>
      <c r="D735" s="249"/>
      <c r="E735" s="249"/>
      <c r="F735" s="249"/>
      <c r="G735" s="249"/>
      <c r="H735" s="249"/>
      <c r="I735" s="249"/>
      <c r="J735" s="249"/>
      <c r="K735" s="249"/>
      <c r="L735" s="249"/>
      <c r="M735" s="249"/>
      <c r="N735" s="249"/>
      <c r="O735" s="249"/>
      <c r="P735" s="249"/>
      <c r="Q735" s="249"/>
      <c r="R735" s="249"/>
      <c r="S735" s="249"/>
      <c r="T735" s="249"/>
      <c r="U735" s="249"/>
      <c r="V735" s="249"/>
      <c r="W735" s="249"/>
      <c r="X735" s="249"/>
      <c r="Y735" s="249"/>
      <c r="Z735" s="249"/>
    </row>
    <row r="736">
      <c r="A736" s="249"/>
      <c r="B736" s="249"/>
      <c r="C736" s="249"/>
      <c r="D736" s="249"/>
      <c r="E736" s="249"/>
      <c r="F736" s="249"/>
      <c r="G736" s="249"/>
      <c r="H736" s="249"/>
      <c r="I736" s="249"/>
      <c r="J736" s="249"/>
      <c r="K736" s="249"/>
      <c r="L736" s="249"/>
      <c r="M736" s="249"/>
      <c r="N736" s="249"/>
      <c r="O736" s="249"/>
      <c r="P736" s="249"/>
      <c r="Q736" s="249"/>
      <c r="R736" s="249"/>
      <c r="S736" s="249"/>
      <c r="T736" s="249"/>
      <c r="U736" s="249"/>
      <c r="V736" s="249"/>
      <c r="W736" s="249"/>
      <c r="X736" s="249"/>
      <c r="Y736" s="249"/>
      <c r="Z736" s="249"/>
    </row>
    <row r="737">
      <c r="A737" s="249"/>
      <c r="B737" s="249"/>
      <c r="C737" s="249"/>
      <c r="D737" s="249"/>
      <c r="E737" s="249"/>
      <c r="F737" s="249"/>
      <c r="G737" s="249"/>
      <c r="H737" s="249"/>
      <c r="I737" s="249"/>
      <c r="J737" s="249"/>
      <c r="K737" s="249"/>
      <c r="L737" s="249"/>
      <c r="M737" s="249"/>
      <c r="N737" s="249"/>
      <c r="O737" s="249"/>
      <c r="P737" s="249"/>
      <c r="Q737" s="249"/>
      <c r="R737" s="249"/>
      <c r="S737" s="249"/>
      <c r="T737" s="249"/>
      <c r="U737" s="249"/>
      <c r="V737" s="249"/>
      <c r="W737" s="249"/>
      <c r="X737" s="249"/>
      <c r="Y737" s="249"/>
      <c r="Z737" s="249"/>
    </row>
    <row r="738">
      <c r="A738" s="249"/>
      <c r="B738" s="249"/>
      <c r="C738" s="249"/>
      <c r="D738" s="249"/>
      <c r="E738" s="249"/>
      <c r="F738" s="249"/>
      <c r="G738" s="249"/>
      <c r="H738" s="249"/>
      <c r="I738" s="249"/>
      <c r="J738" s="249"/>
      <c r="K738" s="249"/>
      <c r="L738" s="249"/>
      <c r="M738" s="249"/>
      <c r="N738" s="249"/>
      <c r="O738" s="249"/>
      <c r="P738" s="249"/>
      <c r="Q738" s="249"/>
      <c r="R738" s="249"/>
      <c r="S738" s="249"/>
      <c r="T738" s="249"/>
      <c r="U738" s="249"/>
      <c r="V738" s="249"/>
      <c r="W738" s="249"/>
      <c r="X738" s="249"/>
      <c r="Y738" s="249"/>
      <c r="Z738" s="249"/>
    </row>
    <row r="739">
      <c r="A739" s="249"/>
      <c r="B739" s="249"/>
      <c r="C739" s="249"/>
      <c r="D739" s="249"/>
      <c r="E739" s="249"/>
      <c r="F739" s="249"/>
      <c r="G739" s="249"/>
      <c r="H739" s="249"/>
      <c r="I739" s="249"/>
      <c r="J739" s="249"/>
      <c r="K739" s="249"/>
      <c r="L739" s="249"/>
      <c r="M739" s="249"/>
      <c r="N739" s="249"/>
      <c r="O739" s="249"/>
      <c r="P739" s="249"/>
      <c r="Q739" s="249"/>
      <c r="R739" s="249"/>
      <c r="S739" s="249"/>
      <c r="T739" s="249"/>
      <c r="U739" s="249"/>
      <c r="V739" s="249"/>
      <c r="W739" s="249"/>
      <c r="X739" s="249"/>
      <c r="Y739" s="249"/>
      <c r="Z739" s="249"/>
    </row>
    <row r="740">
      <c r="A740" s="249"/>
      <c r="B740" s="249"/>
      <c r="C740" s="249"/>
      <c r="D740" s="249"/>
      <c r="E740" s="249"/>
      <c r="F740" s="249"/>
      <c r="G740" s="249"/>
      <c r="H740" s="249"/>
      <c r="I740" s="249"/>
      <c r="J740" s="249"/>
      <c r="K740" s="249"/>
      <c r="L740" s="249"/>
      <c r="M740" s="249"/>
      <c r="N740" s="249"/>
      <c r="O740" s="249"/>
      <c r="P740" s="249"/>
      <c r="Q740" s="249"/>
      <c r="R740" s="249"/>
      <c r="S740" s="249"/>
      <c r="T740" s="249"/>
      <c r="U740" s="249"/>
      <c r="V740" s="249"/>
      <c r="W740" s="249"/>
      <c r="X740" s="249"/>
      <c r="Y740" s="249"/>
      <c r="Z740" s="249"/>
    </row>
    <row r="741">
      <c r="A741" s="249"/>
      <c r="B741" s="249"/>
      <c r="C741" s="249"/>
      <c r="D741" s="249"/>
      <c r="E741" s="249"/>
      <c r="F741" s="249"/>
      <c r="G741" s="249"/>
      <c r="H741" s="249"/>
      <c r="I741" s="249"/>
      <c r="J741" s="249"/>
      <c r="K741" s="249"/>
      <c r="L741" s="249"/>
      <c r="M741" s="249"/>
      <c r="N741" s="249"/>
      <c r="O741" s="249"/>
      <c r="P741" s="249"/>
      <c r="Q741" s="249"/>
      <c r="R741" s="249"/>
      <c r="S741" s="249"/>
      <c r="T741" s="249"/>
      <c r="U741" s="249"/>
      <c r="V741" s="249"/>
      <c r="W741" s="249"/>
      <c r="X741" s="249"/>
      <c r="Y741" s="249"/>
      <c r="Z741" s="249"/>
    </row>
    <row r="742">
      <c r="A742" s="249"/>
      <c r="B742" s="249"/>
      <c r="C742" s="249"/>
      <c r="D742" s="249"/>
      <c r="E742" s="249"/>
      <c r="F742" s="249"/>
      <c r="G742" s="249"/>
      <c r="H742" s="249"/>
      <c r="I742" s="249"/>
      <c r="J742" s="249"/>
      <c r="K742" s="249"/>
      <c r="L742" s="249"/>
      <c r="M742" s="249"/>
      <c r="N742" s="249"/>
      <c r="O742" s="249"/>
      <c r="P742" s="249"/>
      <c r="Q742" s="249"/>
      <c r="R742" s="249"/>
      <c r="S742" s="249"/>
      <c r="T742" s="249"/>
      <c r="U742" s="249"/>
      <c r="V742" s="249"/>
      <c r="W742" s="249"/>
      <c r="X742" s="249"/>
      <c r="Y742" s="249"/>
      <c r="Z742" s="249"/>
    </row>
    <row r="743">
      <c r="A743" s="249"/>
      <c r="B743" s="249"/>
      <c r="C743" s="249"/>
      <c r="D743" s="249"/>
      <c r="E743" s="249"/>
      <c r="F743" s="249"/>
      <c r="G743" s="249"/>
      <c r="H743" s="249"/>
      <c r="I743" s="249"/>
      <c r="J743" s="249"/>
      <c r="K743" s="249"/>
      <c r="L743" s="249"/>
      <c r="M743" s="249"/>
      <c r="N743" s="249"/>
      <c r="O743" s="249"/>
      <c r="P743" s="249"/>
      <c r="Q743" s="249"/>
      <c r="R743" s="249"/>
      <c r="S743" s="249"/>
      <c r="T743" s="249"/>
      <c r="U743" s="249"/>
      <c r="V743" s="249"/>
      <c r="W743" s="249"/>
      <c r="X743" s="249"/>
      <c r="Y743" s="249"/>
      <c r="Z743" s="249"/>
    </row>
    <row r="744">
      <c r="A744" s="249"/>
      <c r="B744" s="249"/>
      <c r="C744" s="249"/>
      <c r="D744" s="249"/>
      <c r="E744" s="249"/>
      <c r="F744" s="249"/>
      <c r="G744" s="249"/>
      <c r="H744" s="249"/>
      <c r="I744" s="249"/>
      <c r="J744" s="249"/>
      <c r="K744" s="249"/>
      <c r="L744" s="249"/>
      <c r="M744" s="249"/>
      <c r="N744" s="249"/>
      <c r="O744" s="249"/>
      <c r="P744" s="249"/>
      <c r="Q744" s="249"/>
      <c r="R744" s="249"/>
      <c r="S744" s="249"/>
      <c r="T744" s="249"/>
      <c r="U744" s="249"/>
      <c r="V744" s="249"/>
      <c r="W744" s="249"/>
      <c r="X744" s="249"/>
      <c r="Y744" s="249"/>
      <c r="Z744" s="249"/>
    </row>
    <row r="745">
      <c r="A745" s="249"/>
      <c r="B745" s="249"/>
      <c r="C745" s="249"/>
      <c r="D745" s="249"/>
      <c r="E745" s="249"/>
      <c r="F745" s="249"/>
      <c r="G745" s="249"/>
      <c r="H745" s="249"/>
      <c r="I745" s="249"/>
      <c r="J745" s="249"/>
      <c r="K745" s="249"/>
      <c r="L745" s="249"/>
      <c r="M745" s="249"/>
      <c r="N745" s="249"/>
      <c r="O745" s="249"/>
      <c r="P745" s="249"/>
      <c r="Q745" s="249"/>
      <c r="R745" s="249"/>
      <c r="S745" s="249"/>
      <c r="T745" s="249"/>
      <c r="U745" s="249"/>
      <c r="V745" s="249"/>
      <c r="W745" s="249"/>
      <c r="X745" s="249"/>
      <c r="Y745" s="249"/>
      <c r="Z745" s="249"/>
    </row>
    <row r="746">
      <c r="A746" s="249"/>
      <c r="B746" s="249"/>
      <c r="C746" s="249"/>
      <c r="D746" s="249"/>
      <c r="E746" s="249"/>
      <c r="F746" s="249"/>
      <c r="G746" s="249"/>
      <c r="H746" s="249"/>
      <c r="I746" s="249"/>
      <c r="J746" s="249"/>
      <c r="K746" s="249"/>
      <c r="L746" s="249"/>
      <c r="M746" s="249"/>
      <c r="N746" s="249"/>
      <c r="O746" s="249"/>
      <c r="P746" s="249"/>
      <c r="Q746" s="249"/>
      <c r="R746" s="249"/>
      <c r="S746" s="249"/>
      <c r="T746" s="249"/>
      <c r="U746" s="249"/>
      <c r="V746" s="249"/>
      <c r="W746" s="249"/>
      <c r="X746" s="249"/>
      <c r="Y746" s="249"/>
      <c r="Z746" s="249"/>
    </row>
    <row r="747">
      <c r="A747" s="249"/>
      <c r="B747" s="249"/>
      <c r="C747" s="249"/>
      <c r="D747" s="249"/>
      <c r="E747" s="249"/>
      <c r="F747" s="249"/>
      <c r="G747" s="249"/>
      <c r="H747" s="249"/>
      <c r="I747" s="249"/>
      <c r="J747" s="249"/>
      <c r="K747" s="249"/>
      <c r="L747" s="249"/>
      <c r="M747" s="249"/>
      <c r="N747" s="249"/>
      <c r="O747" s="249"/>
      <c r="P747" s="249"/>
      <c r="Q747" s="249"/>
      <c r="R747" s="249"/>
      <c r="S747" s="249"/>
      <c r="T747" s="249"/>
      <c r="U747" s="249"/>
      <c r="V747" s="249"/>
      <c r="W747" s="249"/>
      <c r="X747" s="249"/>
      <c r="Y747" s="249"/>
      <c r="Z747" s="249"/>
    </row>
    <row r="748">
      <c r="A748" s="249"/>
      <c r="B748" s="249"/>
      <c r="C748" s="249"/>
      <c r="D748" s="249"/>
      <c r="E748" s="249"/>
      <c r="F748" s="249"/>
      <c r="G748" s="249"/>
      <c r="H748" s="249"/>
      <c r="I748" s="249"/>
      <c r="J748" s="249"/>
      <c r="K748" s="249"/>
      <c r="L748" s="249"/>
      <c r="M748" s="249"/>
      <c r="N748" s="249"/>
      <c r="O748" s="249"/>
      <c r="P748" s="249"/>
      <c r="Q748" s="249"/>
      <c r="R748" s="249"/>
      <c r="S748" s="249"/>
      <c r="T748" s="249"/>
      <c r="U748" s="249"/>
      <c r="V748" s="249"/>
      <c r="W748" s="249"/>
      <c r="X748" s="249"/>
      <c r="Y748" s="249"/>
      <c r="Z748" s="249"/>
    </row>
    <row r="749">
      <c r="A749" s="249"/>
      <c r="B749" s="249"/>
      <c r="C749" s="249"/>
      <c r="D749" s="249"/>
      <c r="E749" s="249"/>
      <c r="F749" s="249"/>
      <c r="G749" s="249"/>
      <c r="H749" s="249"/>
      <c r="I749" s="249"/>
      <c r="J749" s="249"/>
      <c r="K749" s="249"/>
      <c r="L749" s="249"/>
      <c r="M749" s="249"/>
      <c r="N749" s="249"/>
      <c r="O749" s="249"/>
      <c r="P749" s="249"/>
      <c r="Q749" s="249"/>
      <c r="R749" s="249"/>
      <c r="S749" s="249"/>
      <c r="T749" s="249"/>
      <c r="U749" s="249"/>
      <c r="V749" s="249"/>
      <c r="W749" s="249"/>
      <c r="X749" s="249"/>
      <c r="Y749" s="249"/>
      <c r="Z749" s="249"/>
    </row>
    <row r="750">
      <c r="A750" s="249"/>
      <c r="B750" s="249"/>
      <c r="C750" s="249"/>
      <c r="D750" s="249"/>
      <c r="E750" s="249"/>
      <c r="F750" s="249"/>
      <c r="G750" s="249"/>
      <c r="H750" s="249"/>
      <c r="I750" s="249"/>
      <c r="J750" s="249"/>
      <c r="K750" s="249"/>
      <c r="L750" s="249"/>
      <c r="M750" s="249"/>
      <c r="N750" s="249"/>
      <c r="O750" s="249"/>
      <c r="P750" s="249"/>
      <c r="Q750" s="249"/>
      <c r="R750" s="249"/>
      <c r="S750" s="249"/>
      <c r="T750" s="249"/>
      <c r="U750" s="249"/>
      <c r="V750" s="249"/>
      <c r="W750" s="249"/>
      <c r="X750" s="249"/>
      <c r="Y750" s="249"/>
      <c r="Z750" s="249"/>
    </row>
    <row r="751">
      <c r="A751" s="249"/>
      <c r="B751" s="249"/>
      <c r="C751" s="249"/>
      <c r="D751" s="249"/>
      <c r="E751" s="249"/>
      <c r="F751" s="249"/>
      <c r="G751" s="249"/>
      <c r="H751" s="249"/>
      <c r="I751" s="249"/>
      <c r="J751" s="249"/>
      <c r="K751" s="249"/>
      <c r="L751" s="249"/>
      <c r="M751" s="249"/>
      <c r="N751" s="249"/>
      <c r="O751" s="249"/>
      <c r="P751" s="249"/>
      <c r="Q751" s="249"/>
      <c r="R751" s="249"/>
      <c r="S751" s="249"/>
      <c r="T751" s="249"/>
      <c r="U751" s="249"/>
      <c r="V751" s="249"/>
      <c r="W751" s="249"/>
      <c r="X751" s="249"/>
      <c r="Y751" s="249"/>
      <c r="Z751" s="249"/>
    </row>
    <row r="752">
      <c r="A752" s="249"/>
      <c r="B752" s="249"/>
      <c r="C752" s="249"/>
      <c r="D752" s="249"/>
      <c r="E752" s="249"/>
      <c r="F752" s="249"/>
      <c r="G752" s="249"/>
      <c r="H752" s="249"/>
      <c r="I752" s="249"/>
      <c r="J752" s="249"/>
      <c r="K752" s="249"/>
      <c r="L752" s="249"/>
      <c r="M752" s="249"/>
      <c r="N752" s="249"/>
      <c r="O752" s="249"/>
      <c r="P752" s="249"/>
      <c r="Q752" s="249"/>
      <c r="R752" s="249"/>
      <c r="S752" s="249"/>
      <c r="T752" s="249"/>
      <c r="U752" s="249"/>
      <c r="V752" s="249"/>
      <c r="W752" s="249"/>
      <c r="X752" s="249"/>
      <c r="Y752" s="249"/>
      <c r="Z752" s="249"/>
    </row>
    <row r="753">
      <c r="A753" s="249"/>
      <c r="B753" s="249"/>
      <c r="C753" s="249"/>
      <c r="D753" s="249"/>
      <c r="E753" s="249"/>
      <c r="F753" s="249"/>
      <c r="G753" s="249"/>
      <c r="H753" s="249"/>
      <c r="I753" s="249"/>
      <c r="J753" s="249"/>
      <c r="K753" s="249"/>
      <c r="L753" s="249"/>
      <c r="M753" s="249"/>
      <c r="N753" s="249"/>
      <c r="O753" s="249"/>
      <c r="P753" s="249"/>
      <c r="Q753" s="249"/>
      <c r="R753" s="249"/>
      <c r="S753" s="249"/>
      <c r="T753" s="249"/>
      <c r="U753" s="249"/>
      <c r="V753" s="249"/>
      <c r="W753" s="249"/>
      <c r="X753" s="249"/>
      <c r="Y753" s="249"/>
      <c r="Z753" s="249"/>
    </row>
    <row r="754">
      <c r="A754" s="249"/>
      <c r="B754" s="249"/>
      <c r="C754" s="249"/>
      <c r="D754" s="249"/>
      <c r="E754" s="249"/>
      <c r="F754" s="249"/>
      <c r="G754" s="249"/>
      <c r="H754" s="249"/>
      <c r="I754" s="249"/>
      <c r="J754" s="249"/>
      <c r="K754" s="249"/>
      <c r="L754" s="249"/>
      <c r="M754" s="249"/>
      <c r="N754" s="249"/>
      <c r="O754" s="249"/>
      <c r="P754" s="249"/>
      <c r="Q754" s="249"/>
      <c r="R754" s="249"/>
      <c r="S754" s="249"/>
      <c r="T754" s="249"/>
      <c r="U754" s="249"/>
      <c r="V754" s="249"/>
      <c r="W754" s="249"/>
      <c r="X754" s="249"/>
      <c r="Y754" s="249"/>
      <c r="Z754" s="249"/>
    </row>
    <row r="755">
      <c r="A755" s="249"/>
      <c r="B755" s="249"/>
      <c r="C755" s="249"/>
      <c r="D755" s="249"/>
      <c r="E755" s="249"/>
      <c r="F755" s="249"/>
      <c r="G755" s="249"/>
      <c r="H755" s="249"/>
      <c r="I755" s="249"/>
      <c r="J755" s="249"/>
      <c r="K755" s="249"/>
      <c r="L755" s="249"/>
      <c r="M755" s="249"/>
      <c r="N755" s="249"/>
      <c r="O755" s="249"/>
      <c r="P755" s="249"/>
      <c r="Q755" s="249"/>
      <c r="R755" s="249"/>
      <c r="S755" s="249"/>
      <c r="T755" s="249"/>
      <c r="U755" s="249"/>
      <c r="V755" s="249"/>
      <c r="W755" s="249"/>
      <c r="X755" s="249"/>
      <c r="Y755" s="249"/>
      <c r="Z755" s="249"/>
    </row>
    <row r="756">
      <c r="A756" s="249"/>
      <c r="B756" s="249"/>
      <c r="C756" s="249"/>
      <c r="D756" s="249"/>
      <c r="E756" s="249"/>
      <c r="F756" s="249"/>
      <c r="G756" s="249"/>
      <c r="H756" s="249"/>
      <c r="I756" s="249"/>
      <c r="J756" s="249"/>
      <c r="K756" s="249"/>
      <c r="L756" s="249"/>
      <c r="M756" s="249"/>
      <c r="N756" s="249"/>
      <c r="O756" s="249"/>
      <c r="P756" s="249"/>
      <c r="Q756" s="249"/>
      <c r="R756" s="249"/>
      <c r="S756" s="249"/>
      <c r="T756" s="249"/>
      <c r="U756" s="249"/>
      <c r="V756" s="249"/>
      <c r="W756" s="249"/>
      <c r="X756" s="249"/>
      <c r="Y756" s="249"/>
      <c r="Z756" s="249"/>
    </row>
    <row r="757">
      <c r="A757" s="249"/>
      <c r="B757" s="249"/>
      <c r="C757" s="249"/>
      <c r="D757" s="249"/>
      <c r="E757" s="249"/>
      <c r="F757" s="249"/>
      <c r="G757" s="249"/>
      <c r="H757" s="249"/>
      <c r="I757" s="249"/>
      <c r="J757" s="249"/>
      <c r="K757" s="249"/>
      <c r="L757" s="249"/>
      <c r="M757" s="249"/>
      <c r="N757" s="249"/>
      <c r="O757" s="249"/>
      <c r="P757" s="249"/>
      <c r="Q757" s="249"/>
      <c r="R757" s="249"/>
      <c r="S757" s="249"/>
      <c r="T757" s="249"/>
      <c r="U757" s="249"/>
      <c r="V757" s="249"/>
      <c r="W757" s="249"/>
      <c r="X757" s="249"/>
      <c r="Y757" s="249"/>
      <c r="Z757" s="249"/>
    </row>
    <row r="758">
      <c r="A758" s="249"/>
      <c r="B758" s="249"/>
      <c r="C758" s="249"/>
      <c r="D758" s="249"/>
      <c r="E758" s="249"/>
      <c r="F758" s="249"/>
      <c r="G758" s="249"/>
      <c r="H758" s="249"/>
      <c r="I758" s="249"/>
      <c r="J758" s="249"/>
      <c r="K758" s="249"/>
      <c r="L758" s="249"/>
      <c r="M758" s="249"/>
      <c r="N758" s="249"/>
      <c r="O758" s="249"/>
      <c r="P758" s="249"/>
      <c r="Q758" s="249"/>
      <c r="R758" s="249"/>
      <c r="S758" s="249"/>
      <c r="T758" s="249"/>
      <c r="U758" s="249"/>
      <c r="V758" s="249"/>
      <c r="W758" s="249"/>
      <c r="X758" s="249"/>
      <c r="Y758" s="249"/>
      <c r="Z758" s="249"/>
    </row>
    <row r="759">
      <c r="A759" s="249"/>
      <c r="B759" s="249"/>
      <c r="C759" s="249"/>
      <c r="D759" s="249"/>
      <c r="E759" s="249"/>
      <c r="F759" s="249"/>
      <c r="G759" s="249"/>
      <c r="H759" s="249"/>
      <c r="I759" s="249"/>
      <c r="J759" s="249"/>
      <c r="K759" s="249"/>
      <c r="L759" s="249"/>
      <c r="M759" s="249"/>
      <c r="N759" s="249"/>
      <c r="O759" s="249"/>
      <c r="P759" s="249"/>
      <c r="Q759" s="249"/>
      <c r="R759" s="249"/>
      <c r="S759" s="249"/>
      <c r="T759" s="249"/>
      <c r="U759" s="249"/>
      <c r="V759" s="249"/>
      <c r="W759" s="249"/>
      <c r="X759" s="249"/>
      <c r="Y759" s="249"/>
      <c r="Z759" s="249"/>
    </row>
    <row r="760">
      <c r="A760" s="249"/>
      <c r="B760" s="249"/>
      <c r="C760" s="249"/>
      <c r="D760" s="249"/>
      <c r="E760" s="249"/>
      <c r="F760" s="249"/>
      <c r="G760" s="249"/>
      <c r="H760" s="249"/>
      <c r="I760" s="249"/>
      <c r="J760" s="249"/>
      <c r="K760" s="249"/>
      <c r="L760" s="249"/>
      <c r="M760" s="249"/>
      <c r="N760" s="249"/>
      <c r="O760" s="249"/>
      <c r="P760" s="249"/>
      <c r="Q760" s="249"/>
      <c r="R760" s="249"/>
      <c r="S760" s="249"/>
      <c r="T760" s="249"/>
      <c r="U760" s="249"/>
      <c r="V760" s="249"/>
      <c r="W760" s="249"/>
      <c r="X760" s="249"/>
      <c r="Y760" s="249"/>
      <c r="Z760" s="249"/>
    </row>
    <row r="761">
      <c r="A761" s="249"/>
      <c r="B761" s="249"/>
      <c r="C761" s="249"/>
      <c r="D761" s="249"/>
      <c r="E761" s="249"/>
      <c r="F761" s="249"/>
      <c r="G761" s="249"/>
      <c r="H761" s="249"/>
      <c r="I761" s="249"/>
      <c r="J761" s="249"/>
      <c r="K761" s="249"/>
      <c r="L761" s="249"/>
      <c r="M761" s="249"/>
      <c r="N761" s="249"/>
      <c r="O761" s="249"/>
      <c r="P761" s="249"/>
      <c r="Q761" s="249"/>
      <c r="R761" s="249"/>
      <c r="S761" s="249"/>
      <c r="T761" s="249"/>
      <c r="U761" s="249"/>
      <c r="V761" s="249"/>
      <c r="W761" s="249"/>
      <c r="X761" s="249"/>
      <c r="Y761" s="249"/>
      <c r="Z761" s="249"/>
    </row>
    <row r="762">
      <c r="A762" s="249"/>
      <c r="B762" s="249"/>
      <c r="C762" s="249"/>
      <c r="D762" s="249"/>
      <c r="E762" s="249"/>
      <c r="F762" s="249"/>
      <c r="G762" s="249"/>
      <c r="H762" s="249"/>
      <c r="I762" s="249"/>
      <c r="J762" s="249"/>
      <c r="K762" s="249"/>
      <c r="L762" s="249"/>
      <c r="M762" s="249"/>
      <c r="N762" s="249"/>
      <c r="O762" s="249"/>
      <c r="P762" s="249"/>
      <c r="Q762" s="249"/>
      <c r="R762" s="249"/>
      <c r="S762" s="249"/>
      <c r="T762" s="249"/>
      <c r="U762" s="249"/>
      <c r="V762" s="249"/>
      <c r="W762" s="249"/>
      <c r="X762" s="249"/>
      <c r="Y762" s="249"/>
      <c r="Z762" s="249"/>
    </row>
    <row r="763">
      <c r="A763" s="249"/>
      <c r="B763" s="249"/>
      <c r="C763" s="249"/>
      <c r="D763" s="249"/>
      <c r="E763" s="249"/>
      <c r="F763" s="249"/>
      <c r="G763" s="249"/>
      <c r="H763" s="249"/>
      <c r="I763" s="249"/>
      <c r="J763" s="249"/>
      <c r="K763" s="249"/>
      <c r="L763" s="249"/>
      <c r="M763" s="249"/>
      <c r="N763" s="249"/>
      <c r="O763" s="249"/>
      <c r="P763" s="249"/>
      <c r="Q763" s="249"/>
      <c r="R763" s="249"/>
      <c r="S763" s="249"/>
      <c r="T763" s="249"/>
      <c r="U763" s="249"/>
      <c r="V763" s="249"/>
      <c r="W763" s="249"/>
      <c r="X763" s="249"/>
      <c r="Y763" s="249"/>
      <c r="Z763" s="249"/>
    </row>
    <row r="764">
      <c r="A764" s="249"/>
      <c r="B764" s="249"/>
      <c r="C764" s="249"/>
      <c r="D764" s="249"/>
      <c r="E764" s="249"/>
      <c r="F764" s="249"/>
      <c r="G764" s="249"/>
      <c r="H764" s="249"/>
      <c r="I764" s="249"/>
      <c r="J764" s="249"/>
      <c r="K764" s="249"/>
      <c r="L764" s="249"/>
      <c r="M764" s="249"/>
      <c r="N764" s="249"/>
      <c r="O764" s="249"/>
      <c r="P764" s="249"/>
      <c r="Q764" s="249"/>
      <c r="R764" s="249"/>
      <c r="S764" s="249"/>
      <c r="T764" s="249"/>
      <c r="U764" s="249"/>
      <c r="V764" s="249"/>
      <c r="W764" s="249"/>
      <c r="X764" s="249"/>
      <c r="Y764" s="249"/>
      <c r="Z764" s="249"/>
    </row>
    <row r="765">
      <c r="A765" s="249"/>
      <c r="B765" s="249"/>
      <c r="C765" s="249"/>
      <c r="D765" s="249"/>
      <c r="E765" s="249"/>
      <c r="F765" s="249"/>
      <c r="G765" s="249"/>
      <c r="H765" s="249"/>
      <c r="I765" s="249"/>
      <c r="J765" s="249"/>
      <c r="K765" s="249"/>
      <c r="L765" s="249"/>
      <c r="M765" s="249"/>
      <c r="N765" s="249"/>
      <c r="O765" s="249"/>
      <c r="P765" s="249"/>
      <c r="Q765" s="249"/>
      <c r="R765" s="249"/>
      <c r="S765" s="249"/>
      <c r="T765" s="249"/>
      <c r="U765" s="249"/>
      <c r="V765" s="249"/>
      <c r="W765" s="249"/>
      <c r="X765" s="249"/>
      <c r="Y765" s="249"/>
      <c r="Z765" s="249"/>
    </row>
    <row r="766">
      <c r="A766" s="249"/>
      <c r="B766" s="249"/>
      <c r="C766" s="249"/>
      <c r="D766" s="249"/>
      <c r="E766" s="249"/>
      <c r="F766" s="249"/>
      <c r="G766" s="249"/>
      <c r="H766" s="249"/>
      <c r="I766" s="249"/>
      <c r="J766" s="249"/>
      <c r="K766" s="249"/>
      <c r="L766" s="249"/>
      <c r="M766" s="249"/>
      <c r="N766" s="249"/>
      <c r="O766" s="249"/>
      <c r="P766" s="249"/>
      <c r="Q766" s="249"/>
      <c r="R766" s="249"/>
      <c r="S766" s="249"/>
      <c r="T766" s="249"/>
      <c r="U766" s="249"/>
      <c r="V766" s="249"/>
      <c r="W766" s="249"/>
      <c r="X766" s="249"/>
      <c r="Y766" s="249"/>
      <c r="Z766" s="249"/>
    </row>
    <row r="767">
      <c r="A767" s="249"/>
      <c r="B767" s="249"/>
      <c r="C767" s="249"/>
      <c r="D767" s="249"/>
      <c r="E767" s="249"/>
      <c r="F767" s="249"/>
      <c r="G767" s="249"/>
      <c r="H767" s="249"/>
      <c r="I767" s="249"/>
      <c r="J767" s="249"/>
      <c r="K767" s="249"/>
      <c r="L767" s="249"/>
      <c r="M767" s="249"/>
      <c r="N767" s="249"/>
      <c r="O767" s="249"/>
      <c r="P767" s="249"/>
      <c r="Q767" s="249"/>
      <c r="R767" s="249"/>
      <c r="S767" s="249"/>
      <c r="T767" s="249"/>
      <c r="U767" s="249"/>
      <c r="V767" s="249"/>
      <c r="W767" s="249"/>
      <c r="X767" s="249"/>
      <c r="Y767" s="249"/>
      <c r="Z767" s="249"/>
    </row>
    <row r="768">
      <c r="A768" s="249"/>
      <c r="B768" s="249"/>
      <c r="C768" s="249"/>
      <c r="D768" s="249"/>
      <c r="E768" s="249"/>
      <c r="F768" s="249"/>
      <c r="G768" s="249"/>
      <c r="H768" s="249"/>
      <c r="I768" s="249"/>
      <c r="J768" s="249"/>
      <c r="K768" s="249"/>
      <c r="L768" s="249"/>
      <c r="M768" s="249"/>
      <c r="N768" s="249"/>
      <c r="O768" s="249"/>
      <c r="P768" s="249"/>
      <c r="Q768" s="249"/>
      <c r="R768" s="249"/>
      <c r="S768" s="249"/>
      <c r="T768" s="249"/>
      <c r="U768" s="249"/>
      <c r="V768" s="249"/>
      <c r="W768" s="249"/>
      <c r="X768" s="249"/>
      <c r="Y768" s="249"/>
      <c r="Z768" s="249"/>
    </row>
    <row r="769">
      <c r="A769" s="249"/>
      <c r="B769" s="249"/>
      <c r="C769" s="249"/>
      <c r="D769" s="249"/>
      <c r="E769" s="249"/>
      <c r="F769" s="249"/>
      <c r="G769" s="249"/>
      <c r="H769" s="249"/>
      <c r="I769" s="249"/>
      <c r="J769" s="249"/>
      <c r="K769" s="249"/>
      <c r="L769" s="249"/>
      <c r="M769" s="249"/>
      <c r="N769" s="249"/>
      <c r="O769" s="249"/>
      <c r="P769" s="249"/>
      <c r="Q769" s="249"/>
      <c r="R769" s="249"/>
      <c r="S769" s="249"/>
      <c r="T769" s="249"/>
      <c r="U769" s="249"/>
      <c r="V769" s="249"/>
      <c r="W769" s="249"/>
      <c r="X769" s="249"/>
      <c r="Y769" s="249"/>
      <c r="Z769" s="249"/>
    </row>
    <row r="770">
      <c r="A770" s="249"/>
      <c r="B770" s="249"/>
      <c r="C770" s="249"/>
      <c r="D770" s="249"/>
      <c r="E770" s="249"/>
      <c r="F770" s="249"/>
      <c r="G770" s="249"/>
      <c r="H770" s="249"/>
      <c r="I770" s="249"/>
      <c r="J770" s="249"/>
      <c r="K770" s="249"/>
      <c r="L770" s="249"/>
      <c r="M770" s="249"/>
      <c r="N770" s="249"/>
      <c r="O770" s="249"/>
      <c r="P770" s="249"/>
      <c r="Q770" s="249"/>
      <c r="R770" s="249"/>
      <c r="S770" s="249"/>
      <c r="T770" s="249"/>
      <c r="U770" s="249"/>
      <c r="V770" s="249"/>
      <c r="W770" s="249"/>
      <c r="X770" s="249"/>
      <c r="Y770" s="249"/>
      <c r="Z770" s="249"/>
    </row>
    <row r="771">
      <c r="A771" s="249"/>
      <c r="B771" s="249"/>
      <c r="C771" s="249"/>
      <c r="D771" s="249"/>
      <c r="E771" s="249"/>
      <c r="F771" s="249"/>
      <c r="G771" s="249"/>
      <c r="H771" s="249"/>
      <c r="I771" s="249"/>
      <c r="J771" s="249"/>
      <c r="K771" s="249"/>
      <c r="L771" s="249"/>
      <c r="M771" s="249"/>
      <c r="N771" s="249"/>
      <c r="O771" s="249"/>
      <c r="P771" s="249"/>
      <c r="Q771" s="249"/>
      <c r="R771" s="249"/>
      <c r="S771" s="249"/>
      <c r="T771" s="249"/>
      <c r="U771" s="249"/>
      <c r="V771" s="249"/>
      <c r="W771" s="249"/>
      <c r="X771" s="249"/>
      <c r="Y771" s="249"/>
      <c r="Z771" s="249"/>
    </row>
    <row r="772">
      <c r="A772" s="249"/>
      <c r="B772" s="249"/>
      <c r="C772" s="249"/>
      <c r="D772" s="249"/>
      <c r="E772" s="249"/>
      <c r="F772" s="249"/>
      <c r="G772" s="249"/>
      <c r="H772" s="249"/>
      <c r="I772" s="249"/>
      <c r="J772" s="249"/>
      <c r="K772" s="249"/>
      <c r="L772" s="249"/>
      <c r="M772" s="249"/>
      <c r="N772" s="249"/>
      <c r="O772" s="249"/>
      <c r="P772" s="249"/>
      <c r="Q772" s="249"/>
      <c r="R772" s="249"/>
      <c r="S772" s="249"/>
      <c r="T772" s="249"/>
      <c r="U772" s="249"/>
      <c r="V772" s="249"/>
      <c r="W772" s="249"/>
      <c r="X772" s="249"/>
      <c r="Y772" s="249"/>
      <c r="Z772" s="249"/>
    </row>
    <row r="773">
      <c r="A773" s="249"/>
      <c r="B773" s="249"/>
      <c r="C773" s="249"/>
      <c r="D773" s="249"/>
      <c r="E773" s="249"/>
      <c r="F773" s="249"/>
      <c r="G773" s="249"/>
      <c r="H773" s="249"/>
      <c r="I773" s="249"/>
      <c r="J773" s="249"/>
      <c r="K773" s="249"/>
      <c r="L773" s="249"/>
      <c r="M773" s="249"/>
      <c r="N773" s="249"/>
      <c r="O773" s="249"/>
      <c r="P773" s="249"/>
      <c r="Q773" s="249"/>
      <c r="R773" s="249"/>
      <c r="S773" s="249"/>
      <c r="T773" s="249"/>
      <c r="U773" s="249"/>
      <c r="V773" s="249"/>
      <c r="W773" s="249"/>
      <c r="X773" s="249"/>
      <c r="Y773" s="249"/>
      <c r="Z773" s="249"/>
    </row>
    <row r="774">
      <c r="A774" s="249"/>
      <c r="B774" s="249"/>
      <c r="C774" s="249"/>
      <c r="D774" s="249"/>
      <c r="E774" s="249"/>
      <c r="F774" s="249"/>
      <c r="G774" s="249"/>
      <c r="H774" s="249"/>
      <c r="I774" s="249"/>
      <c r="J774" s="249"/>
      <c r="K774" s="249"/>
      <c r="L774" s="249"/>
      <c r="M774" s="249"/>
      <c r="N774" s="249"/>
      <c r="O774" s="249"/>
      <c r="P774" s="249"/>
      <c r="Q774" s="249"/>
      <c r="R774" s="249"/>
      <c r="S774" s="249"/>
      <c r="T774" s="249"/>
      <c r="U774" s="249"/>
      <c r="V774" s="249"/>
      <c r="W774" s="249"/>
      <c r="X774" s="249"/>
      <c r="Y774" s="249"/>
      <c r="Z774" s="249"/>
    </row>
    <row r="775">
      <c r="A775" s="249"/>
      <c r="B775" s="249"/>
      <c r="C775" s="249"/>
      <c r="D775" s="249"/>
      <c r="E775" s="249"/>
      <c r="F775" s="249"/>
      <c r="G775" s="249"/>
      <c r="H775" s="249"/>
      <c r="I775" s="249"/>
      <c r="J775" s="249"/>
      <c r="K775" s="249"/>
      <c r="L775" s="249"/>
      <c r="M775" s="249"/>
      <c r="N775" s="249"/>
      <c r="O775" s="249"/>
      <c r="P775" s="249"/>
      <c r="Q775" s="249"/>
      <c r="R775" s="249"/>
      <c r="S775" s="249"/>
      <c r="T775" s="249"/>
      <c r="U775" s="249"/>
      <c r="V775" s="249"/>
      <c r="W775" s="249"/>
      <c r="X775" s="249"/>
      <c r="Y775" s="249"/>
      <c r="Z775" s="249"/>
    </row>
    <row r="776">
      <c r="A776" s="249"/>
      <c r="B776" s="249"/>
      <c r="C776" s="249"/>
      <c r="D776" s="249"/>
      <c r="E776" s="249"/>
      <c r="F776" s="249"/>
      <c r="G776" s="249"/>
      <c r="H776" s="249"/>
      <c r="I776" s="249"/>
      <c r="J776" s="249"/>
      <c r="K776" s="249"/>
      <c r="L776" s="249"/>
      <c r="M776" s="249"/>
      <c r="N776" s="249"/>
      <c r="O776" s="249"/>
      <c r="P776" s="249"/>
      <c r="Q776" s="249"/>
      <c r="R776" s="249"/>
      <c r="S776" s="249"/>
      <c r="T776" s="249"/>
      <c r="U776" s="249"/>
      <c r="V776" s="249"/>
      <c r="W776" s="249"/>
      <c r="X776" s="249"/>
      <c r="Y776" s="249"/>
      <c r="Z776" s="249"/>
    </row>
    <row r="777">
      <c r="A777" s="249"/>
      <c r="B777" s="249"/>
      <c r="C777" s="249"/>
      <c r="D777" s="249"/>
      <c r="E777" s="249"/>
      <c r="F777" s="249"/>
      <c r="G777" s="249"/>
      <c r="H777" s="249"/>
      <c r="I777" s="249"/>
      <c r="J777" s="249"/>
      <c r="K777" s="249"/>
      <c r="L777" s="249"/>
      <c r="M777" s="249"/>
      <c r="N777" s="249"/>
      <c r="O777" s="249"/>
      <c r="P777" s="249"/>
      <c r="Q777" s="249"/>
      <c r="R777" s="249"/>
      <c r="S777" s="249"/>
      <c r="T777" s="249"/>
      <c r="U777" s="249"/>
      <c r="V777" s="249"/>
      <c r="W777" s="249"/>
      <c r="X777" s="249"/>
      <c r="Y777" s="249"/>
      <c r="Z777" s="249"/>
    </row>
    <row r="778">
      <c r="A778" s="249"/>
      <c r="B778" s="249"/>
      <c r="C778" s="249"/>
      <c r="D778" s="249"/>
      <c r="E778" s="249"/>
      <c r="F778" s="249"/>
      <c r="G778" s="249"/>
      <c r="H778" s="249"/>
      <c r="I778" s="249"/>
      <c r="J778" s="249"/>
      <c r="K778" s="249"/>
      <c r="L778" s="249"/>
      <c r="M778" s="249"/>
      <c r="N778" s="249"/>
      <c r="O778" s="249"/>
      <c r="P778" s="249"/>
      <c r="Q778" s="249"/>
      <c r="R778" s="249"/>
      <c r="S778" s="249"/>
      <c r="T778" s="249"/>
      <c r="U778" s="249"/>
      <c r="V778" s="249"/>
      <c r="W778" s="249"/>
      <c r="X778" s="249"/>
      <c r="Y778" s="249"/>
      <c r="Z778" s="249"/>
    </row>
    <row r="779">
      <c r="A779" s="249"/>
      <c r="B779" s="249"/>
      <c r="C779" s="249"/>
      <c r="D779" s="249"/>
      <c r="E779" s="249"/>
      <c r="F779" s="249"/>
      <c r="G779" s="249"/>
      <c r="H779" s="249"/>
      <c r="I779" s="249"/>
      <c r="J779" s="249"/>
      <c r="K779" s="249"/>
      <c r="L779" s="249"/>
      <c r="M779" s="249"/>
      <c r="N779" s="249"/>
      <c r="O779" s="249"/>
      <c r="P779" s="249"/>
      <c r="Q779" s="249"/>
      <c r="R779" s="249"/>
      <c r="S779" s="249"/>
      <c r="T779" s="249"/>
      <c r="U779" s="249"/>
      <c r="V779" s="249"/>
      <c r="W779" s="249"/>
      <c r="X779" s="249"/>
      <c r="Y779" s="249"/>
      <c r="Z779" s="249"/>
    </row>
    <row r="780">
      <c r="A780" s="249"/>
      <c r="B780" s="249"/>
      <c r="C780" s="249"/>
      <c r="D780" s="249"/>
      <c r="E780" s="249"/>
      <c r="F780" s="249"/>
      <c r="G780" s="249"/>
      <c r="H780" s="249"/>
      <c r="I780" s="249"/>
      <c r="J780" s="249"/>
      <c r="K780" s="249"/>
      <c r="L780" s="249"/>
      <c r="M780" s="249"/>
      <c r="N780" s="249"/>
      <c r="O780" s="249"/>
      <c r="P780" s="249"/>
      <c r="Q780" s="249"/>
      <c r="R780" s="249"/>
      <c r="S780" s="249"/>
      <c r="T780" s="249"/>
      <c r="U780" s="249"/>
      <c r="V780" s="249"/>
      <c r="W780" s="249"/>
      <c r="X780" s="249"/>
      <c r="Y780" s="249"/>
      <c r="Z780" s="249"/>
    </row>
    <row r="781">
      <c r="A781" s="249"/>
      <c r="B781" s="249"/>
      <c r="C781" s="249"/>
      <c r="D781" s="249"/>
      <c r="E781" s="249"/>
      <c r="F781" s="249"/>
      <c r="G781" s="249"/>
      <c r="H781" s="249"/>
      <c r="I781" s="249"/>
      <c r="J781" s="249"/>
      <c r="K781" s="249"/>
      <c r="L781" s="249"/>
      <c r="M781" s="249"/>
      <c r="N781" s="249"/>
      <c r="O781" s="249"/>
      <c r="P781" s="249"/>
      <c r="Q781" s="249"/>
      <c r="R781" s="249"/>
      <c r="S781" s="249"/>
      <c r="T781" s="249"/>
      <c r="U781" s="249"/>
      <c r="V781" s="249"/>
      <c r="W781" s="249"/>
      <c r="X781" s="249"/>
      <c r="Y781" s="249"/>
      <c r="Z781" s="249"/>
    </row>
    <row r="782">
      <c r="A782" s="249"/>
      <c r="B782" s="249"/>
      <c r="C782" s="249"/>
      <c r="D782" s="249"/>
      <c r="E782" s="249"/>
      <c r="F782" s="249"/>
      <c r="G782" s="249"/>
      <c r="H782" s="249"/>
      <c r="I782" s="249"/>
      <c r="J782" s="249"/>
      <c r="K782" s="249"/>
      <c r="L782" s="249"/>
      <c r="M782" s="249"/>
      <c r="N782" s="249"/>
      <c r="O782" s="249"/>
      <c r="P782" s="249"/>
      <c r="Q782" s="249"/>
      <c r="R782" s="249"/>
      <c r="S782" s="249"/>
      <c r="T782" s="249"/>
      <c r="U782" s="249"/>
      <c r="V782" s="249"/>
      <c r="W782" s="249"/>
      <c r="X782" s="249"/>
      <c r="Y782" s="249"/>
      <c r="Z782" s="249"/>
    </row>
    <row r="783">
      <c r="A783" s="249"/>
      <c r="B783" s="249"/>
      <c r="C783" s="249"/>
      <c r="D783" s="249"/>
      <c r="E783" s="249"/>
      <c r="F783" s="249"/>
      <c r="G783" s="249"/>
      <c r="H783" s="249"/>
      <c r="I783" s="249"/>
      <c r="J783" s="249"/>
      <c r="K783" s="249"/>
      <c r="L783" s="249"/>
      <c r="M783" s="249"/>
      <c r="N783" s="249"/>
      <c r="O783" s="249"/>
      <c r="P783" s="249"/>
      <c r="Q783" s="249"/>
      <c r="R783" s="249"/>
      <c r="S783" s="249"/>
      <c r="T783" s="249"/>
      <c r="U783" s="249"/>
      <c r="V783" s="249"/>
      <c r="W783" s="249"/>
      <c r="X783" s="249"/>
      <c r="Y783" s="249"/>
      <c r="Z783" s="249"/>
    </row>
    <row r="784">
      <c r="A784" s="249"/>
      <c r="B784" s="249"/>
      <c r="C784" s="249"/>
      <c r="D784" s="249"/>
      <c r="E784" s="249"/>
      <c r="F784" s="249"/>
      <c r="G784" s="249"/>
      <c r="H784" s="249"/>
      <c r="I784" s="249"/>
      <c r="J784" s="249"/>
      <c r="K784" s="249"/>
      <c r="L784" s="249"/>
      <c r="M784" s="249"/>
      <c r="N784" s="249"/>
      <c r="O784" s="249"/>
      <c r="P784" s="249"/>
      <c r="Q784" s="249"/>
      <c r="R784" s="249"/>
      <c r="S784" s="249"/>
      <c r="T784" s="249"/>
      <c r="U784" s="249"/>
      <c r="V784" s="249"/>
      <c r="W784" s="249"/>
      <c r="X784" s="249"/>
      <c r="Y784" s="249"/>
      <c r="Z784" s="249"/>
    </row>
    <row r="785">
      <c r="A785" s="249"/>
      <c r="B785" s="249"/>
      <c r="C785" s="249"/>
      <c r="D785" s="249"/>
      <c r="E785" s="249"/>
      <c r="F785" s="249"/>
      <c r="G785" s="249"/>
      <c r="H785" s="249"/>
      <c r="I785" s="249"/>
      <c r="J785" s="249"/>
      <c r="K785" s="249"/>
      <c r="L785" s="249"/>
      <c r="M785" s="249"/>
      <c r="N785" s="249"/>
      <c r="O785" s="249"/>
      <c r="P785" s="249"/>
      <c r="Q785" s="249"/>
      <c r="R785" s="249"/>
      <c r="S785" s="249"/>
      <c r="T785" s="249"/>
      <c r="U785" s="249"/>
      <c r="V785" s="249"/>
      <c r="W785" s="249"/>
      <c r="X785" s="249"/>
      <c r="Y785" s="249"/>
      <c r="Z785" s="249"/>
    </row>
    <row r="786">
      <c r="A786" s="249"/>
      <c r="B786" s="249"/>
      <c r="C786" s="249"/>
      <c r="D786" s="249"/>
      <c r="E786" s="249"/>
      <c r="F786" s="249"/>
      <c r="G786" s="249"/>
      <c r="H786" s="249"/>
      <c r="I786" s="249"/>
      <c r="J786" s="249"/>
      <c r="K786" s="249"/>
      <c r="L786" s="249"/>
      <c r="M786" s="249"/>
      <c r="N786" s="249"/>
      <c r="O786" s="249"/>
      <c r="P786" s="249"/>
      <c r="Q786" s="249"/>
      <c r="R786" s="249"/>
      <c r="S786" s="249"/>
      <c r="T786" s="249"/>
      <c r="U786" s="249"/>
      <c r="V786" s="249"/>
      <c r="W786" s="249"/>
      <c r="X786" s="249"/>
      <c r="Y786" s="249"/>
      <c r="Z786" s="249"/>
    </row>
    <row r="787">
      <c r="A787" s="249"/>
      <c r="B787" s="249"/>
      <c r="C787" s="249"/>
      <c r="D787" s="249"/>
      <c r="E787" s="249"/>
      <c r="F787" s="249"/>
      <c r="G787" s="249"/>
      <c r="H787" s="249"/>
      <c r="I787" s="249"/>
      <c r="J787" s="249"/>
      <c r="K787" s="249"/>
      <c r="L787" s="249"/>
      <c r="M787" s="249"/>
      <c r="N787" s="249"/>
      <c r="O787" s="249"/>
      <c r="P787" s="249"/>
      <c r="Q787" s="249"/>
      <c r="R787" s="249"/>
      <c r="S787" s="249"/>
      <c r="T787" s="249"/>
      <c r="U787" s="249"/>
      <c r="V787" s="249"/>
      <c r="W787" s="249"/>
      <c r="X787" s="249"/>
      <c r="Y787" s="249"/>
      <c r="Z787" s="249"/>
    </row>
    <row r="788">
      <c r="A788" s="249"/>
      <c r="B788" s="249"/>
      <c r="C788" s="249"/>
      <c r="D788" s="249"/>
      <c r="E788" s="249"/>
      <c r="F788" s="249"/>
      <c r="G788" s="249"/>
      <c r="H788" s="249"/>
      <c r="I788" s="249"/>
      <c r="J788" s="249"/>
      <c r="K788" s="249"/>
      <c r="L788" s="249"/>
      <c r="M788" s="249"/>
      <c r="N788" s="249"/>
      <c r="O788" s="249"/>
      <c r="P788" s="249"/>
      <c r="Q788" s="249"/>
      <c r="R788" s="249"/>
      <c r="S788" s="249"/>
      <c r="T788" s="249"/>
      <c r="U788" s="249"/>
      <c r="V788" s="249"/>
      <c r="W788" s="249"/>
      <c r="X788" s="249"/>
      <c r="Y788" s="249"/>
      <c r="Z788" s="249"/>
    </row>
    <row r="789">
      <c r="A789" s="249"/>
      <c r="B789" s="249"/>
      <c r="C789" s="249"/>
      <c r="D789" s="249"/>
      <c r="E789" s="249"/>
      <c r="F789" s="249"/>
      <c r="G789" s="249"/>
      <c r="H789" s="249"/>
      <c r="I789" s="249"/>
      <c r="J789" s="249"/>
      <c r="K789" s="249"/>
      <c r="L789" s="249"/>
      <c r="M789" s="249"/>
      <c r="N789" s="249"/>
      <c r="O789" s="249"/>
      <c r="P789" s="249"/>
      <c r="Q789" s="249"/>
      <c r="R789" s="249"/>
      <c r="S789" s="249"/>
      <c r="T789" s="249"/>
      <c r="U789" s="249"/>
      <c r="V789" s="249"/>
      <c r="W789" s="249"/>
      <c r="X789" s="249"/>
      <c r="Y789" s="249"/>
      <c r="Z789" s="249"/>
    </row>
    <row r="790">
      <c r="A790" s="249"/>
      <c r="B790" s="249"/>
      <c r="C790" s="249"/>
      <c r="D790" s="249"/>
      <c r="E790" s="249"/>
      <c r="F790" s="249"/>
      <c r="G790" s="249"/>
      <c r="H790" s="249"/>
      <c r="I790" s="249"/>
      <c r="J790" s="249"/>
      <c r="K790" s="249"/>
      <c r="L790" s="249"/>
      <c r="M790" s="249"/>
      <c r="N790" s="249"/>
      <c r="O790" s="249"/>
      <c r="P790" s="249"/>
      <c r="Q790" s="249"/>
      <c r="R790" s="249"/>
      <c r="S790" s="249"/>
      <c r="T790" s="249"/>
      <c r="U790" s="249"/>
      <c r="V790" s="249"/>
      <c r="W790" s="249"/>
      <c r="X790" s="249"/>
      <c r="Y790" s="249"/>
      <c r="Z790" s="249"/>
    </row>
    <row r="791">
      <c r="A791" s="249"/>
      <c r="B791" s="249"/>
      <c r="C791" s="249"/>
      <c r="D791" s="249"/>
      <c r="E791" s="249"/>
      <c r="F791" s="249"/>
      <c r="G791" s="249"/>
      <c r="H791" s="249"/>
      <c r="I791" s="249"/>
      <c r="J791" s="249"/>
      <c r="K791" s="249"/>
      <c r="L791" s="249"/>
      <c r="M791" s="249"/>
      <c r="N791" s="249"/>
      <c r="O791" s="249"/>
      <c r="P791" s="249"/>
      <c r="Q791" s="249"/>
      <c r="R791" s="249"/>
      <c r="S791" s="249"/>
      <c r="T791" s="249"/>
      <c r="U791" s="249"/>
      <c r="V791" s="249"/>
      <c r="W791" s="249"/>
      <c r="X791" s="249"/>
      <c r="Y791" s="249"/>
      <c r="Z791" s="249"/>
    </row>
    <row r="792">
      <c r="A792" s="249"/>
      <c r="B792" s="249"/>
      <c r="C792" s="249"/>
      <c r="D792" s="249"/>
      <c r="E792" s="249"/>
      <c r="F792" s="249"/>
      <c r="G792" s="249"/>
      <c r="H792" s="249"/>
      <c r="I792" s="249"/>
      <c r="J792" s="249"/>
      <c r="K792" s="249"/>
      <c r="L792" s="249"/>
      <c r="M792" s="249"/>
      <c r="N792" s="249"/>
      <c r="O792" s="249"/>
      <c r="P792" s="249"/>
      <c r="Q792" s="249"/>
      <c r="R792" s="249"/>
      <c r="S792" s="249"/>
      <c r="T792" s="249"/>
      <c r="U792" s="249"/>
      <c r="V792" s="249"/>
      <c r="W792" s="249"/>
      <c r="X792" s="249"/>
      <c r="Y792" s="249"/>
      <c r="Z792" s="249"/>
    </row>
    <row r="793">
      <c r="A793" s="249"/>
      <c r="B793" s="249"/>
      <c r="C793" s="249"/>
      <c r="D793" s="249"/>
      <c r="E793" s="249"/>
      <c r="F793" s="249"/>
      <c r="G793" s="249"/>
      <c r="H793" s="249"/>
      <c r="I793" s="249"/>
      <c r="J793" s="249"/>
      <c r="K793" s="249"/>
      <c r="L793" s="249"/>
      <c r="M793" s="249"/>
      <c r="N793" s="249"/>
      <c r="O793" s="249"/>
      <c r="P793" s="249"/>
      <c r="Q793" s="249"/>
      <c r="R793" s="249"/>
      <c r="S793" s="249"/>
      <c r="T793" s="249"/>
      <c r="U793" s="249"/>
      <c r="V793" s="249"/>
      <c r="W793" s="249"/>
      <c r="X793" s="249"/>
      <c r="Y793" s="249"/>
      <c r="Z793" s="249"/>
    </row>
    <row r="794">
      <c r="A794" s="249"/>
      <c r="B794" s="249"/>
      <c r="C794" s="249"/>
      <c r="D794" s="249"/>
      <c r="E794" s="249"/>
      <c r="F794" s="249"/>
      <c r="G794" s="249"/>
      <c r="H794" s="249"/>
      <c r="I794" s="249"/>
      <c r="J794" s="249"/>
      <c r="K794" s="249"/>
      <c r="L794" s="249"/>
      <c r="M794" s="249"/>
      <c r="N794" s="249"/>
      <c r="O794" s="249"/>
      <c r="P794" s="249"/>
      <c r="Q794" s="249"/>
      <c r="R794" s="249"/>
      <c r="S794" s="249"/>
      <c r="T794" s="249"/>
      <c r="U794" s="249"/>
      <c r="V794" s="249"/>
      <c r="W794" s="249"/>
      <c r="X794" s="249"/>
      <c r="Y794" s="249"/>
      <c r="Z794" s="249"/>
    </row>
    <row r="795">
      <c r="A795" s="249"/>
      <c r="B795" s="249"/>
      <c r="C795" s="249"/>
      <c r="D795" s="249"/>
      <c r="E795" s="249"/>
      <c r="F795" s="249"/>
      <c r="G795" s="249"/>
      <c r="H795" s="249"/>
      <c r="I795" s="249"/>
      <c r="J795" s="249"/>
      <c r="K795" s="249"/>
      <c r="L795" s="249"/>
      <c r="M795" s="249"/>
      <c r="N795" s="249"/>
      <c r="O795" s="249"/>
      <c r="P795" s="249"/>
      <c r="Q795" s="249"/>
      <c r="R795" s="249"/>
      <c r="S795" s="249"/>
      <c r="T795" s="249"/>
      <c r="U795" s="249"/>
      <c r="V795" s="249"/>
      <c r="W795" s="249"/>
      <c r="X795" s="249"/>
      <c r="Y795" s="249"/>
      <c r="Z795" s="249"/>
    </row>
    <row r="796">
      <c r="A796" s="249"/>
      <c r="B796" s="249"/>
      <c r="C796" s="249"/>
      <c r="D796" s="249"/>
      <c r="E796" s="249"/>
      <c r="F796" s="249"/>
      <c r="G796" s="249"/>
      <c r="H796" s="249"/>
      <c r="I796" s="249"/>
      <c r="J796" s="249"/>
      <c r="K796" s="249"/>
      <c r="L796" s="249"/>
      <c r="M796" s="249"/>
      <c r="N796" s="249"/>
      <c r="O796" s="249"/>
      <c r="P796" s="249"/>
      <c r="Q796" s="249"/>
      <c r="R796" s="249"/>
      <c r="S796" s="249"/>
      <c r="T796" s="249"/>
      <c r="U796" s="249"/>
      <c r="V796" s="249"/>
      <c r="W796" s="249"/>
      <c r="X796" s="249"/>
      <c r="Y796" s="249"/>
      <c r="Z796" s="249"/>
    </row>
    <row r="797">
      <c r="A797" s="249"/>
      <c r="B797" s="249"/>
      <c r="C797" s="249"/>
      <c r="D797" s="249"/>
      <c r="E797" s="249"/>
      <c r="F797" s="249"/>
      <c r="G797" s="249"/>
      <c r="H797" s="249"/>
      <c r="I797" s="249"/>
      <c r="J797" s="249"/>
      <c r="K797" s="249"/>
      <c r="L797" s="249"/>
      <c r="M797" s="249"/>
      <c r="N797" s="249"/>
      <c r="O797" s="249"/>
      <c r="P797" s="249"/>
      <c r="Q797" s="249"/>
      <c r="R797" s="249"/>
      <c r="S797" s="249"/>
      <c r="T797" s="249"/>
      <c r="U797" s="249"/>
      <c r="V797" s="249"/>
      <c r="W797" s="249"/>
      <c r="X797" s="249"/>
      <c r="Y797" s="249"/>
      <c r="Z797" s="249"/>
    </row>
    <row r="798">
      <c r="A798" s="249"/>
      <c r="B798" s="249"/>
      <c r="C798" s="249"/>
      <c r="D798" s="249"/>
      <c r="E798" s="249"/>
      <c r="F798" s="249"/>
      <c r="G798" s="249"/>
      <c r="H798" s="249"/>
      <c r="I798" s="249"/>
      <c r="J798" s="249"/>
      <c r="K798" s="249"/>
      <c r="L798" s="249"/>
      <c r="M798" s="249"/>
      <c r="N798" s="249"/>
      <c r="O798" s="249"/>
      <c r="P798" s="249"/>
      <c r="Q798" s="249"/>
      <c r="R798" s="249"/>
      <c r="S798" s="249"/>
      <c r="T798" s="249"/>
      <c r="U798" s="249"/>
      <c r="V798" s="249"/>
      <c r="W798" s="249"/>
      <c r="X798" s="249"/>
      <c r="Y798" s="249"/>
      <c r="Z798" s="249"/>
    </row>
    <row r="799">
      <c r="A799" s="249"/>
      <c r="B799" s="249"/>
      <c r="C799" s="249"/>
      <c r="D799" s="249"/>
      <c r="E799" s="249"/>
      <c r="F799" s="249"/>
      <c r="G799" s="249"/>
      <c r="H799" s="249"/>
      <c r="I799" s="249"/>
      <c r="J799" s="249"/>
      <c r="K799" s="249"/>
      <c r="L799" s="249"/>
      <c r="M799" s="249"/>
      <c r="N799" s="249"/>
      <c r="O799" s="249"/>
      <c r="P799" s="249"/>
      <c r="Q799" s="249"/>
      <c r="R799" s="249"/>
      <c r="S799" s="249"/>
      <c r="T799" s="249"/>
      <c r="U799" s="249"/>
      <c r="V799" s="249"/>
      <c r="W799" s="249"/>
      <c r="X799" s="249"/>
      <c r="Y799" s="249"/>
      <c r="Z799" s="249"/>
    </row>
    <row r="800">
      <c r="A800" s="249"/>
      <c r="B800" s="249"/>
      <c r="C800" s="249"/>
      <c r="D800" s="249"/>
      <c r="E800" s="249"/>
      <c r="F800" s="249"/>
      <c r="G800" s="249"/>
      <c r="H800" s="249"/>
      <c r="I800" s="249"/>
      <c r="J800" s="249"/>
      <c r="K800" s="249"/>
      <c r="L800" s="249"/>
      <c r="M800" s="249"/>
      <c r="N800" s="249"/>
      <c r="O800" s="249"/>
      <c r="P800" s="249"/>
      <c r="Q800" s="249"/>
      <c r="R800" s="249"/>
      <c r="S800" s="249"/>
      <c r="T800" s="249"/>
      <c r="U800" s="249"/>
      <c r="V800" s="249"/>
      <c r="W800" s="249"/>
      <c r="X800" s="249"/>
      <c r="Y800" s="249"/>
      <c r="Z800" s="249"/>
    </row>
    <row r="801">
      <c r="A801" s="249"/>
      <c r="B801" s="249"/>
      <c r="C801" s="249"/>
      <c r="D801" s="249"/>
      <c r="E801" s="249"/>
      <c r="F801" s="249"/>
      <c r="G801" s="249"/>
      <c r="H801" s="249"/>
      <c r="I801" s="249"/>
      <c r="J801" s="249"/>
      <c r="K801" s="249"/>
      <c r="L801" s="249"/>
      <c r="M801" s="249"/>
      <c r="N801" s="249"/>
      <c r="O801" s="249"/>
      <c r="P801" s="249"/>
      <c r="Q801" s="249"/>
      <c r="R801" s="249"/>
      <c r="S801" s="249"/>
      <c r="T801" s="249"/>
      <c r="U801" s="249"/>
      <c r="V801" s="249"/>
      <c r="W801" s="249"/>
      <c r="X801" s="249"/>
      <c r="Y801" s="249"/>
      <c r="Z801" s="249"/>
    </row>
    <row r="802">
      <c r="A802" s="249"/>
      <c r="B802" s="249"/>
      <c r="C802" s="249"/>
      <c r="D802" s="249"/>
      <c r="E802" s="249"/>
      <c r="F802" s="249"/>
      <c r="G802" s="249"/>
      <c r="H802" s="249"/>
      <c r="I802" s="249"/>
      <c r="J802" s="249"/>
      <c r="K802" s="249"/>
      <c r="L802" s="249"/>
      <c r="M802" s="249"/>
      <c r="N802" s="249"/>
      <c r="O802" s="249"/>
      <c r="P802" s="249"/>
      <c r="Q802" s="249"/>
      <c r="R802" s="249"/>
      <c r="S802" s="249"/>
      <c r="T802" s="249"/>
      <c r="U802" s="249"/>
      <c r="V802" s="249"/>
      <c r="W802" s="249"/>
      <c r="X802" s="249"/>
      <c r="Y802" s="249"/>
      <c r="Z802" s="249"/>
    </row>
    <row r="803">
      <c r="A803" s="249"/>
      <c r="B803" s="249"/>
      <c r="C803" s="249"/>
      <c r="D803" s="249"/>
      <c r="E803" s="249"/>
      <c r="F803" s="249"/>
      <c r="G803" s="249"/>
      <c r="H803" s="249"/>
      <c r="I803" s="249"/>
      <c r="J803" s="249"/>
      <c r="K803" s="249"/>
      <c r="L803" s="249"/>
      <c r="M803" s="249"/>
      <c r="N803" s="249"/>
      <c r="O803" s="249"/>
      <c r="P803" s="249"/>
      <c r="Q803" s="249"/>
      <c r="R803" s="249"/>
      <c r="S803" s="249"/>
      <c r="T803" s="249"/>
      <c r="U803" s="249"/>
      <c r="V803" s="249"/>
      <c r="W803" s="249"/>
      <c r="X803" s="249"/>
      <c r="Y803" s="249"/>
      <c r="Z803" s="249"/>
    </row>
    <row r="804">
      <c r="A804" s="249"/>
      <c r="B804" s="249"/>
      <c r="C804" s="249"/>
      <c r="D804" s="249"/>
      <c r="E804" s="249"/>
      <c r="F804" s="249"/>
      <c r="G804" s="249"/>
      <c r="H804" s="249"/>
      <c r="I804" s="249"/>
      <c r="J804" s="249"/>
      <c r="K804" s="249"/>
      <c r="L804" s="249"/>
      <c r="M804" s="249"/>
      <c r="N804" s="249"/>
      <c r="O804" s="249"/>
      <c r="P804" s="249"/>
      <c r="Q804" s="249"/>
      <c r="R804" s="249"/>
      <c r="S804" s="249"/>
      <c r="T804" s="249"/>
      <c r="U804" s="249"/>
      <c r="V804" s="249"/>
      <c r="W804" s="249"/>
      <c r="X804" s="249"/>
      <c r="Y804" s="249"/>
      <c r="Z804" s="249"/>
    </row>
    <row r="805">
      <c r="A805" s="249"/>
      <c r="B805" s="249"/>
      <c r="C805" s="249"/>
      <c r="D805" s="249"/>
      <c r="E805" s="249"/>
      <c r="F805" s="249"/>
      <c r="G805" s="249"/>
      <c r="H805" s="249"/>
      <c r="I805" s="249"/>
      <c r="J805" s="249"/>
      <c r="K805" s="249"/>
      <c r="L805" s="249"/>
      <c r="M805" s="249"/>
      <c r="N805" s="249"/>
      <c r="O805" s="249"/>
      <c r="P805" s="249"/>
      <c r="Q805" s="249"/>
      <c r="R805" s="249"/>
      <c r="S805" s="249"/>
      <c r="T805" s="249"/>
      <c r="U805" s="249"/>
      <c r="V805" s="249"/>
      <c r="W805" s="249"/>
      <c r="X805" s="249"/>
      <c r="Y805" s="249"/>
      <c r="Z805" s="249"/>
    </row>
    <row r="806">
      <c r="A806" s="249"/>
      <c r="B806" s="249"/>
      <c r="C806" s="249"/>
      <c r="D806" s="249"/>
      <c r="E806" s="249"/>
      <c r="F806" s="249"/>
      <c r="G806" s="249"/>
      <c r="H806" s="249"/>
      <c r="I806" s="249"/>
      <c r="J806" s="249"/>
      <c r="K806" s="249"/>
      <c r="L806" s="249"/>
      <c r="M806" s="249"/>
      <c r="N806" s="249"/>
      <c r="O806" s="249"/>
      <c r="P806" s="249"/>
      <c r="Q806" s="249"/>
      <c r="R806" s="249"/>
      <c r="S806" s="249"/>
      <c r="T806" s="249"/>
      <c r="U806" s="249"/>
      <c r="V806" s="249"/>
      <c r="W806" s="249"/>
      <c r="X806" s="249"/>
      <c r="Y806" s="249"/>
      <c r="Z806" s="249"/>
    </row>
    <row r="807">
      <c r="A807" s="249"/>
      <c r="B807" s="249"/>
      <c r="C807" s="249"/>
      <c r="D807" s="249"/>
      <c r="E807" s="249"/>
      <c r="F807" s="249"/>
      <c r="G807" s="249"/>
      <c r="H807" s="249"/>
      <c r="I807" s="249"/>
      <c r="J807" s="249"/>
      <c r="K807" s="249"/>
      <c r="L807" s="249"/>
      <c r="M807" s="249"/>
      <c r="N807" s="249"/>
      <c r="O807" s="249"/>
      <c r="P807" s="249"/>
      <c r="Q807" s="249"/>
      <c r="R807" s="249"/>
      <c r="S807" s="249"/>
      <c r="T807" s="249"/>
      <c r="U807" s="249"/>
      <c r="V807" s="249"/>
      <c r="W807" s="249"/>
      <c r="X807" s="249"/>
      <c r="Y807" s="249"/>
      <c r="Z807" s="249"/>
    </row>
    <row r="808">
      <c r="A808" s="249"/>
      <c r="B808" s="249"/>
      <c r="C808" s="249"/>
      <c r="D808" s="249"/>
      <c r="E808" s="249"/>
      <c r="F808" s="249"/>
      <c r="G808" s="249"/>
      <c r="H808" s="249"/>
      <c r="I808" s="249"/>
      <c r="J808" s="249"/>
      <c r="K808" s="249"/>
      <c r="L808" s="249"/>
      <c r="M808" s="249"/>
      <c r="N808" s="249"/>
      <c r="O808" s="249"/>
      <c r="P808" s="249"/>
      <c r="Q808" s="249"/>
      <c r="R808" s="249"/>
      <c r="S808" s="249"/>
      <c r="T808" s="249"/>
      <c r="U808" s="249"/>
      <c r="V808" s="249"/>
      <c r="W808" s="249"/>
      <c r="X808" s="249"/>
      <c r="Y808" s="249"/>
      <c r="Z808" s="249"/>
    </row>
    <row r="809">
      <c r="A809" s="249"/>
      <c r="B809" s="249"/>
      <c r="C809" s="249"/>
      <c r="D809" s="249"/>
      <c r="E809" s="249"/>
      <c r="F809" s="249"/>
      <c r="G809" s="249"/>
      <c r="H809" s="249"/>
      <c r="I809" s="249"/>
      <c r="J809" s="249"/>
      <c r="K809" s="249"/>
      <c r="L809" s="249"/>
      <c r="M809" s="249"/>
      <c r="N809" s="249"/>
      <c r="O809" s="249"/>
      <c r="P809" s="249"/>
      <c r="Q809" s="249"/>
      <c r="R809" s="249"/>
      <c r="S809" s="249"/>
      <c r="T809" s="249"/>
      <c r="U809" s="249"/>
      <c r="V809" s="249"/>
      <c r="W809" s="249"/>
      <c r="X809" s="249"/>
      <c r="Y809" s="249"/>
      <c r="Z809" s="249"/>
    </row>
    <row r="810">
      <c r="A810" s="249"/>
      <c r="B810" s="249"/>
      <c r="C810" s="249"/>
      <c r="D810" s="249"/>
      <c r="E810" s="249"/>
      <c r="F810" s="249"/>
      <c r="G810" s="249"/>
      <c r="H810" s="249"/>
      <c r="I810" s="249"/>
      <c r="J810" s="249"/>
      <c r="K810" s="249"/>
      <c r="L810" s="249"/>
      <c r="M810" s="249"/>
      <c r="N810" s="249"/>
      <c r="O810" s="249"/>
      <c r="P810" s="249"/>
      <c r="Q810" s="249"/>
      <c r="R810" s="249"/>
      <c r="S810" s="249"/>
      <c r="T810" s="249"/>
      <c r="U810" s="249"/>
      <c r="V810" s="249"/>
      <c r="W810" s="249"/>
      <c r="X810" s="249"/>
      <c r="Y810" s="249"/>
      <c r="Z810" s="249"/>
    </row>
    <row r="811">
      <c r="A811" s="249"/>
      <c r="B811" s="249"/>
      <c r="C811" s="249"/>
      <c r="D811" s="249"/>
      <c r="E811" s="249"/>
      <c r="F811" s="249"/>
      <c r="G811" s="249"/>
      <c r="H811" s="249"/>
      <c r="I811" s="249"/>
      <c r="J811" s="249"/>
      <c r="K811" s="249"/>
      <c r="L811" s="249"/>
      <c r="M811" s="249"/>
      <c r="N811" s="249"/>
      <c r="O811" s="249"/>
      <c r="P811" s="249"/>
      <c r="Q811" s="249"/>
      <c r="R811" s="249"/>
      <c r="S811" s="249"/>
      <c r="T811" s="249"/>
      <c r="U811" s="249"/>
      <c r="V811" s="249"/>
      <c r="W811" s="249"/>
      <c r="X811" s="249"/>
      <c r="Y811" s="249"/>
      <c r="Z811" s="249"/>
    </row>
    <row r="812">
      <c r="A812" s="249"/>
      <c r="B812" s="249"/>
      <c r="C812" s="249"/>
      <c r="D812" s="249"/>
      <c r="E812" s="249"/>
      <c r="F812" s="249"/>
      <c r="G812" s="249"/>
      <c r="H812" s="249"/>
      <c r="I812" s="249"/>
      <c r="J812" s="249"/>
      <c r="K812" s="249"/>
      <c r="L812" s="249"/>
      <c r="M812" s="249"/>
      <c r="N812" s="249"/>
      <c r="O812" s="249"/>
      <c r="P812" s="249"/>
      <c r="Q812" s="249"/>
      <c r="R812" s="249"/>
      <c r="S812" s="249"/>
      <c r="T812" s="249"/>
      <c r="U812" s="249"/>
      <c r="V812" s="249"/>
      <c r="W812" s="249"/>
      <c r="X812" s="249"/>
      <c r="Y812" s="249"/>
      <c r="Z812" s="249"/>
    </row>
    <row r="813">
      <c r="A813" s="249"/>
      <c r="B813" s="249"/>
      <c r="C813" s="249"/>
      <c r="D813" s="249"/>
      <c r="E813" s="249"/>
      <c r="F813" s="249"/>
      <c r="G813" s="249"/>
      <c r="H813" s="249"/>
      <c r="I813" s="249"/>
      <c r="J813" s="249"/>
      <c r="K813" s="249"/>
      <c r="L813" s="249"/>
      <c r="M813" s="249"/>
      <c r="N813" s="249"/>
      <c r="O813" s="249"/>
      <c r="P813" s="249"/>
      <c r="Q813" s="249"/>
      <c r="R813" s="249"/>
      <c r="S813" s="249"/>
      <c r="T813" s="249"/>
      <c r="U813" s="249"/>
      <c r="V813" s="249"/>
      <c r="W813" s="249"/>
      <c r="X813" s="249"/>
      <c r="Y813" s="249"/>
      <c r="Z813" s="249"/>
    </row>
    <row r="814">
      <c r="A814" s="249"/>
      <c r="B814" s="249"/>
      <c r="C814" s="249"/>
      <c r="D814" s="249"/>
      <c r="E814" s="249"/>
      <c r="F814" s="249"/>
      <c r="G814" s="249"/>
      <c r="H814" s="249"/>
      <c r="I814" s="249"/>
      <c r="J814" s="249"/>
      <c r="K814" s="249"/>
      <c r="L814" s="249"/>
      <c r="M814" s="249"/>
      <c r="N814" s="249"/>
      <c r="O814" s="249"/>
      <c r="P814" s="249"/>
      <c r="Q814" s="249"/>
      <c r="R814" s="249"/>
      <c r="S814" s="249"/>
      <c r="T814" s="249"/>
      <c r="U814" s="249"/>
      <c r="V814" s="249"/>
      <c r="W814" s="249"/>
      <c r="X814" s="249"/>
      <c r="Y814" s="249"/>
      <c r="Z814" s="249"/>
    </row>
    <row r="815">
      <c r="A815" s="249"/>
      <c r="B815" s="249"/>
      <c r="C815" s="249"/>
      <c r="D815" s="249"/>
      <c r="E815" s="249"/>
      <c r="F815" s="249"/>
      <c r="G815" s="249"/>
      <c r="H815" s="249"/>
      <c r="I815" s="249"/>
      <c r="J815" s="249"/>
      <c r="K815" s="249"/>
      <c r="L815" s="249"/>
      <c r="M815" s="249"/>
      <c r="N815" s="249"/>
      <c r="O815" s="249"/>
      <c r="P815" s="249"/>
      <c r="Q815" s="249"/>
      <c r="R815" s="249"/>
      <c r="S815" s="249"/>
      <c r="T815" s="249"/>
      <c r="U815" s="249"/>
      <c r="V815" s="249"/>
      <c r="W815" s="249"/>
      <c r="X815" s="249"/>
      <c r="Y815" s="249"/>
      <c r="Z815" s="249"/>
    </row>
    <row r="816">
      <c r="A816" s="249"/>
      <c r="B816" s="249"/>
      <c r="C816" s="249"/>
      <c r="D816" s="249"/>
      <c r="E816" s="249"/>
      <c r="F816" s="249"/>
      <c r="G816" s="249"/>
      <c r="H816" s="249"/>
      <c r="I816" s="249"/>
      <c r="J816" s="249"/>
      <c r="K816" s="249"/>
      <c r="L816" s="249"/>
      <c r="M816" s="249"/>
      <c r="N816" s="249"/>
      <c r="O816" s="249"/>
      <c r="P816" s="249"/>
      <c r="Q816" s="249"/>
      <c r="R816" s="249"/>
      <c r="S816" s="249"/>
      <c r="T816" s="249"/>
      <c r="U816" s="249"/>
      <c r="V816" s="249"/>
      <c r="W816" s="249"/>
      <c r="X816" s="249"/>
      <c r="Y816" s="249"/>
      <c r="Z816" s="249"/>
    </row>
    <row r="817">
      <c r="A817" s="249"/>
      <c r="B817" s="249"/>
      <c r="C817" s="249"/>
      <c r="D817" s="249"/>
      <c r="E817" s="249"/>
      <c r="F817" s="249"/>
      <c r="G817" s="249"/>
      <c r="H817" s="249"/>
      <c r="I817" s="249"/>
      <c r="J817" s="249"/>
      <c r="K817" s="249"/>
      <c r="L817" s="249"/>
      <c r="M817" s="249"/>
      <c r="N817" s="249"/>
      <c r="O817" s="249"/>
      <c r="P817" s="249"/>
      <c r="Q817" s="249"/>
      <c r="R817" s="249"/>
      <c r="S817" s="249"/>
      <c r="T817" s="249"/>
      <c r="U817" s="249"/>
      <c r="V817" s="249"/>
      <c r="W817" s="249"/>
      <c r="X817" s="249"/>
      <c r="Y817" s="249"/>
      <c r="Z817" s="249"/>
    </row>
    <row r="818">
      <c r="A818" s="249"/>
      <c r="B818" s="249"/>
      <c r="C818" s="249"/>
      <c r="D818" s="249"/>
      <c r="E818" s="249"/>
      <c r="F818" s="249"/>
      <c r="G818" s="249"/>
      <c r="H818" s="249"/>
      <c r="I818" s="249"/>
      <c r="J818" s="249"/>
      <c r="K818" s="249"/>
      <c r="L818" s="249"/>
      <c r="M818" s="249"/>
      <c r="N818" s="249"/>
      <c r="O818" s="249"/>
      <c r="P818" s="249"/>
      <c r="Q818" s="249"/>
      <c r="R818" s="249"/>
      <c r="S818" s="249"/>
      <c r="T818" s="249"/>
      <c r="U818" s="249"/>
      <c r="V818" s="249"/>
      <c r="W818" s="249"/>
      <c r="X818" s="249"/>
      <c r="Y818" s="249"/>
      <c r="Z818" s="249"/>
    </row>
    <row r="819">
      <c r="A819" s="249"/>
      <c r="B819" s="249"/>
      <c r="C819" s="249"/>
      <c r="D819" s="249"/>
      <c r="E819" s="249"/>
      <c r="F819" s="249"/>
      <c r="G819" s="249"/>
      <c r="H819" s="249"/>
      <c r="I819" s="249"/>
      <c r="J819" s="249"/>
      <c r="K819" s="249"/>
      <c r="L819" s="249"/>
      <c r="M819" s="249"/>
      <c r="N819" s="249"/>
      <c r="O819" s="249"/>
      <c r="P819" s="249"/>
      <c r="Q819" s="249"/>
      <c r="R819" s="249"/>
      <c r="S819" s="249"/>
      <c r="T819" s="249"/>
      <c r="U819" s="249"/>
      <c r="V819" s="249"/>
      <c r="W819" s="249"/>
      <c r="X819" s="249"/>
      <c r="Y819" s="249"/>
      <c r="Z819" s="249"/>
    </row>
    <row r="820">
      <c r="A820" s="249"/>
      <c r="B820" s="249"/>
      <c r="C820" s="249"/>
      <c r="D820" s="249"/>
      <c r="E820" s="249"/>
      <c r="F820" s="249"/>
      <c r="G820" s="249"/>
      <c r="H820" s="249"/>
      <c r="I820" s="249"/>
      <c r="J820" s="249"/>
      <c r="K820" s="249"/>
      <c r="L820" s="249"/>
      <c r="M820" s="249"/>
      <c r="N820" s="249"/>
      <c r="O820" s="249"/>
      <c r="P820" s="249"/>
      <c r="Q820" s="249"/>
      <c r="R820" s="249"/>
      <c r="S820" s="249"/>
      <c r="T820" s="249"/>
      <c r="U820" s="249"/>
      <c r="V820" s="249"/>
      <c r="W820" s="249"/>
      <c r="X820" s="249"/>
      <c r="Y820" s="249"/>
      <c r="Z820" s="249"/>
    </row>
    <row r="821">
      <c r="A821" s="249"/>
      <c r="B821" s="249"/>
      <c r="C821" s="249"/>
      <c r="D821" s="249"/>
      <c r="E821" s="249"/>
      <c r="F821" s="249"/>
      <c r="G821" s="249"/>
      <c r="H821" s="249"/>
      <c r="I821" s="249"/>
      <c r="J821" s="249"/>
      <c r="K821" s="249"/>
      <c r="L821" s="249"/>
      <c r="M821" s="249"/>
      <c r="N821" s="249"/>
      <c r="O821" s="249"/>
      <c r="P821" s="249"/>
      <c r="Q821" s="249"/>
      <c r="R821" s="249"/>
      <c r="S821" s="249"/>
      <c r="T821" s="249"/>
      <c r="U821" s="249"/>
      <c r="V821" s="249"/>
      <c r="W821" s="249"/>
      <c r="X821" s="249"/>
      <c r="Y821" s="249"/>
      <c r="Z821" s="249"/>
    </row>
    <row r="822">
      <c r="A822" s="249"/>
      <c r="B822" s="249"/>
      <c r="C822" s="249"/>
      <c r="D822" s="249"/>
      <c r="E822" s="249"/>
      <c r="F822" s="249"/>
      <c r="G822" s="249"/>
      <c r="H822" s="249"/>
      <c r="I822" s="249"/>
      <c r="J822" s="249"/>
      <c r="K822" s="249"/>
      <c r="L822" s="249"/>
      <c r="M822" s="249"/>
      <c r="N822" s="249"/>
      <c r="O822" s="249"/>
      <c r="P822" s="249"/>
      <c r="Q822" s="249"/>
      <c r="R822" s="249"/>
      <c r="S822" s="249"/>
      <c r="T822" s="249"/>
      <c r="U822" s="249"/>
      <c r="V822" s="249"/>
      <c r="W822" s="249"/>
      <c r="X822" s="249"/>
      <c r="Y822" s="249"/>
      <c r="Z822" s="249"/>
    </row>
    <row r="823">
      <c r="A823" s="249"/>
      <c r="B823" s="249"/>
      <c r="C823" s="249"/>
      <c r="D823" s="249"/>
      <c r="E823" s="249"/>
      <c r="F823" s="249"/>
      <c r="G823" s="249"/>
      <c r="H823" s="249"/>
      <c r="I823" s="249"/>
      <c r="J823" s="249"/>
      <c r="K823" s="249"/>
      <c r="L823" s="249"/>
      <c r="M823" s="249"/>
      <c r="N823" s="249"/>
      <c r="O823" s="249"/>
      <c r="P823" s="249"/>
      <c r="Q823" s="249"/>
      <c r="R823" s="249"/>
      <c r="S823" s="249"/>
      <c r="T823" s="249"/>
      <c r="U823" s="249"/>
      <c r="V823" s="249"/>
      <c r="W823" s="249"/>
      <c r="X823" s="249"/>
      <c r="Y823" s="249"/>
      <c r="Z823" s="249"/>
    </row>
    <row r="824">
      <c r="A824" s="249"/>
      <c r="B824" s="249"/>
      <c r="C824" s="249"/>
      <c r="D824" s="249"/>
      <c r="E824" s="249"/>
      <c r="F824" s="249"/>
      <c r="G824" s="249"/>
      <c r="H824" s="249"/>
      <c r="I824" s="249"/>
      <c r="J824" s="249"/>
      <c r="K824" s="249"/>
      <c r="L824" s="249"/>
      <c r="M824" s="249"/>
      <c r="N824" s="249"/>
      <c r="O824" s="249"/>
      <c r="P824" s="249"/>
      <c r="Q824" s="249"/>
      <c r="R824" s="249"/>
      <c r="S824" s="249"/>
      <c r="T824" s="249"/>
      <c r="U824" s="249"/>
      <c r="V824" s="249"/>
      <c r="W824" s="249"/>
      <c r="X824" s="249"/>
      <c r="Y824" s="249"/>
      <c r="Z824" s="249"/>
    </row>
    <row r="825">
      <c r="A825" s="249"/>
      <c r="B825" s="249"/>
      <c r="C825" s="249"/>
      <c r="D825" s="249"/>
      <c r="E825" s="249"/>
      <c r="F825" s="249"/>
      <c r="G825" s="249"/>
      <c r="H825" s="249"/>
      <c r="I825" s="249"/>
      <c r="J825" s="249"/>
      <c r="K825" s="249"/>
      <c r="L825" s="249"/>
      <c r="M825" s="249"/>
      <c r="N825" s="249"/>
      <c r="O825" s="249"/>
      <c r="P825" s="249"/>
      <c r="Q825" s="249"/>
      <c r="R825" s="249"/>
      <c r="S825" s="249"/>
      <c r="T825" s="249"/>
      <c r="U825" s="249"/>
      <c r="V825" s="249"/>
      <c r="W825" s="249"/>
      <c r="X825" s="249"/>
      <c r="Y825" s="249"/>
      <c r="Z825" s="249"/>
    </row>
    <row r="826">
      <c r="A826" s="249"/>
      <c r="B826" s="249"/>
      <c r="C826" s="249"/>
      <c r="D826" s="249"/>
      <c r="E826" s="249"/>
      <c r="F826" s="249"/>
      <c r="G826" s="249"/>
      <c r="H826" s="249"/>
      <c r="I826" s="249"/>
      <c r="J826" s="249"/>
      <c r="K826" s="249"/>
      <c r="L826" s="249"/>
      <c r="M826" s="249"/>
      <c r="N826" s="249"/>
      <c r="O826" s="249"/>
      <c r="P826" s="249"/>
      <c r="Q826" s="249"/>
      <c r="R826" s="249"/>
      <c r="S826" s="249"/>
      <c r="T826" s="249"/>
      <c r="U826" s="249"/>
      <c r="V826" s="249"/>
      <c r="W826" s="249"/>
      <c r="X826" s="249"/>
      <c r="Y826" s="249"/>
      <c r="Z826" s="249"/>
    </row>
    <row r="827">
      <c r="A827" s="249"/>
      <c r="B827" s="249"/>
      <c r="C827" s="249"/>
      <c r="D827" s="249"/>
      <c r="E827" s="249"/>
      <c r="F827" s="249"/>
      <c r="G827" s="249"/>
      <c r="H827" s="249"/>
      <c r="I827" s="249"/>
      <c r="J827" s="249"/>
      <c r="K827" s="249"/>
      <c r="L827" s="249"/>
      <c r="M827" s="249"/>
      <c r="N827" s="249"/>
      <c r="O827" s="249"/>
      <c r="P827" s="249"/>
      <c r="Q827" s="249"/>
      <c r="R827" s="249"/>
      <c r="S827" s="249"/>
      <c r="T827" s="249"/>
      <c r="U827" s="249"/>
      <c r="V827" s="249"/>
      <c r="W827" s="249"/>
      <c r="X827" s="249"/>
      <c r="Y827" s="249"/>
      <c r="Z827" s="249"/>
    </row>
    <row r="828">
      <c r="A828" s="249"/>
      <c r="B828" s="249"/>
      <c r="C828" s="249"/>
      <c r="D828" s="249"/>
      <c r="E828" s="249"/>
      <c r="F828" s="249"/>
      <c r="G828" s="249"/>
      <c r="H828" s="249"/>
      <c r="I828" s="249"/>
      <c r="J828" s="249"/>
      <c r="K828" s="249"/>
      <c r="L828" s="249"/>
      <c r="M828" s="249"/>
      <c r="N828" s="249"/>
      <c r="O828" s="249"/>
      <c r="P828" s="249"/>
      <c r="Q828" s="249"/>
      <c r="R828" s="249"/>
      <c r="S828" s="249"/>
      <c r="T828" s="249"/>
      <c r="U828" s="249"/>
      <c r="V828" s="249"/>
      <c r="W828" s="249"/>
      <c r="X828" s="249"/>
      <c r="Y828" s="249"/>
      <c r="Z828" s="249"/>
    </row>
    <row r="829">
      <c r="A829" s="249"/>
      <c r="B829" s="249"/>
      <c r="C829" s="249"/>
      <c r="D829" s="249"/>
      <c r="E829" s="249"/>
      <c r="F829" s="249"/>
      <c r="G829" s="249"/>
      <c r="H829" s="249"/>
      <c r="I829" s="249"/>
      <c r="J829" s="249"/>
      <c r="K829" s="249"/>
      <c r="L829" s="249"/>
      <c r="M829" s="249"/>
      <c r="N829" s="249"/>
      <c r="O829" s="249"/>
      <c r="P829" s="249"/>
      <c r="Q829" s="249"/>
      <c r="R829" s="249"/>
      <c r="S829" s="249"/>
      <c r="T829" s="249"/>
      <c r="U829" s="249"/>
      <c r="V829" s="249"/>
      <c r="W829" s="249"/>
      <c r="X829" s="249"/>
      <c r="Y829" s="249"/>
      <c r="Z829" s="249"/>
    </row>
    <row r="830">
      <c r="A830" s="249"/>
      <c r="B830" s="249"/>
      <c r="C830" s="249"/>
      <c r="D830" s="249"/>
      <c r="E830" s="249"/>
      <c r="F830" s="249"/>
      <c r="G830" s="249"/>
      <c r="H830" s="249"/>
      <c r="I830" s="249"/>
      <c r="J830" s="249"/>
      <c r="K830" s="249"/>
      <c r="L830" s="249"/>
      <c r="M830" s="249"/>
      <c r="N830" s="249"/>
      <c r="O830" s="249"/>
      <c r="P830" s="249"/>
      <c r="Q830" s="249"/>
      <c r="R830" s="249"/>
      <c r="S830" s="249"/>
      <c r="T830" s="249"/>
      <c r="U830" s="249"/>
      <c r="V830" s="249"/>
      <c r="W830" s="249"/>
      <c r="X830" s="249"/>
      <c r="Y830" s="249"/>
      <c r="Z830" s="249"/>
    </row>
    <row r="831">
      <c r="A831" s="249"/>
      <c r="B831" s="249"/>
      <c r="C831" s="249"/>
      <c r="D831" s="249"/>
      <c r="E831" s="249"/>
      <c r="F831" s="249"/>
      <c r="G831" s="249"/>
      <c r="H831" s="249"/>
      <c r="I831" s="249"/>
      <c r="J831" s="249"/>
      <c r="K831" s="249"/>
      <c r="L831" s="249"/>
      <c r="M831" s="249"/>
      <c r="N831" s="249"/>
      <c r="O831" s="249"/>
      <c r="P831" s="249"/>
      <c r="Q831" s="249"/>
      <c r="R831" s="249"/>
      <c r="S831" s="249"/>
      <c r="T831" s="249"/>
      <c r="U831" s="249"/>
      <c r="V831" s="249"/>
      <c r="W831" s="249"/>
      <c r="X831" s="249"/>
      <c r="Y831" s="249"/>
      <c r="Z831" s="249"/>
    </row>
    <row r="832">
      <c r="A832" s="249"/>
      <c r="B832" s="249"/>
      <c r="C832" s="249"/>
      <c r="D832" s="249"/>
      <c r="E832" s="249"/>
      <c r="F832" s="249"/>
      <c r="G832" s="249"/>
      <c r="H832" s="249"/>
      <c r="I832" s="249"/>
      <c r="J832" s="249"/>
      <c r="K832" s="249"/>
      <c r="L832" s="249"/>
      <c r="M832" s="249"/>
      <c r="N832" s="249"/>
      <c r="O832" s="249"/>
      <c r="P832" s="249"/>
      <c r="Q832" s="249"/>
      <c r="R832" s="249"/>
      <c r="S832" s="249"/>
      <c r="T832" s="249"/>
      <c r="U832" s="249"/>
      <c r="V832" s="249"/>
      <c r="W832" s="249"/>
      <c r="X832" s="249"/>
      <c r="Y832" s="249"/>
      <c r="Z832" s="249"/>
    </row>
    <row r="833">
      <c r="A833" s="249"/>
      <c r="B833" s="249"/>
      <c r="C833" s="249"/>
      <c r="D833" s="249"/>
      <c r="E833" s="249"/>
      <c r="F833" s="249"/>
      <c r="G833" s="249"/>
      <c r="H833" s="249"/>
      <c r="I833" s="249"/>
      <c r="J833" s="249"/>
      <c r="K833" s="249"/>
      <c r="L833" s="249"/>
      <c r="M833" s="249"/>
      <c r="N833" s="249"/>
      <c r="O833" s="249"/>
      <c r="P833" s="249"/>
      <c r="Q833" s="249"/>
      <c r="R833" s="249"/>
      <c r="S833" s="249"/>
      <c r="T833" s="249"/>
      <c r="U833" s="249"/>
      <c r="V833" s="249"/>
      <c r="W833" s="249"/>
      <c r="X833" s="249"/>
      <c r="Y833" s="249"/>
      <c r="Z833" s="249"/>
    </row>
    <row r="834">
      <c r="A834" s="249"/>
      <c r="B834" s="249"/>
      <c r="C834" s="249"/>
      <c r="D834" s="249"/>
      <c r="E834" s="249"/>
      <c r="F834" s="249"/>
      <c r="G834" s="249"/>
      <c r="H834" s="249"/>
      <c r="I834" s="249"/>
      <c r="J834" s="249"/>
      <c r="K834" s="249"/>
      <c r="L834" s="249"/>
      <c r="M834" s="249"/>
      <c r="N834" s="249"/>
      <c r="O834" s="249"/>
      <c r="P834" s="249"/>
      <c r="Q834" s="249"/>
      <c r="R834" s="249"/>
      <c r="S834" s="249"/>
      <c r="T834" s="249"/>
      <c r="U834" s="249"/>
      <c r="V834" s="249"/>
      <c r="W834" s="249"/>
      <c r="X834" s="249"/>
      <c r="Y834" s="249"/>
      <c r="Z834" s="249"/>
    </row>
    <row r="835">
      <c r="A835" s="249"/>
      <c r="B835" s="249"/>
      <c r="C835" s="249"/>
      <c r="D835" s="249"/>
      <c r="E835" s="249"/>
      <c r="F835" s="249"/>
      <c r="G835" s="249"/>
      <c r="H835" s="249"/>
      <c r="I835" s="249"/>
      <c r="J835" s="249"/>
      <c r="K835" s="249"/>
      <c r="L835" s="249"/>
      <c r="M835" s="249"/>
      <c r="N835" s="249"/>
      <c r="O835" s="249"/>
      <c r="P835" s="249"/>
      <c r="Q835" s="249"/>
      <c r="R835" s="249"/>
      <c r="S835" s="249"/>
      <c r="T835" s="249"/>
      <c r="U835" s="249"/>
      <c r="V835" s="249"/>
      <c r="W835" s="249"/>
      <c r="X835" s="249"/>
      <c r="Y835" s="249"/>
      <c r="Z835" s="249"/>
    </row>
    <row r="836">
      <c r="A836" s="249"/>
      <c r="B836" s="249"/>
      <c r="C836" s="249"/>
      <c r="D836" s="249"/>
      <c r="E836" s="249"/>
      <c r="F836" s="249"/>
      <c r="G836" s="249"/>
      <c r="H836" s="249"/>
      <c r="I836" s="249"/>
      <c r="J836" s="249"/>
      <c r="K836" s="249"/>
      <c r="L836" s="249"/>
      <c r="M836" s="249"/>
      <c r="N836" s="249"/>
      <c r="O836" s="249"/>
      <c r="P836" s="249"/>
      <c r="Q836" s="249"/>
      <c r="R836" s="249"/>
      <c r="S836" s="249"/>
      <c r="T836" s="249"/>
      <c r="U836" s="249"/>
      <c r="V836" s="249"/>
      <c r="W836" s="249"/>
      <c r="X836" s="249"/>
      <c r="Y836" s="249"/>
      <c r="Z836" s="249"/>
    </row>
    <row r="837">
      <c r="A837" s="249"/>
      <c r="B837" s="249"/>
      <c r="C837" s="249"/>
      <c r="D837" s="249"/>
      <c r="E837" s="249"/>
      <c r="F837" s="249"/>
      <c r="G837" s="249"/>
      <c r="H837" s="249"/>
      <c r="I837" s="249"/>
      <c r="J837" s="249"/>
      <c r="K837" s="249"/>
      <c r="L837" s="249"/>
      <c r="M837" s="249"/>
      <c r="N837" s="249"/>
      <c r="O837" s="249"/>
      <c r="P837" s="249"/>
      <c r="Q837" s="249"/>
      <c r="R837" s="249"/>
      <c r="S837" s="249"/>
      <c r="T837" s="249"/>
      <c r="U837" s="249"/>
      <c r="V837" s="249"/>
      <c r="W837" s="249"/>
      <c r="X837" s="249"/>
      <c r="Y837" s="249"/>
      <c r="Z837" s="249"/>
    </row>
    <row r="838">
      <c r="A838" s="249"/>
      <c r="B838" s="249"/>
      <c r="C838" s="249"/>
      <c r="D838" s="249"/>
      <c r="E838" s="249"/>
      <c r="F838" s="249"/>
      <c r="G838" s="249"/>
      <c r="H838" s="249"/>
      <c r="I838" s="249"/>
      <c r="J838" s="249"/>
      <c r="K838" s="249"/>
      <c r="L838" s="249"/>
      <c r="M838" s="249"/>
      <c r="N838" s="249"/>
      <c r="O838" s="249"/>
      <c r="P838" s="249"/>
      <c r="Q838" s="249"/>
      <c r="R838" s="249"/>
      <c r="S838" s="249"/>
      <c r="T838" s="249"/>
      <c r="U838" s="249"/>
      <c r="V838" s="249"/>
      <c r="W838" s="249"/>
      <c r="X838" s="249"/>
      <c r="Y838" s="249"/>
      <c r="Z838" s="249"/>
    </row>
    <row r="839">
      <c r="A839" s="249"/>
      <c r="B839" s="249"/>
      <c r="C839" s="249"/>
      <c r="D839" s="249"/>
      <c r="E839" s="249"/>
      <c r="F839" s="249"/>
      <c r="G839" s="249"/>
      <c r="H839" s="249"/>
      <c r="I839" s="249"/>
      <c r="J839" s="249"/>
      <c r="K839" s="249"/>
      <c r="L839" s="249"/>
      <c r="M839" s="249"/>
      <c r="N839" s="249"/>
      <c r="O839" s="249"/>
      <c r="P839" s="249"/>
      <c r="Q839" s="249"/>
      <c r="R839" s="249"/>
      <c r="S839" s="249"/>
      <c r="T839" s="249"/>
      <c r="U839" s="249"/>
      <c r="V839" s="249"/>
      <c r="W839" s="249"/>
      <c r="X839" s="249"/>
      <c r="Y839" s="249"/>
      <c r="Z839" s="249"/>
    </row>
    <row r="840">
      <c r="A840" s="249"/>
      <c r="B840" s="249"/>
      <c r="C840" s="249"/>
      <c r="D840" s="249"/>
      <c r="E840" s="249"/>
      <c r="F840" s="249"/>
      <c r="G840" s="249"/>
      <c r="H840" s="249"/>
      <c r="I840" s="249"/>
      <c r="J840" s="249"/>
      <c r="K840" s="249"/>
      <c r="L840" s="249"/>
      <c r="M840" s="249"/>
      <c r="N840" s="249"/>
      <c r="O840" s="249"/>
      <c r="P840" s="249"/>
      <c r="Q840" s="249"/>
      <c r="R840" s="249"/>
      <c r="S840" s="249"/>
      <c r="T840" s="249"/>
      <c r="U840" s="249"/>
      <c r="V840" s="249"/>
      <c r="W840" s="249"/>
      <c r="X840" s="249"/>
      <c r="Y840" s="249"/>
      <c r="Z840" s="249"/>
    </row>
    <row r="841">
      <c r="A841" s="249"/>
      <c r="B841" s="249"/>
      <c r="C841" s="249"/>
      <c r="D841" s="249"/>
      <c r="E841" s="249"/>
      <c r="F841" s="249"/>
      <c r="G841" s="249"/>
      <c r="H841" s="249"/>
      <c r="I841" s="249"/>
      <c r="J841" s="249"/>
      <c r="K841" s="249"/>
      <c r="L841" s="249"/>
      <c r="M841" s="249"/>
      <c r="N841" s="249"/>
      <c r="O841" s="249"/>
      <c r="P841" s="249"/>
      <c r="Q841" s="249"/>
      <c r="R841" s="249"/>
      <c r="S841" s="249"/>
      <c r="T841" s="249"/>
      <c r="U841" s="249"/>
      <c r="V841" s="249"/>
      <c r="W841" s="249"/>
      <c r="X841" s="249"/>
      <c r="Y841" s="249"/>
      <c r="Z841" s="249"/>
    </row>
    <row r="842">
      <c r="A842" s="249"/>
      <c r="B842" s="249"/>
      <c r="C842" s="249"/>
      <c r="D842" s="249"/>
      <c r="E842" s="249"/>
      <c r="F842" s="249"/>
      <c r="G842" s="249"/>
      <c r="H842" s="249"/>
      <c r="I842" s="249"/>
      <c r="J842" s="249"/>
      <c r="K842" s="249"/>
      <c r="L842" s="249"/>
      <c r="M842" s="249"/>
      <c r="N842" s="249"/>
      <c r="O842" s="249"/>
      <c r="P842" s="249"/>
      <c r="Q842" s="249"/>
      <c r="R842" s="249"/>
      <c r="S842" s="249"/>
      <c r="T842" s="249"/>
      <c r="U842" s="249"/>
      <c r="V842" s="249"/>
      <c r="W842" s="249"/>
      <c r="X842" s="249"/>
      <c r="Y842" s="249"/>
      <c r="Z842" s="249"/>
    </row>
    <row r="843">
      <c r="A843" s="249"/>
      <c r="B843" s="249"/>
      <c r="C843" s="249"/>
      <c r="D843" s="249"/>
      <c r="E843" s="249"/>
      <c r="F843" s="249"/>
      <c r="G843" s="249"/>
      <c r="H843" s="249"/>
      <c r="I843" s="249"/>
      <c r="J843" s="249"/>
      <c r="K843" s="249"/>
      <c r="L843" s="249"/>
      <c r="M843" s="249"/>
      <c r="N843" s="249"/>
      <c r="O843" s="249"/>
      <c r="P843" s="249"/>
      <c r="Q843" s="249"/>
      <c r="R843" s="249"/>
      <c r="S843" s="249"/>
      <c r="T843" s="249"/>
      <c r="U843" s="249"/>
      <c r="V843" s="249"/>
      <c r="W843" s="249"/>
      <c r="X843" s="249"/>
      <c r="Y843" s="249"/>
      <c r="Z843" s="249"/>
    </row>
    <row r="844">
      <c r="A844" s="249"/>
      <c r="B844" s="249"/>
      <c r="C844" s="249"/>
      <c r="D844" s="249"/>
      <c r="E844" s="249"/>
      <c r="F844" s="249"/>
      <c r="G844" s="249"/>
      <c r="H844" s="249"/>
      <c r="I844" s="249"/>
      <c r="J844" s="249"/>
      <c r="K844" s="249"/>
      <c r="L844" s="249"/>
      <c r="M844" s="249"/>
      <c r="N844" s="249"/>
      <c r="O844" s="249"/>
      <c r="P844" s="249"/>
      <c r="Q844" s="249"/>
      <c r="R844" s="249"/>
      <c r="S844" s="249"/>
      <c r="T844" s="249"/>
      <c r="U844" s="249"/>
      <c r="V844" s="249"/>
      <c r="W844" s="249"/>
      <c r="X844" s="249"/>
      <c r="Y844" s="249"/>
      <c r="Z844" s="249"/>
    </row>
    <row r="845">
      <c r="A845" s="249"/>
      <c r="B845" s="249"/>
      <c r="C845" s="249"/>
      <c r="D845" s="249"/>
      <c r="E845" s="249"/>
      <c r="F845" s="249"/>
      <c r="G845" s="249"/>
      <c r="H845" s="249"/>
      <c r="I845" s="249"/>
      <c r="J845" s="249"/>
      <c r="K845" s="249"/>
      <c r="L845" s="249"/>
      <c r="M845" s="249"/>
      <c r="N845" s="249"/>
      <c r="O845" s="249"/>
      <c r="P845" s="249"/>
      <c r="Q845" s="249"/>
      <c r="R845" s="249"/>
      <c r="S845" s="249"/>
      <c r="T845" s="249"/>
      <c r="U845" s="249"/>
      <c r="V845" s="249"/>
      <c r="W845" s="249"/>
      <c r="X845" s="249"/>
      <c r="Y845" s="249"/>
      <c r="Z845" s="249"/>
    </row>
    <row r="846">
      <c r="A846" s="249"/>
      <c r="B846" s="249"/>
      <c r="C846" s="249"/>
      <c r="D846" s="249"/>
      <c r="E846" s="249"/>
      <c r="F846" s="249"/>
      <c r="G846" s="249"/>
      <c r="H846" s="249"/>
      <c r="I846" s="249"/>
      <c r="J846" s="249"/>
      <c r="K846" s="249"/>
      <c r="L846" s="249"/>
      <c r="M846" s="249"/>
      <c r="N846" s="249"/>
      <c r="O846" s="249"/>
      <c r="P846" s="249"/>
      <c r="Q846" s="249"/>
      <c r="R846" s="249"/>
      <c r="S846" s="249"/>
      <c r="T846" s="249"/>
      <c r="U846" s="249"/>
      <c r="V846" s="249"/>
      <c r="W846" s="249"/>
      <c r="X846" s="249"/>
      <c r="Y846" s="249"/>
      <c r="Z846" s="249"/>
    </row>
    <row r="847">
      <c r="A847" s="249"/>
      <c r="B847" s="249"/>
      <c r="C847" s="249"/>
      <c r="D847" s="249"/>
      <c r="E847" s="249"/>
      <c r="F847" s="249"/>
      <c r="G847" s="249"/>
      <c r="H847" s="249"/>
      <c r="I847" s="249"/>
      <c r="J847" s="249"/>
      <c r="K847" s="249"/>
      <c r="L847" s="249"/>
      <c r="M847" s="249"/>
      <c r="N847" s="249"/>
      <c r="O847" s="249"/>
      <c r="P847" s="249"/>
      <c r="Q847" s="249"/>
      <c r="R847" s="249"/>
      <c r="S847" s="249"/>
      <c r="T847" s="249"/>
      <c r="U847" s="249"/>
      <c r="V847" s="249"/>
      <c r="W847" s="249"/>
      <c r="X847" s="249"/>
      <c r="Y847" s="249"/>
      <c r="Z847" s="249"/>
    </row>
    <row r="848">
      <c r="A848" s="249"/>
      <c r="B848" s="249"/>
      <c r="C848" s="249"/>
      <c r="D848" s="249"/>
      <c r="E848" s="249"/>
      <c r="F848" s="249"/>
      <c r="G848" s="249"/>
      <c r="H848" s="249"/>
      <c r="I848" s="249"/>
      <c r="J848" s="249"/>
      <c r="K848" s="249"/>
      <c r="L848" s="249"/>
      <c r="M848" s="249"/>
      <c r="N848" s="249"/>
      <c r="O848" s="249"/>
      <c r="P848" s="249"/>
      <c r="Q848" s="249"/>
      <c r="R848" s="249"/>
      <c r="S848" s="249"/>
      <c r="T848" s="249"/>
      <c r="U848" s="249"/>
      <c r="V848" s="249"/>
      <c r="W848" s="249"/>
      <c r="X848" s="249"/>
      <c r="Y848" s="249"/>
      <c r="Z848" s="249"/>
    </row>
    <row r="849">
      <c r="A849" s="249"/>
      <c r="B849" s="249"/>
      <c r="C849" s="249"/>
      <c r="D849" s="249"/>
      <c r="E849" s="249"/>
      <c r="F849" s="249"/>
      <c r="G849" s="249"/>
      <c r="H849" s="249"/>
      <c r="I849" s="249"/>
      <c r="J849" s="249"/>
      <c r="K849" s="249"/>
      <c r="L849" s="249"/>
      <c r="M849" s="249"/>
      <c r="N849" s="249"/>
      <c r="O849" s="249"/>
      <c r="P849" s="249"/>
      <c r="Q849" s="249"/>
      <c r="R849" s="249"/>
      <c r="S849" s="249"/>
      <c r="T849" s="249"/>
      <c r="U849" s="249"/>
      <c r="V849" s="249"/>
      <c r="W849" s="249"/>
      <c r="X849" s="249"/>
      <c r="Y849" s="249"/>
      <c r="Z849" s="249"/>
    </row>
    <row r="850">
      <c r="A850" s="249"/>
      <c r="B850" s="249"/>
      <c r="C850" s="249"/>
      <c r="D850" s="249"/>
      <c r="E850" s="249"/>
      <c r="F850" s="249"/>
      <c r="G850" s="249"/>
      <c r="H850" s="249"/>
      <c r="I850" s="249"/>
      <c r="J850" s="249"/>
      <c r="K850" s="249"/>
      <c r="L850" s="249"/>
      <c r="M850" s="249"/>
      <c r="N850" s="249"/>
      <c r="O850" s="249"/>
      <c r="P850" s="249"/>
      <c r="Q850" s="249"/>
      <c r="R850" s="249"/>
      <c r="S850" s="249"/>
      <c r="T850" s="249"/>
      <c r="U850" s="249"/>
      <c r="V850" s="249"/>
      <c r="W850" s="249"/>
      <c r="X850" s="249"/>
      <c r="Y850" s="249"/>
      <c r="Z850" s="249"/>
    </row>
    <row r="851">
      <c r="A851" s="249"/>
      <c r="B851" s="249"/>
      <c r="C851" s="249"/>
      <c r="D851" s="249"/>
      <c r="E851" s="249"/>
      <c r="F851" s="249"/>
      <c r="G851" s="249"/>
      <c r="H851" s="249"/>
      <c r="I851" s="249"/>
      <c r="J851" s="249"/>
      <c r="K851" s="249"/>
      <c r="L851" s="249"/>
      <c r="M851" s="249"/>
      <c r="N851" s="249"/>
      <c r="O851" s="249"/>
      <c r="P851" s="249"/>
      <c r="Q851" s="249"/>
      <c r="R851" s="249"/>
      <c r="S851" s="249"/>
      <c r="T851" s="249"/>
      <c r="U851" s="249"/>
      <c r="V851" s="249"/>
      <c r="W851" s="249"/>
      <c r="X851" s="249"/>
      <c r="Y851" s="249"/>
      <c r="Z851" s="249"/>
    </row>
    <row r="852">
      <c r="A852" s="249"/>
      <c r="B852" s="249"/>
      <c r="C852" s="249"/>
      <c r="D852" s="249"/>
      <c r="E852" s="249"/>
      <c r="F852" s="249"/>
      <c r="G852" s="249"/>
      <c r="H852" s="249"/>
      <c r="I852" s="249"/>
      <c r="J852" s="249"/>
      <c r="K852" s="249"/>
      <c r="L852" s="249"/>
      <c r="M852" s="249"/>
      <c r="N852" s="249"/>
      <c r="O852" s="249"/>
      <c r="P852" s="249"/>
      <c r="Q852" s="249"/>
      <c r="R852" s="249"/>
      <c r="S852" s="249"/>
      <c r="T852" s="249"/>
      <c r="U852" s="249"/>
      <c r="V852" s="249"/>
      <c r="W852" s="249"/>
      <c r="X852" s="249"/>
      <c r="Y852" s="249"/>
      <c r="Z852" s="249"/>
    </row>
    <row r="853">
      <c r="A853" s="249"/>
      <c r="B853" s="249"/>
      <c r="C853" s="249"/>
      <c r="D853" s="249"/>
      <c r="E853" s="249"/>
      <c r="F853" s="249"/>
      <c r="G853" s="249"/>
      <c r="H853" s="249"/>
      <c r="I853" s="249"/>
      <c r="J853" s="249"/>
      <c r="K853" s="249"/>
      <c r="L853" s="249"/>
      <c r="M853" s="249"/>
      <c r="N853" s="249"/>
      <c r="O853" s="249"/>
      <c r="P853" s="249"/>
      <c r="Q853" s="249"/>
      <c r="R853" s="249"/>
      <c r="S853" s="249"/>
      <c r="T853" s="249"/>
      <c r="U853" s="249"/>
      <c r="V853" s="249"/>
      <c r="W853" s="249"/>
      <c r="X853" s="249"/>
      <c r="Y853" s="249"/>
      <c r="Z853" s="249"/>
    </row>
    <row r="854">
      <c r="A854" s="249"/>
      <c r="B854" s="249"/>
      <c r="C854" s="249"/>
      <c r="D854" s="249"/>
      <c r="E854" s="249"/>
      <c r="F854" s="249"/>
      <c r="G854" s="249"/>
      <c r="H854" s="249"/>
      <c r="I854" s="249"/>
      <c r="J854" s="249"/>
      <c r="K854" s="249"/>
      <c r="L854" s="249"/>
      <c r="M854" s="249"/>
      <c r="N854" s="249"/>
      <c r="O854" s="249"/>
      <c r="P854" s="249"/>
      <c r="Q854" s="249"/>
      <c r="R854" s="249"/>
      <c r="S854" s="249"/>
      <c r="T854" s="249"/>
      <c r="U854" s="249"/>
      <c r="V854" s="249"/>
      <c r="W854" s="249"/>
      <c r="X854" s="249"/>
      <c r="Y854" s="249"/>
      <c r="Z854" s="249"/>
    </row>
    <row r="855">
      <c r="A855" s="249"/>
      <c r="B855" s="249"/>
      <c r="C855" s="249"/>
      <c r="D855" s="249"/>
      <c r="E855" s="249"/>
      <c r="F855" s="249"/>
      <c r="G855" s="249"/>
      <c r="H855" s="249"/>
      <c r="I855" s="249"/>
      <c r="J855" s="249"/>
      <c r="K855" s="249"/>
      <c r="L855" s="249"/>
      <c r="M855" s="249"/>
      <c r="N855" s="249"/>
      <c r="O855" s="249"/>
      <c r="P855" s="249"/>
      <c r="Q855" s="249"/>
      <c r="R855" s="249"/>
      <c r="S855" s="249"/>
      <c r="T855" s="249"/>
      <c r="U855" s="249"/>
      <c r="V855" s="249"/>
      <c r="W855" s="249"/>
      <c r="X855" s="249"/>
      <c r="Y855" s="249"/>
      <c r="Z855" s="249"/>
    </row>
    <row r="856">
      <c r="A856" s="249"/>
      <c r="B856" s="249"/>
      <c r="C856" s="249"/>
      <c r="D856" s="249"/>
      <c r="E856" s="249"/>
      <c r="F856" s="249"/>
      <c r="G856" s="249"/>
      <c r="H856" s="249"/>
      <c r="I856" s="249"/>
      <c r="J856" s="249"/>
      <c r="K856" s="249"/>
      <c r="L856" s="249"/>
      <c r="M856" s="249"/>
      <c r="N856" s="249"/>
      <c r="O856" s="249"/>
      <c r="P856" s="249"/>
      <c r="Q856" s="249"/>
      <c r="R856" s="249"/>
      <c r="S856" s="249"/>
      <c r="T856" s="249"/>
      <c r="U856" s="249"/>
      <c r="V856" s="249"/>
      <c r="W856" s="249"/>
      <c r="X856" s="249"/>
      <c r="Y856" s="249"/>
      <c r="Z856" s="249"/>
    </row>
    <row r="857">
      <c r="A857" s="249"/>
      <c r="B857" s="249"/>
      <c r="C857" s="249"/>
      <c r="D857" s="249"/>
      <c r="E857" s="249"/>
      <c r="F857" s="249"/>
      <c r="G857" s="249"/>
      <c r="H857" s="249"/>
      <c r="I857" s="249"/>
      <c r="J857" s="249"/>
      <c r="K857" s="249"/>
      <c r="L857" s="249"/>
      <c r="M857" s="249"/>
      <c r="N857" s="249"/>
      <c r="O857" s="249"/>
      <c r="P857" s="249"/>
      <c r="Q857" s="249"/>
      <c r="R857" s="249"/>
      <c r="S857" s="249"/>
      <c r="T857" s="249"/>
      <c r="U857" s="249"/>
      <c r="V857" s="249"/>
      <c r="W857" s="249"/>
      <c r="X857" s="249"/>
      <c r="Y857" s="249"/>
      <c r="Z857" s="249"/>
    </row>
    <row r="858">
      <c r="A858" s="249"/>
      <c r="B858" s="249"/>
      <c r="C858" s="249"/>
      <c r="D858" s="249"/>
      <c r="E858" s="249"/>
      <c r="F858" s="249"/>
      <c r="G858" s="249"/>
      <c r="H858" s="249"/>
      <c r="I858" s="249"/>
      <c r="J858" s="249"/>
      <c r="K858" s="249"/>
      <c r="L858" s="249"/>
      <c r="M858" s="249"/>
      <c r="N858" s="249"/>
      <c r="O858" s="249"/>
      <c r="P858" s="249"/>
      <c r="Q858" s="249"/>
      <c r="R858" s="249"/>
      <c r="S858" s="249"/>
      <c r="T858" s="249"/>
      <c r="U858" s="249"/>
      <c r="V858" s="249"/>
      <c r="W858" s="249"/>
      <c r="X858" s="249"/>
      <c r="Y858" s="249"/>
      <c r="Z858" s="249"/>
    </row>
    <row r="859">
      <c r="A859" s="249"/>
      <c r="B859" s="249"/>
      <c r="C859" s="249"/>
      <c r="D859" s="249"/>
      <c r="E859" s="249"/>
      <c r="F859" s="249"/>
      <c r="G859" s="249"/>
      <c r="H859" s="249"/>
      <c r="I859" s="249"/>
      <c r="J859" s="249"/>
      <c r="K859" s="249"/>
      <c r="L859" s="249"/>
      <c r="M859" s="249"/>
      <c r="N859" s="249"/>
      <c r="O859" s="249"/>
      <c r="P859" s="249"/>
      <c r="Q859" s="249"/>
      <c r="R859" s="249"/>
      <c r="S859" s="249"/>
      <c r="T859" s="249"/>
      <c r="U859" s="249"/>
      <c r="V859" s="249"/>
      <c r="W859" s="249"/>
      <c r="X859" s="249"/>
      <c r="Y859" s="249"/>
      <c r="Z859" s="249"/>
    </row>
    <row r="860">
      <c r="A860" s="249"/>
      <c r="B860" s="249"/>
      <c r="C860" s="249"/>
      <c r="D860" s="249"/>
      <c r="E860" s="249"/>
      <c r="F860" s="249"/>
      <c r="G860" s="249"/>
      <c r="H860" s="249"/>
      <c r="I860" s="249"/>
      <c r="J860" s="249"/>
      <c r="K860" s="249"/>
      <c r="L860" s="249"/>
      <c r="M860" s="249"/>
      <c r="N860" s="249"/>
      <c r="O860" s="249"/>
      <c r="P860" s="249"/>
      <c r="Q860" s="249"/>
      <c r="R860" s="249"/>
      <c r="S860" s="249"/>
      <c r="T860" s="249"/>
      <c r="U860" s="249"/>
      <c r="V860" s="249"/>
      <c r="W860" s="249"/>
      <c r="X860" s="249"/>
      <c r="Y860" s="249"/>
      <c r="Z860" s="249"/>
    </row>
    <row r="861">
      <c r="A861" s="249"/>
      <c r="B861" s="249"/>
      <c r="C861" s="249"/>
      <c r="D861" s="249"/>
      <c r="E861" s="249"/>
      <c r="F861" s="249"/>
      <c r="G861" s="249"/>
      <c r="H861" s="249"/>
      <c r="I861" s="249"/>
      <c r="J861" s="249"/>
      <c r="K861" s="249"/>
      <c r="L861" s="249"/>
      <c r="M861" s="249"/>
      <c r="N861" s="249"/>
      <c r="O861" s="249"/>
      <c r="P861" s="249"/>
      <c r="Q861" s="249"/>
      <c r="R861" s="249"/>
      <c r="S861" s="249"/>
      <c r="T861" s="249"/>
      <c r="U861" s="249"/>
      <c r="V861" s="249"/>
      <c r="W861" s="249"/>
      <c r="X861" s="249"/>
      <c r="Y861" s="249"/>
      <c r="Z861" s="249"/>
    </row>
    <row r="862">
      <c r="A862" s="249"/>
      <c r="B862" s="249"/>
      <c r="C862" s="249"/>
      <c r="D862" s="249"/>
      <c r="E862" s="249"/>
      <c r="F862" s="249"/>
      <c r="G862" s="249"/>
      <c r="H862" s="249"/>
      <c r="I862" s="249"/>
      <c r="J862" s="249"/>
      <c r="K862" s="249"/>
      <c r="L862" s="249"/>
      <c r="M862" s="249"/>
      <c r="N862" s="249"/>
      <c r="O862" s="249"/>
      <c r="P862" s="249"/>
      <c r="Q862" s="249"/>
      <c r="R862" s="249"/>
      <c r="S862" s="249"/>
      <c r="T862" s="249"/>
      <c r="U862" s="249"/>
      <c r="V862" s="249"/>
      <c r="W862" s="249"/>
      <c r="X862" s="249"/>
      <c r="Y862" s="249"/>
      <c r="Z862" s="249"/>
    </row>
    <row r="863">
      <c r="A863" s="249"/>
      <c r="B863" s="249"/>
      <c r="C863" s="249"/>
      <c r="D863" s="249"/>
      <c r="E863" s="249"/>
      <c r="F863" s="249"/>
      <c r="G863" s="249"/>
      <c r="H863" s="249"/>
      <c r="I863" s="249"/>
      <c r="J863" s="249"/>
      <c r="K863" s="249"/>
      <c r="L863" s="249"/>
      <c r="M863" s="249"/>
      <c r="N863" s="249"/>
      <c r="O863" s="249"/>
      <c r="P863" s="249"/>
      <c r="Q863" s="249"/>
      <c r="R863" s="249"/>
      <c r="S863" s="249"/>
      <c r="T863" s="249"/>
      <c r="U863" s="249"/>
      <c r="V863" s="249"/>
      <c r="W863" s="249"/>
      <c r="X863" s="249"/>
      <c r="Y863" s="249"/>
      <c r="Z863" s="249"/>
    </row>
    <row r="864">
      <c r="A864" s="249"/>
      <c r="B864" s="249"/>
      <c r="C864" s="249"/>
      <c r="D864" s="249"/>
      <c r="E864" s="249"/>
      <c r="F864" s="249"/>
      <c r="G864" s="249"/>
      <c r="H864" s="249"/>
      <c r="I864" s="249"/>
      <c r="J864" s="249"/>
      <c r="K864" s="249"/>
      <c r="L864" s="249"/>
      <c r="M864" s="249"/>
      <c r="N864" s="249"/>
      <c r="O864" s="249"/>
      <c r="P864" s="249"/>
      <c r="Q864" s="249"/>
      <c r="R864" s="249"/>
      <c r="S864" s="249"/>
      <c r="T864" s="249"/>
      <c r="U864" s="249"/>
      <c r="V864" s="249"/>
      <c r="W864" s="249"/>
      <c r="X864" s="249"/>
      <c r="Y864" s="249"/>
      <c r="Z864" s="249"/>
    </row>
    <row r="865">
      <c r="A865" s="249"/>
      <c r="B865" s="249"/>
      <c r="C865" s="249"/>
      <c r="D865" s="249"/>
      <c r="E865" s="249"/>
      <c r="F865" s="249"/>
      <c r="G865" s="249"/>
      <c r="H865" s="249"/>
      <c r="I865" s="249"/>
      <c r="J865" s="249"/>
      <c r="K865" s="249"/>
      <c r="L865" s="249"/>
      <c r="M865" s="249"/>
      <c r="N865" s="249"/>
      <c r="O865" s="249"/>
      <c r="P865" s="249"/>
      <c r="Q865" s="249"/>
      <c r="R865" s="249"/>
      <c r="S865" s="249"/>
      <c r="T865" s="249"/>
      <c r="U865" s="249"/>
      <c r="V865" s="249"/>
      <c r="W865" s="249"/>
      <c r="X865" s="249"/>
      <c r="Y865" s="249"/>
      <c r="Z865" s="249"/>
    </row>
    <row r="866">
      <c r="A866" s="249"/>
      <c r="B866" s="249"/>
      <c r="C866" s="249"/>
      <c r="D866" s="249"/>
      <c r="E866" s="249"/>
      <c r="F866" s="249"/>
      <c r="G866" s="249"/>
      <c r="H866" s="249"/>
      <c r="I866" s="249"/>
      <c r="J866" s="249"/>
      <c r="K866" s="249"/>
      <c r="L866" s="249"/>
      <c r="M866" s="249"/>
      <c r="N866" s="249"/>
      <c r="O866" s="249"/>
      <c r="P866" s="249"/>
      <c r="Q866" s="249"/>
      <c r="R866" s="249"/>
      <c r="S866" s="249"/>
      <c r="T866" s="249"/>
      <c r="U866" s="249"/>
      <c r="V866" s="249"/>
      <c r="W866" s="249"/>
      <c r="X866" s="249"/>
      <c r="Y866" s="249"/>
      <c r="Z866" s="249"/>
    </row>
    <row r="867">
      <c r="A867" s="249"/>
      <c r="B867" s="249"/>
      <c r="C867" s="249"/>
      <c r="D867" s="249"/>
      <c r="E867" s="249"/>
      <c r="F867" s="249"/>
      <c r="G867" s="249"/>
      <c r="H867" s="249"/>
      <c r="I867" s="249"/>
      <c r="J867" s="249"/>
      <c r="K867" s="249"/>
      <c r="L867" s="249"/>
      <c r="M867" s="249"/>
      <c r="N867" s="249"/>
      <c r="O867" s="249"/>
      <c r="P867" s="249"/>
      <c r="Q867" s="249"/>
      <c r="R867" s="249"/>
      <c r="S867" s="249"/>
      <c r="T867" s="249"/>
      <c r="U867" s="249"/>
      <c r="V867" s="249"/>
      <c r="W867" s="249"/>
      <c r="X867" s="249"/>
      <c r="Y867" s="249"/>
      <c r="Z867" s="249"/>
    </row>
    <row r="868">
      <c r="A868" s="249"/>
      <c r="B868" s="249"/>
      <c r="C868" s="249"/>
      <c r="D868" s="249"/>
      <c r="E868" s="249"/>
      <c r="F868" s="249"/>
      <c r="G868" s="249"/>
      <c r="H868" s="249"/>
      <c r="I868" s="249"/>
      <c r="J868" s="249"/>
      <c r="K868" s="249"/>
      <c r="L868" s="249"/>
      <c r="M868" s="249"/>
      <c r="N868" s="249"/>
      <c r="O868" s="249"/>
      <c r="P868" s="249"/>
      <c r="Q868" s="249"/>
      <c r="R868" s="249"/>
      <c r="S868" s="249"/>
      <c r="T868" s="249"/>
      <c r="U868" s="249"/>
      <c r="V868" s="249"/>
      <c r="W868" s="249"/>
      <c r="X868" s="249"/>
      <c r="Y868" s="249"/>
      <c r="Z868" s="249"/>
    </row>
    <row r="869">
      <c r="A869" s="249"/>
      <c r="B869" s="249"/>
      <c r="C869" s="249"/>
      <c r="D869" s="249"/>
      <c r="E869" s="249"/>
      <c r="F869" s="249"/>
      <c r="G869" s="249"/>
      <c r="H869" s="249"/>
      <c r="I869" s="249"/>
      <c r="J869" s="249"/>
      <c r="K869" s="249"/>
      <c r="L869" s="249"/>
      <c r="M869" s="249"/>
      <c r="N869" s="249"/>
      <c r="O869" s="249"/>
      <c r="P869" s="249"/>
      <c r="Q869" s="249"/>
      <c r="R869" s="249"/>
      <c r="S869" s="249"/>
      <c r="T869" s="249"/>
      <c r="U869" s="249"/>
      <c r="V869" s="249"/>
      <c r="W869" s="249"/>
      <c r="X869" s="249"/>
      <c r="Y869" s="249"/>
      <c r="Z869" s="249"/>
    </row>
    <row r="870">
      <c r="A870" s="249"/>
      <c r="B870" s="249"/>
      <c r="C870" s="249"/>
      <c r="D870" s="249"/>
      <c r="E870" s="249"/>
      <c r="F870" s="249"/>
      <c r="G870" s="249"/>
      <c r="H870" s="249"/>
      <c r="I870" s="249"/>
      <c r="J870" s="249"/>
      <c r="K870" s="249"/>
      <c r="L870" s="249"/>
      <c r="M870" s="249"/>
      <c r="N870" s="249"/>
      <c r="O870" s="249"/>
      <c r="P870" s="249"/>
      <c r="Q870" s="249"/>
      <c r="R870" s="249"/>
      <c r="S870" s="249"/>
      <c r="T870" s="249"/>
      <c r="U870" s="249"/>
      <c r="V870" s="249"/>
      <c r="W870" s="249"/>
      <c r="X870" s="249"/>
      <c r="Y870" s="249"/>
      <c r="Z870" s="249"/>
    </row>
    <row r="871">
      <c r="A871" s="249"/>
      <c r="B871" s="249"/>
      <c r="C871" s="249"/>
      <c r="D871" s="249"/>
      <c r="E871" s="249"/>
      <c r="F871" s="249"/>
      <c r="G871" s="249"/>
      <c r="H871" s="249"/>
      <c r="I871" s="249"/>
      <c r="J871" s="249"/>
      <c r="K871" s="249"/>
      <c r="L871" s="249"/>
      <c r="M871" s="249"/>
      <c r="N871" s="249"/>
      <c r="O871" s="249"/>
      <c r="P871" s="249"/>
      <c r="Q871" s="249"/>
      <c r="R871" s="249"/>
      <c r="S871" s="249"/>
      <c r="T871" s="249"/>
      <c r="U871" s="249"/>
      <c r="V871" s="249"/>
      <c r="W871" s="249"/>
      <c r="X871" s="249"/>
      <c r="Y871" s="249"/>
      <c r="Z871" s="249"/>
    </row>
    <row r="872">
      <c r="A872" s="249"/>
      <c r="B872" s="249"/>
      <c r="C872" s="249"/>
      <c r="D872" s="249"/>
      <c r="E872" s="249"/>
      <c r="F872" s="249"/>
      <c r="G872" s="249"/>
      <c r="H872" s="249"/>
      <c r="I872" s="249"/>
      <c r="J872" s="249"/>
      <c r="K872" s="249"/>
      <c r="L872" s="249"/>
      <c r="M872" s="249"/>
      <c r="N872" s="249"/>
      <c r="O872" s="249"/>
      <c r="P872" s="249"/>
      <c r="Q872" s="249"/>
      <c r="R872" s="249"/>
      <c r="S872" s="249"/>
      <c r="T872" s="249"/>
      <c r="U872" s="249"/>
      <c r="V872" s="249"/>
      <c r="W872" s="249"/>
      <c r="X872" s="249"/>
      <c r="Y872" s="249"/>
      <c r="Z872" s="249"/>
    </row>
    <row r="873">
      <c r="A873" s="249"/>
      <c r="B873" s="249"/>
      <c r="C873" s="249"/>
      <c r="D873" s="249"/>
      <c r="E873" s="249"/>
      <c r="F873" s="249"/>
      <c r="G873" s="249"/>
      <c r="H873" s="249"/>
      <c r="I873" s="249"/>
      <c r="J873" s="249"/>
      <c r="K873" s="249"/>
      <c r="L873" s="249"/>
      <c r="M873" s="249"/>
      <c r="N873" s="249"/>
      <c r="O873" s="249"/>
      <c r="P873" s="249"/>
      <c r="Q873" s="249"/>
      <c r="R873" s="249"/>
      <c r="S873" s="249"/>
      <c r="T873" s="249"/>
      <c r="U873" s="249"/>
      <c r="V873" s="249"/>
      <c r="W873" s="249"/>
      <c r="X873" s="249"/>
      <c r="Y873" s="249"/>
      <c r="Z873" s="249"/>
    </row>
    <row r="874">
      <c r="A874" s="249"/>
      <c r="B874" s="249"/>
      <c r="C874" s="249"/>
      <c r="D874" s="249"/>
      <c r="E874" s="249"/>
      <c r="F874" s="249"/>
      <c r="G874" s="249"/>
      <c r="H874" s="249"/>
      <c r="I874" s="249"/>
      <c r="J874" s="249"/>
      <c r="K874" s="249"/>
      <c r="L874" s="249"/>
      <c r="M874" s="249"/>
      <c r="N874" s="249"/>
      <c r="O874" s="249"/>
      <c r="P874" s="249"/>
      <c r="Q874" s="249"/>
      <c r="R874" s="249"/>
      <c r="S874" s="249"/>
      <c r="T874" s="249"/>
      <c r="U874" s="249"/>
      <c r="V874" s="249"/>
      <c r="W874" s="249"/>
      <c r="X874" s="249"/>
      <c r="Y874" s="249"/>
      <c r="Z874" s="249"/>
    </row>
    <row r="875">
      <c r="A875" s="249"/>
      <c r="B875" s="249"/>
      <c r="C875" s="249"/>
      <c r="D875" s="249"/>
      <c r="E875" s="249"/>
      <c r="F875" s="249"/>
      <c r="G875" s="249"/>
      <c r="H875" s="249"/>
      <c r="I875" s="249"/>
      <c r="J875" s="249"/>
      <c r="K875" s="249"/>
      <c r="L875" s="249"/>
      <c r="M875" s="249"/>
      <c r="N875" s="249"/>
      <c r="O875" s="249"/>
      <c r="P875" s="249"/>
      <c r="Q875" s="249"/>
      <c r="R875" s="249"/>
      <c r="S875" s="249"/>
      <c r="T875" s="249"/>
      <c r="U875" s="249"/>
      <c r="V875" s="249"/>
      <c r="W875" s="249"/>
      <c r="X875" s="249"/>
      <c r="Y875" s="249"/>
      <c r="Z875" s="249"/>
    </row>
    <row r="876">
      <c r="A876" s="249"/>
      <c r="B876" s="249"/>
      <c r="C876" s="249"/>
      <c r="D876" s="249"/>
      <c r="E876" s="249"/>
      <c r="F876" s="249"/>
      <c r="G876" s="249"/>
      <c r="H876" s="249"/>
      <c r="I876" s="249"/>
      <c r="J876" s="249"/>
      <c r="K876" s="249"/>
      <c r="L876" s="249"/>
      <c r="M876" s="249"/>
      <c r="N876" s="249"/>
      <c r="O876" s="249"/>
      <c r="P876" s="249"/>
      <c r="Q876" s="249"/>
      <c r="R876" s="249"/>
      <c r="S876" s="249"/>
      <c r="T876" s="249"/>
      <c r="U876" s="249"/>
      <c r="V876" s="249"/>
      <c r="W876" s="249"/>
      <c r="X876" s="249"/>
      <c r="Y876" s="249"/>
      <c r="Z876" s="249"/>
    </row>
    <row r="877">
      <c r="A877" s="249"/>
      <c r="B877" s="249"/>
      <c r="C877" s="249"/>
      <c r="D877" s="249"/>
      <c r="E877" s="249"/>
      <c r="F877" s="249"/>
      <c r="G877" s="249"/>
      <c r="H877" s="249"/>
      <c r="I877" s="249"/>
      <c r="J877" s="249"/>
      <c r="K877" s="249"/>
      <c r="L877" s="249"/>
      <c r="M877" s="249"/>
      <c r="N877" s="249"/>
      <c r="O877" s="249"/>
      <c r="P877" s="249"/>
      <c r="Q877" s="249"/>
      <c r="R877" s="249"/>
      <c r="S877" s="249"/>
      <c r="T877" s="249"/>
      <c r="U877" s="249"/>
      <c r="V877" s="249"/>
      <c r="W877" s="249"/>
      <c r="X877" s="249"/>
      <c r="Y877" s="249"/>
      <c r="Z877" s="249"/>
    </row>
    <row r="878">
      <c r="A878" s="249"/>
      <c r="B878" s="249"/>
      <c r="C878" s="249"/>
      <c r="D878" s="249"/>
      <c r="E878" s="249"/>
      <c r="F878" s="249"/>
      <c r="G878" s="249"/>
      <c r="H878" s="249"/>
      <c r="I878" s="249"/>
      <c r="J878" s="249"/>
      <c r="K878" s="249"/>
      <c r="L878" s="249"/>
      <c r="M878" s="249"/>
      <c r="N878" s="249"/>
      <c r="O878" s="249"/>
      <c r="P878" s="249"/>
      <c r="Q878" s="249"/>
      <c r="R878" s="249"/>
      <c r="S878" s="249"/>
      <c r="T878" s="249"/>
      <c r="U878" s="249"/>
      <c r="V878" s="249"/>
      <c r="W878" s="249"/>
      <c r="X878" s="249"/>
      <c r="Y878" s="249"/>
      <c r="Z878" s="249"/>
    </row>
    <row r="879">
      <c r="A879" s="249"/>
      <c r="B879" s="249"/>
      <c r="C879" s="249"/>
      <c r="D879" s="249"/>
      <c r="E879" s="249"/>
      <c r="F879" s="249"/>
      <c r="G879" s="249"/>
      <c r="H879" s="249"/>
      <c r="I879" s="249"/>
      <c r="J879" s="249"/>
      <c r="K879" s="249"/>
      <c r="L879" s="249"/>
      <c r="M879" s="249"/>
      <c r="N879" s="249"/>
      <c r="O879" s="249"/>
      <c r="P879" s="249"/>
      <c r="Q879" s="249"/>
      <c r="R879" s="249"/>
      <c r="S879" s="249"/>
      <c r="T879" s="249"/>
      <c r="U879" s="249"/>
      <c r="V879" s="249"/>
      <c r="W879" s="249"/>
      <c r="X879" s="249"/>
      <c r="Y879" s="249"/>
      <c r="Z879" s="249"/>
    </row>
    <row r="880">
      <c r="A880" s="249"/>
      <c r="B880" s="249"/>
      <c r="C880" s="249"/>
      <c r="D880" s="249"/>
      <c r="E880" s="249"/>
      <c r="F880" s="249"/>
      <c r="G880" s="249"/>
      <c r="H880" s="249"/>
      <c r="I880" s="249"/>
      <c r="J880" s="249"/>
      <c r="K880" s="249"/>
      <c r="L880" s="249"/>
      <c r="M880" s="249"/>
      <c r="N880" s="249"/>
      <c r="O880" s="249"/>
      <c r="P880" s="249"/>
      <c r="Q880" s="249"/>
      <c r="R880" s="249"/>
      <c r="S880" s="249"/>
      <c r="T880" s="249"/>
      <c r="U880" s="249"/>
      <c r="V880" s="249"/>
      <c r="W880" s="249"/>
      <c r="X880" s="249"/>
      <c r="Y880" s="249"/>
      <c r="Z880" s="249"/>
    </row>
    <row r="881">
      <c r="A881" s="249"/>
      <c r="B881" s="249"/>
      <c r="C881" s="249"/>
      <c r="D881" s="249"/>
      <c r="E881" s="249"/>
      <c r="F881" s="249"/>
      <c r="G881" s="249"/>
      <c r="H881" s="249"/>
      <c r="I881" s="249"/>
      <c r="J881" s="249"/>
      <c r="K881" s="249"/>
      <c r="L881" s="249"/>
      <c r="M881" s="249"/>
      <c r="N881" s="249"/>
      <c r="O881" s="249"/>
      <c r="P881" s="249"/>
      <c r="Q881" s="249"/>
      <c r="R881" s="249"/>
      <c r="S881" s="249"/>
      <c r="T881" s="249"/>
      <c r="U881" s="249"/>
      <c r="V881" s="249"/>
      <c r="W881" s="249"/>
      <c r="X881" s="249"/>
      <c r="Y881" s="249"/>
      <c r="Z881" s="249"/>
    </row>
    <row r="882">
      <c r="A882" s="249"/>
      <c r="B882" s="249"/>
      <c r="C882" s="249"/>
      <c r="D882" s="249"/>
      <c r="E882" s="249"/>
      <c r="F882" s="249"/>
      <c r="G882" s="249"/>
      <c r="H882" s="249"/>
      <c r="I882" s="249"/>
      <c r="J882" s="249"/>
      <c r="K882" s="249"/>
      <c r="L882" s="249"/>
      <c r="M882" s="249"/>
      <c r="N882" s="249"/>
      <c r="O882" s="249"/>
      <c r="P882" s="249"/>
      <c r="Q882" s="249"/>
      <c r="R882" s="249"/>
      <c r="S882" s="249"/>
      <c r="T882" s="249"/>
      <c r="U882" s="249"/>
      <c r="V882" s="249"/>
      <c r="W882" s="249"/>
      <c r="X882" s="249"/>
      <c r="Y882" s="249"/>
      <c r="Z882" s="249"/>
    </row>
    <row r="883">
      <c r="A883" s="249"/>
      <c r="B883" s="249"/>
      <c r="C883" s="249"/>
      <c r="D883" s="249"/>
      <c r="E883" s="249"/>
      <c r="F883" s="249"/>
      <c r="G883" s="249"/>
      <c r="H883" s="249"/>
      <c r="I883" s="249"/>
      <c r="J883" s="249"/>
      <c r="K883" s="249"/>
      <c r="L883" s="249"/>
      <c r="M883" s="249"/>
      <c r="N883" s="249"/>
      <c r="O883" s="249"/>
      <c r="P883" s="249"/>
      <c r="Q883" s="249"/>
      <c r="R883" s="249"/>
      <c r="S883" s="249"/>
      <c r="T883" s="249"/>
      <c r="U883" s="249"/>
      <c r="V883" s="249"/>
      <c r="W883" s="249"/>
      <c r="X883" s="249"/>
      <c r="Y883" s="249"/>
      <c r="Z883" s="249"/>
    </row>
    <row r="884">
      <c r="A884" s="249"/>
      <c r="B884" s="249"/>
      <c r="C884" s="249"/>
      <c r="D884" s="249"/>
      <c r="E884" s="249"/>
      <c r="F884" s="249"/>
      <c r="G884" s="249"/>
      <c r="H884" s="249"/>
      <c r="I884" s="249"/>
      <c r="J884" s="249"/>
      <c r="K884" s="249"/>
      <c r="L884" s="249"/>
      <c r="M884" s="249"/>
      <c r="N884" s="249"/>
      <c r="O884" s="249"/>
      <c r="P884" s="249"/>
      <c r="Q884" s="249"/>
      <c r="R884" s="249"/>
      <c r="S884" s="249"/>
      <c r="T884" s="249"/>
      <c r="U884" s="249"/>
      <c r="V884" s="249"/>
      <c r="W884" s="249"/>
      <c r="X884" s="249"/>
      <c r="Y884" s="249"/>
      <c r="Z884" s="249"/>
    </row>
    <row r="885">
      <c r="A885" s="249"/>
      <c r="B885" s="249"/>
      <c r="C885" s="249"/>
      <c r="D885" s="249"/>
      <c r="E885" s="249"/>
      <c r="F885" s="249"/>
      <c r="G885" s="249"/>
      <c r="H885" s="249"/>
      <c r="I885" s="249"/>
      <c r="J885" s="249"/>
      <c r="K885" s="249"/>
      <c r="L885" s="249"/>
      <c r="M885" s="249"/>
      <c r="N885" s="249"/>
      <c r="O885" s="249"/>
      <c r="P885" s="249"/>
      <c r="Q885" s="249"/>
      <c r="R885" s="249"/>
      <c r="S885" s="249"/>
      <c r="T885" s="249"/>
      <c r="U885" s="249"/>
      <c r="V885" s="249"/>
      <c r="W885" s="249"/>
      <c r="X885" s="249"/>
      <c r="Y885" s="249"/>
      <c r="Z885" s="249"/>
    </row>
    <row r="886">
      <c r="A886" s="249"/>
      <c r="B886" s="249"/>
      <c r="C886" s="249"/>
      <c r="D886" s="249"/>
      <c r="E886" s="249"/>
      <c r="F886" s="249"/>
      <c r="G886" s="249"/>
      <c r="H886" s="249"/>
      <c r="I886" s="249"/>
      <c r="J886" s="249"/>
      <c r="K886" s="249"/>
      <c r="L886" s="249"/>
      <c r="M886" s="249"/>
      <c r="N886" s="249"/>
      <c r="O886" s="249"/>
      <c r="P886" s="249"/>
      <c r="Q886" s="249"/>
      <c r="R886" s="249"/>
      <c r="S886" s="249"/>
      <c r="T886" s="249"/>
      <c r="U886" s="249"/>
      <c r="V886" s="249"/>
      <c r="W886" s="249"/>
      <c r="X886" s="249"/>
      <c r="Y886" s="249"/>
      <c r="Z886" s="249"/>
    </row>
    <row r="887">
      <c r="A887" s="249"/>
      <c r="B887" s="249"/>
      <c r="C887" s="249"/>
      <c r="D887" s="249"/>
      <c r="E887" s="249"/>
      <c r="F887" s="249"/>
      <c r="G887" s="249"/>
      <c r="H887" s="249"/>
      <c r="I887" s="249"/>
      <c r="J887" s="249"/>
      <c r="K887" s="249"/>
      <c r="L887" s="249"/>
      <c r="M887" s="249"/>
      <c r="N887" s="249"/>
      <c r="O887" s="249"/>
      <c r="P887" s="249"/>
      <c r="Q887" s="249"/>
      <c r="R887" s="249"/>
      <c r="S887" s="249"/>
      <c r="T887" s="249"/>
      <c r="U887" s="249"/>
      <c r="V887" s="249"/>
      <c r="W887" s="249"/>
      <c r="X887" s="249"/>
      <c r="Y887" s="249"/>
      <c r="Z887" s="249"/>
    </row>
    <row r="888">
      <c r="A888" s="249"/>
      <c r="B888" s="249"/>
      <c r="C888" s="249"/>
      <c r="D888" s="249"/>
      <c r="E888" s="249"/>
      <c r="F888" s="249"/>
      <c r="G888" s="249"/>
      <c r="H888" s="249"/>
      <c r="I888" s="249"/>
      <c r="J888" s="249"/>
      <c r="K888" s="249"/>
      <c r="L888" s="249"/>
      <c r="M888" s="249"/>
      <c r="N888" s="249"/>
      <c r="O888" s="249"/>
      <c r="P888" s="249"/>
      <c r="Q888" s="249"/>
      <c r="R888" s="249"/>
      <c r="S888" s="249"/>
      <c r="T888" s="249"/>
      <c r="U888" s="249"/>
      <c r="V888" s="249"/>
      <c r="W888" s="249"/>
      <c r="X888" s="249"/>
      <c r="Y888" s="249"/>
      <c r="Z888" s="249"/>
    </row>
    <row r="889">
      <c r="A889" s="249"/>
      <c r="B889" s="249"/>
      <c r="C889" s="249"/>
      <c r="D889" s="249"/>
      <c r="E889" s="249"/>
      <c r="F889" s="249"/>
      <c r="G889" s="249"/>
      <c r="H889" s="249"/>
      <c r="I889" s="249"/>
      <c r="J889" s="249"/>
      <c r="K889" s="249"/>
      <c r="L889" s="249"/>
      <c r="M889" s="249"/>
      <c r="N889" s="249"/>
      <c r="O889" s="249"/>
      <c r="P889" s="249"/>
      <c r="Q889" s="249"/>
      <c r="R889" s="249"/>
      <c r="S889" s="249"/>
      <c r="T889" s="249"/>
      <c r="U889" s="249"/>
      <c r="V889" s="249"/>
      <c r="W889" s="249"/>
      <c r="X889" s="249"/>
      <c r="Y889" s="249"/>
      <c r="Z889" s="249"/>
    </row>
    <row r="890">
      <c r="A890" s="249"/>
      <c r="B890" s="249"/>
      <c r="C890" s="249"/>
      <c r="D890" s="249"/>
      <c r="E890" s="249"/>
      <c r="F890" s="249"/>
      <c r="G890" s="249"/>
      <c r="H890" s="249"/>
      <c r="I890" s="249"/>
      <c r="J890" s="249"/>
      <c r="K890" s="249"/>
      <c r="L890" s="249"/>
      <c r="M890" s="249"/>
      <c r="N890" s="249"/>
      <c r="O890" s="249"/>
      <c r="P890" s="249"/>
      <c r="Q890" s="249"/>
      <c r="R890" s="249"/>
      <c r="S890" s="249"/>
      <c r="T890" s="249"/>
      <c r="U890" s="249"/>
      <c r="V890" s="249"/>
      <c r="W890" s="249"/>
      <c r="X890" s="249"/>
      <c r="Y890" s="249"/>
      <c r="Z890" s="249"/>
    </row>
    <row r="891">
      <c r="A891" s="249"/>
      <c r="B891" s="249"/>
      <c r="C891" s="249"/>
      <c r="D891" s="249"/>
      <c r="E891" s="249"/>
      <c r="F891" s="249"/>
      <c r="G891" s="249"/>
      <c r="H891" s="249"/>
      <c r="I891" s="249"/>
      <c r="J891" s="249"/>
      <c r="K891" s="249"/>
      <c r="L891" s="249"/>
      <c r="M891" s="249"/>
      <c r="N891" s="249"/>
      <c r="O891" s="249"/>
      <c r="P891" s="249"/>
      <c r="Q891" s="249"/>
      <c r="R891" s="249"/>
      <c r="S891" s="249"/>
      <c r="T891" s="249"/>
      <c r="U891" s="249"/>
      <c r="V891" s="249"/>
      <c r="W891" s="249"/>
      <c r="X891" s="249"/>
      <c r="Y891" s="249"/>
      <c r="Z891" s="249"/>
    </row>
    <row r="892">
      <c r="A892" s="249"/>
      <c r="B892" s="249"/>
      <c r="C892" s="249"/>
      <c r="D892" s="249"/>
      <c r="E892" s="249"/>
      <c r="F892" s="249"/>
      <c r="G892" s="249"/>
      <c r="H892" s="249"/>
      <c r="I892" s="249"/>
      <c r="J892" s="249"/>
      <c r="K892" s="249"/>
      <c r="L892" s="249"/>
      <c r="M892" s="249"/>
      <c r="N892" s="249"/>
      <c r="O892" s="249"/>
      <c r="P892" s="249"/>
      <c r="Q892" s="249"/>
      <c r="R892" s="249"/>
      <c r="S892" s="249"/>
      <c r="T892" s="249"/>
      <c r="U892" s="249"/>
      <c r="V892" s="249"/>
      <c r="W892" s="249"/>
      <c r="X892" s="249"/>
      <c r="Y892" s="249"/>
      <c r="Z892" s="249"/>
    </row>
    <row r="893">
      <c r="A893" s="249"/>
      <c r="B893" s="249"/>
      <c r="C893" s="249"/>
      <c r="D893" s="249"/>
      <c r="E893" s="249"/>
      <c r="F893" s="249"/>
      <c r="G893" s="249"/>
      <c r="H893" s="249"/>
      <c r="I893" s="249"/>
      <c r="J893" s="249"/>
      <c r="K893" s="249"/>
      <c r="L893" s="249"/>
      <c r="M893" s="249"/>
      <c r="N893" s="249"/>
      <c r="O893" s="249"/>
      <c r="P893" s="249"/>
      <c r="Q893" s="249"/>
      <c r="R893" s="249"/>
      <c r="S893" s="249"/>
      <c r="T893" s="249"/>
      <c r="U893" s="249"/>
      <c r="V893" s="249"/>
      <c r="W893" s="249"/>
      <c r="X893" s="249"/>
      <c r="Y893" s="249"/>
      <c r="Z893" s="249"/>
    </row>
    <row r="894">
      <c r="A894" s="249"/>
      <c r="B894" s="249"/>
      <c r="C894" s="249"/>
      <c r="D894" s="249"/>
      <c r="E894" s="249"/>
      <c r="F894" s="249"/>
      <c r="G894" s="249"/>
      <c r="H894" s="249"/>
      <c r="I894" s="249"/>
      <c r="J894" s="249"/>
      <c r="K894" s="249"/>
      <c r="L894" s="249"/>
      <c r="M894" s="249"/>
      <c r="N894" s="249"/>
      <c r="O894" s="249"/>
      <c r="P894" s="249"/>
      <c r="Q894" s="249"/>
      <c r="R894" s="249"/>
      <c r="S894" s="249"/>
      <c r="T894" s="249"/>
      <c r="U894" s="249"/>
      <c r="V894" s="249"/>
      <c r="W894" s="249"/>
      <c r="X894" s="249"/>
      <c r="Y894" s="249"/>
      <c r="Z894" s="249"/>
    </row>
    <row r="895">
      <c r="A895" s="249"/>
      <c r="B895" s="249"/>
      <c r="C895" s="249"/>
      <c r="D895" s="249"/>
      <c r="E895" s="249"/>
      <c r="F895" s="249"/>
      <c r="G895" s="249"/>
      <c r="H895" s="249"/>
      <c r="I895" s="249"/>
      <c r="J895" s="249"/>
      <c r="K895" s="249"/>
      <c r="L895" s="249"/>
      <c r="M895" s="249"/>
      <c r="N895" s="249"/>
      <c r="O895" s="249"/>
      <c r="P895" s="249"/>
      <c r="Q895" s="249"/>
      <c r="R895" s="249"/>
      <c r="S895" s="249"/>
      <c r="T895" s="249"/>
      <c r="U895" s="249"/>
      <c r="V895" s="249"/>
      <c r="W895" s="249"/>
      <c r="X895" s="249"/>
      <c r="Y895" s="249"/>
      <c r="Z895" s="249"/>
    </row>
    <row r="896">
      <c r="A896" s="249"/>
      <c r="B896" s="249"/>
      <c r="C896" s="249"/>
      <c r="D896" s="249"/>
      <c r="E896" s="249"/>
      <c r="F896" s="249"/>
      <c r="G896" s="249"/>
      <c r="H896" s="249"/>
      <c r="I896" s="249"/>
      <c r="J896" s="249"/>
      <c r="K896" s="249"/>
      <c r="L896" s="249"/>
      <c r="M896" s="249"/>
      <c r="N896" s="249"/>
      <c r="O896" s="249"/>
      <c r="P896" s="249"/>
      <c r="Q896" s="249"/>
      <c r="R896" s="249"/>
      <c r="S896" s="249"/>
      <c r="T896" s="249"/>
      <c r="U896" s="249"/>
      <c r="V896" s="249"/>
      <c r="W896" s="249"/>
      <c r="X896" s="249"/>
      <c r="Y896" s="249"/>
      <c r="Z896" s="249"/>
    </row>
    <row r="897">
      <c r="A897" s="249"/>
      <c r="B897" s="249"/>
      <c r="C897" s="249"/>
      <c r="D897" s="249"/>
      <c r="E897" s="249"/>
      <c r="F897" s="249"/>
      <c r="G897" s="249"/>
      <c r="H897" s="249"/>
      <c r="I897" s="249"/>
      <c r="J897" s="249"/>
      <c r="K897" s="249"/>
      <c r="L897" s="249"/>
      <c r="M897" s="249"/>
      <c r="N897" s="249"/>
      <c r="O897" s="249"/>
      <c r="P897" s="249"/>
      <c r="Q897" s="249"/>
      <c r="R897" s="249"/>
      <c r="S897" s="249"/>
      <c r="T897" s="249"/>
      <c r="U897" s="249"/>
      <c r="V897" s="249"/>
      <c r="W897" s="249"/>
      <c r="X897" s="249"/>
      <c r="Y897" s="249"/>
      <c r="Z897" s="249"/>
    </row>
    <row r="898">
      <c r="A898" s="249"/>
      <c r="B898" s="249"/>
      <c r="C898" s="249"/>
      <c r="D898" s="249"/>
      <c r="E898" s="249"/>
      <c r="F898" s="249"/>
      <c r="G898" s="249"/>
      <c r="H898" s="249"/>
      <c r="I898" s="249"/>
      <c r="J898" s="249"/>
      <c r="K898" s="249"/>
      <c r="L898" s="249"/>
      <c r="M898" s="249"/>
      <c r="N898" s="249"/>
      <c r="O898" s="249"/>
      <c r="P898" s="249"/>
      <c r="Q898" s="249"/>
      <c r="R898" s="249"/>
      <c r="S898" s="249"/>
      <c r="T898" s="249"/>
      <c r="U898" s="249"/>
      <c r="V898" s="249"/>
      <c r="W898" s="249"/>
      <c r="X898" s="249"/>
      <c r="Y898" s="249"/>
      <c r="Z898" s="249"/>
    </row>
    <row r="899">
      <c r="A899" s="249"/>
      <c r="B899" s="249"/>
      <c r="C899" s="249"/>
      <c r="D899" s="249"/>
      <c r="E899" s="249"/>
      <c r="F899" s="249"/>
      <c r="G899" s="249"/>
      <c r="H899" s="249"/>
      <c r="I899" s="249"/>
      <c r="J899" s="249"/>
      <c r="K899" s="249"/>
      <c r="L899" s="249"/>
      <c r="M899" s="249"/>
      <c r="N899" s="249"/>
      <c r="O899" s="249"/>
      <c r="P899" s="249"/>
      <c r="Q899" s="249"/>
      <c r="R899" s="249"/>
      <c r="S899" s="249"/>
      <c r="T899" s="249"/>
      <c r="U899" s="249"/>
      <c r="V899" s="249"/>
      <c r="W899" s="249"/>
      <c r="X899" s="249"/>
      <c r="Y899" s="249"/>
      <c r="Z899" s="249"/>
    </row>
    <row r="900">
      <c r="A900" s="249"/>
      <c r="B900" s="249"/>
      <c r="C900" s="249"/>
      <c r="D900" s="249"/>
      <c r="E900" s="249"/>
      <c r="F900" s="249"/>
      <c r="G900" s="249"/>
      <c r="H900" s="249"/>
      <c r="I900" s="249"/>
      <c r="J900" s="249"/>
      <c r="K900" s="249"/>
      <c r="L900" s="249"/>
      <c r="M900" s="249"/>
      <c r="N900" s="249"/>
      <c r="O900" s="249"/>
      <c r="P900" s="249"/>
      <c r="Q900" s="249"/>
      <c r="R900" s="249"/>
      <c r="S900" s="249"/>
      <c r="T900" s="249"/>
      <c r="U900" s="249"/>
      <c r="V900" s="249"/>
      <c r="W900" s="249"/>
      <c r="X900" s="249"/>
      <c r="Y900" s="249"/>
      <c r="Z900" s="249"/>
    </row>
    <row r="901">
      <c r="A901" s="249"/>
      <c r="B901" s="249"/>
      <c r="C901" s="249"/>
      <c r="D901" s="249"/>
      <c r="E901" s="249"/>
      <c r="F901" s="249"/>
      <c r="G901" s="249"/>
      <c r="H901" s="249"/>
      <c r="I901" s="249"/>
      <c r="J901" s="249"/>
      <c r="K901" s="249"/>
      <c r="L901" s="249"/>
      <c r="M901" s="249"/>
      <c r="N901" s="249"/>
      <c r="O901" s="249"/>
      <c r="P901" s="249"/>
      <c r="Q901" s="249"/>
      <c r="R901" s="249"/>
      <c r="S901" s="249"/>
      <c r="T901" s="249"/>
      <c r="U901" s="249"/>
      <c r="V901" s="249"/>
      <c r="W901" s="249"/>
      <c r="X901" s="249"/>
      <c r="Y901" s="249"/>
      <c r="Z901" s="249"/>
    </row>
    <row r="902">
      <c r="A902" s="249"/>
      <c r="B902" s="249"/>
      <c r="C902" s="249"/>
      <c r="D902" s="249"/>
      <c r="E902" s="249"/>
      <c r="F902" s="249"/>
      <c r="G902" s="249"/>
      <c r="H902" s="249"/>
      <c r="I902" s="249"/>
      <c r="J902" s="249"/>
      <c r="K902" s="249"/>
      <c r="L902" s="249"/>
      <c r="M902" s="249"/>
      <c r="N902" s="249"/>
      <c r="O902" s="249"/>
      <c r="P902" s="249"/>
      <c r="Q902" s="249"/>
      <c r="R902" s="249"/>
      <c r="S902" s="249"/>
      <c r="T902" s="249"/>
      <c r="U902" s="249"/>
      <c r="V902" s="249"/>
      <c r="W902" s="249"/>
      <c r="X902" s="249"/>
      <c r="Y902" s="249"/>
      <c r="Z902" s="249"/>
    </row>
    <row r="903">
      <c r="A903" s="249"/>
      <c r="B903" s="249"/>
      <c r="C903" s="249"/>
      <c r="D903" s="249"/>
      <c r="E903" s="249"/>
      <c r="F903" s="249"/>
      <c r="G903" s="249"/>
      <c r="H903" s="249"/>
      <c r="I903" s="249"/>
      <c r="J903" s="249"/>
      <c r="K903" s="249"/>
      <c r="L903" s="249"/>
      <c r="M903" s="249"/>
      <c r="N903" s="249"/>
      <c r="O903" s="249"/>
      <c r="P903" s="249"/>
      <c r="Q903" s="249"/>
      <c r="R903" s="249"/>
      <c r="S903" s="249"/>
      <c r="T903" s="249"/>
      <c r="U903" s="249"/>
      <c r="V903" s="249"/>
      <c r="W903" s="249"/>
      <c r="X903" s="249"/>
      <c r="Y903" s="249"/>
      <c r="Z903" s="249"/>
    </row>
    <row r="904">
      <c r="A904" s="249"/>
      <c r="B904" s="249"/>
      <c r="C904" s="249"/>
      <c r="D904" s="249"/>
      <c r="E904" s="249"/>
      <c r="F904" s="249"/>
      <c r="G904" s="249"/>
      <c r="H904" s="249"/>
      <c r="I904" s="249"/>
      <c r="J904" s="249"/>
      <c r="K904" s="249"/>
      <c r="L904" s="249"/>
      <c r="M904" s="249"/>
      <c r="N904" s="249"/>
      <c r="O904" s="249"/>
      <c r="P904" s="249"/>
      <c r="Q904" s="249"/>
      <c r="R904" s="249"/>
      <c r="S904" s="249"/>
      <c r="T904" s="249"/>
      <c r="U904" s="249"/>
      <c r="V904" s="249"/>
      <c r="W904" s="249"/>
      <c r="X904" s="249"/>
      <c r="Y904" s="249"/>
      <c r="Z904" s="249"/>
    </row>
    <row r="905">
      <c r="A905" s="249"/>
      <c r="B905" s="249"/>
      <c r="C905" s="249"/>
      <c r="D905" s="249"/>
      <c r="E905" s="249"/>
      <c r="F905" s="249"/>
      <c r="G905" s="249"/>
      <c r="H905" s="249"/>
      <c r="I905" s="249"/>
      <c r="J905" s="249"/>
      <c r="K905" s="249"/>
      <c r="L905" s="249"/>
      <c r="M905" s="249"/>
      <c r="N905" s="249"/>
      <c r="O905" s="249"/>
      <c r="P905" s="249"/>
      <c r="Q905" s="249"/>
      <c r="R905" s="249"/>
      <c r="S905" s="249"/>
      <c r="T905" s="249"/>
      <c r="U905" s="249"/>
      <c r="V905" s="249"/>
      <c r="W905" s="249"/>
      <c r="X905" s="249"/>
      <c r="Y905" s="249"/>
      <c r="Z905" s="249"/>
    </row>
    <row r="906">
      <c r="A906" s="249"/>
      <c r="B906" s="249"/>
      <c r="C906" s="249"/>
      <c r="D906" s="249"/>
      <c r="E906" s="249"/>
      <c r="F906" s="249"/>
      <c r="G906" s="249"/>
      <c r="H906" s="249"/>
      <c r="I906" s="249"/>
      <c r="J906" s="249"/>
      <c r="K906" s="249"/>
      <c r="L906" s="249"/>
      <c r="M906" s="249"/>
      <c r="N906" s="249"/>
      <c r="O906" s="249"/>
      <c r="P906" s="249"/>
      <c r="Q906" s="249"/>
      <c r="R906" s="249"/>
      <c r="S906" s="249"/>
      <c r="T906" s="249"/>
      <c r="U906" s="249"/>
      <c r="V906" s="249"/>
      <c r="W906" s="249"/>
      <c r="X906" s="249"/>
      <c r="Y906" s="249"/>
      <c r="Z906" s="249"/>
    </row>
    <row r="907">
      <c r="A907" s="249"/>
      <c r="B907" s="249"/>
      <c r="C907" s="249"/>
      <c r="D907" s="249"/>
      <c r="E907" s="249"/>
      <c r="F907" s="249"/>
      <c r="G907" s="249"/>
      <c r="H907" s="249"/>
      <c r="I907" s="249"/>
      <c r="J907" s="249"/>
      <c r="K907" s="249"/>
      <c r="L907" s="249"/>
      <c r="M907" s="249"/>
      <c r="N907" s="249"/>
      <c r="O907" s="249"/>
      <c r="P907" s="249"/>
      <c r="Q907" s="249"/>
      <c r="R907" s="249"/>
      <c r="S907" s="249"/>
      <c r="T907" s="249"/>
      <c r="U907" s="249"/>
      <c r="V907" s="249"/>
      <c r="W907" s="249"/>
      <c r="X907" s="249"/>
      <c r="Y907" s="249"/>
      <c r="Z907" s="249"/>
    </row>
    <row r="908">
      <c r="A908" s="249"/>
      <c r="B908" s="249"/>
      <c r="C908" s="249"/>
      <c r="D908" s="249"/>
      <c r="E908" s="249"/>
      <c r="F908" s="249"/>
      <c r="G908" s="249"/>
      <c r="H908" s="249"/>
      <c r="I908" s="249"/>
      <c r="J908" s="249"/>
      <c r="K908" s="249"/>
      <c r="L908" s="249"/>
      <c r="M908" s="249"/>
      <c r="N908" s="249"/>
      <c r="O908" s="249"/>
      <c r="P908" s="249"/>
      <c r="Q908" s="249"/>
      <c r="R908" s="249"/>
      <c r="S908" s="249"/>
      <c r="T908" s="249"/>
      <c r="U908" s="249"/>
      <c r="V908" s="249"/>
      <c r="W908" s="249"/>
      <c r="X908" s="249"/>
      <c r="Y908" s="249"/>
      <c r="Z908" s="249"/>
    </row>
    <row r="909">
      <c r="A909" s="249"/>
      <c r="B909" s="249"/>
      <c r="C909" s="249"/>
      <c r="D909" s="249"/>
      <c r="E909" s="249"/>
      <c r="F909" s="249"/>
      <c r="G909" s="249"/>
      <c r="H909" s="249"/>
      <c r="I909" s="249"/>
      <c r="J909" s="249"/>
      <c r="K909" s="249"/>
      <c r="L909" s="249"/>
      <c r="M909" s="249"/>
      <c r="N909" s="249"/>
      <c r="O909" s="249"/>
      <c r="P909" s="249"/>
      <c r="Q909" s="249"/>
      <c r="R909" s="249"/>
      <c r="S909" s="249"/>
      <c r="T909" s="249"/>
      <c r="U909" s="249"/>
      <c r="V909" s="249"/>
      <c r="W909" s="249"/>
      <c r="X909" s="249"/>
      <c r="Y909" s="249"/>
      <c r="Z909" s="249"/>
    </row>
    <row r="910">
      <c r="A910" s="249"/>
      <c r="B910" s="249"/>
      <c r="C910" s="249"/>
      <c r="D910" s="249"/>
      <c r="E910" s="249"/>
      <c r="F910" s="249"/>
      <c r="G910" s="249"/>
      <c r="H910" s="249"/>
      <c r="I910" s="249"/>
      <c r="J910" s="249"/>
      <c r="K910" s="249"/>
      <c r="L910" s="249"/>
      <c r="M910" s="249"/>
      <c r="N910" s="249"/>
      <c r="O910" s="249"/>
      <c r="P910" s="249"/>
      <c r="Q910" s="249"/>
      <c r="R910" s="249"/>
      <c r="S910" s="249"/>
      <c r="T910" s="249"/>
      <c r="U910" s="249"/>
      <c r="V910" s="249"/>
      <c r="W910" s="249"/>
      <c r="X910" s="249"/>
      <c r="Y910" s="249"/>
      <c r="Z910" s="249"/>
    </row>
    <row r="911">
      <c r="A911" s="249"/>
      <c r="B911" s="249"/>
      <c r="C911" s="249"/>
      <c r="D911" s="249"/>
      <c r="E911" s="249"/>
      <c r="F911" s="249"/>
      <c r="G911" s="249"/>
      <c r="H911" s="249"/>
      <c r="I911" s="249"/>
      <c r="J911" s="249"/>
      <c r="K911" s="249"/>
      <c r="L911" s="249"/>
      <c r="M911" s="249"/>
      <c r="N911" s="249"/>
      <c r="O911" s="249"/>
      <c r="P911" s="249"/>
      <c r="Q911" s="249"/>
      <c r="R911" s="249"/>
      <c r="S911" s="249"/>
      <c r="T911" s="249"/>
      <c r="U911" s="249"/>
      <c r="V911" s="249"/>
      <c r="W911" s="249"/>
      <c r="X911" s="249"/>
      <c r="Y911" s="249"/>
      <c r="Z911" s="249"/>
    </row>
    <row r="912">
      <c r="A912" s="249"/>
      <c r="B912" s="249"/>
      <c r="C912" s="249"/>
      <c r="D912" s="249"/>
      <c r="E912" s="249"/>
      <c r="F912" s="249"/>
      <c r="G912" s="249"/>
      <c r="H912" s="249"/>
      <c r="I912" s="249"/>
      <c r="J912" s="249"/>
      <c r="K912" s="249"/>
      <c r="L912" s="249"/>
      <c r="M912" s="249"/>
      <c r="N912" s="249"/>
      <c r="O912" s="249"/>
      <c r="P912" s="249"/>
      <c r="Q912" s="249"/>
      <c r="R912" s="249"/>
      <c r="S912" s="249"/>
      <c r="T912" s="249"/>
      <c r="U912" s="249"/>
      <c r="V912" s="249"/>
      <c r="W912" s="249"/>
      <c r="X912" s="249"/>
      <c r="Y912" s="249"/>
      <c r="Z912" s="249"/>
    </row>
    <row r="913">
      <c r="A913" s="249"/>
      <c r="B913" s="249"/>
      <c r="C913" s="249"/>
      <c r="D913" s="249"/>
      <c r="E913" s="249"/>
      <c r="F913" s="249"/>
      <c r="G913" s="249"/>
      <c r="H913" s="249"/>
      <c r="I913" s="249"/>
      <c r="J913" s="249"/>
      <c r="K913" s="249"/>
      <c r="L913" s="249"/>
      <c r="M913" s="249"/>
      <c r="N913" s="249"/>
      <c r="O913" s="249"/>
      <c r="P913" s="249"/>
      <c r="Q913" s="249"/>
      <c r="R913" s="249"/>
      <c r="S913" s="249"/>
      <c r="T913" s="249"/>
      <c r="U913" s="249"/>
      <c r="V913" s="249"/>
      <c r="W913" s="249"/>
      <c r="X913" s="249"/>
      <c r="Y913" s="249"/>
      <c r="Z913" s="249"/>
    </row>
    <row r="914">
      <c r="A914" s="249"/>
      <c r="B914" s="249"/>
      <c r="C914" s="249"/>
      <c r="D914" s="249"/>
      <c r="E914" s="249"/>
      <c r="F914" s="249"/>
      <c r="G914" s="249"/>
      <c r="H914" s="249"/>
      <c r="I914" s="249"/>
      <c r="J914" s="249"/>
      <c r="K914" s="249"/>
      <c r="L914" s="249"/>
      <c r="M914" s="249"/>
      <c r="N914" s="249"/>
      <c r="O914" s="249"/>
      <c r="P914" s="249"/>
      <c r="Q914" s="249"/>
      <c r="R914" s="249"/>
      <c r="S914" s="249"/>
      <c r="T914" s="249"/>
      <c r="U914" s="249"/>
      <c r="V914" s="249"/>
      <c r="W914" s="249"/>
      <c r="X914" s="249"/>
      <c r="Y914" s="249"/>
      <c r="Z914" s="249"/>
    </row>
    <row r="915">
      <c r="A915" s="249"/>
      <c r="B915" s="249"/>
      <c r="C915" s="249"/>
      <c r="D915" s="249"/>
      <c r="E915" s="249"/>
      <c r="F915" s="249"/>
      <c r="G915" s="249"/>
      <c r="H915" s="249"/>
      <c r="I915" s="249"/>
      <c r="J915" s="249"/>
      <c r="K915" s="249"/>
      <c r="L915" s="249"/>
      <c r="M915" s="249"/>
      <c r="N915" s="249"/>
      <c r="O915" s="249"/>
      <c r="P915" s="249"/>
      <c r="Q915" s="249"/>
      <c r="R915" s="249"/>
      <c r="S915" s="249"/>
      <c r="T915" s="249"/>
      <c r="U915" s="249"/>
      <c r="V915" s="249"/>
      <c r="W915" s="249"/>
      <c r="X915" s="249"/>
      <c r="Y915" s="249"/>
      <c r="Z915" s="249"/>
    </row>
    <row r="916">
      <c r="A916" s="249"/>
      <c r="B916" s="249"/>
      <c r="C916" s="249"/>
      <c r="D916" s="249"/>
      <c r="E916" s="249"/>
      <c r="F916" s="249"/>
      <c r="G916" s="249"/>
      <c r="H916" s="249"/>
      <c r="I916" s="249"/>
      <c r="J916" s="249"/>
      <c r="K916" s="249"/>
      <c r="L916" s="249"/>
      <c r="M916" s="249"/>
      <c r="N916" s="249"/>
      <c r="O916" s="249"/>
      <c r="P916" s="249"/>
      <c r="Q916" s="249"/>
      <c r="R916" s="249"/>
      <c r="S916" s="249"/>
      <c r="T916" s="249"/>
      <c r="U916" s="249"/>
      <c r="V916" s="249"/>
      <c r="W916" s="249"/>
      <c r="X916" s="249"/>
      <c r="Y916" s="249"/>
      <c r="Z916" s="249"/>
    </row>
    <row r="917">
      <c r="A917" s="249"/>
      <c r="B917" s="249"/>
      <c r="C917" s="249"/>
      <c r="D917" s="249"/>
      <c r="E917" s="249"/>
      <c r="F917" s="249"/>
      <c r="G917" s="249"/>
      <c r="H917" s="249"/>
      <c r="I917" s="249"/>
      <c r="J917" s="249"/>
      <c r="K917" s="249"/>
      <c r="L917" s="249"/>
      <c r="M917" s="249"/>
      <c r="N917" s="249"/>
      <c r="O917" s="249"/>
      <c r="P917" s="249"/>
      <c r="Q917" s="249"/>
      <c r="R917" s="249"/>
      <c r="S917" s="249"/>
      <c r="T917" s="249"/>
      <c r="U917" s="249"/>
      <c r="V917" s="249"/>
      <c r="W917" s="249"/>
      <c r="X917" s="249"/>
      <c r="Y917" s="249"/>
      <c r="Z917" s="249"/>
    </row>
    <row r="918">
      <c r="A918" s="249"/>
      <c r="B918" s="249"/>
      <c r="C918" s="249"/>
      <c r="D918" s="249"/>
      <c r="E918" s="249"/>
      <c r="F918" s="249"/>
      <c r="G918" s="249"/>
      <c r="H918" s="249"/>
      <c r="I918" s="249"/>
      <c r="J918" s="249"/>
      <c r="K918" s="249"/>
      <c r="L918" s="249"/>
      <c r="M918" s="249"/>
      <c r="N918" s="249"/>
      <c r="O918" s="249"/>
      <c r="P918" s="249"/>
      <c r="Q918" s="249"/>
      <c r="R918" s="249"/>
      <c r="S918" s="249"/>
      <c r="T918" s="249"/>
      <c r="U918" s="249"/>
      <c r="V918" s="249"/>
      <c r="W918" s="249"/>
      <c r="X918" s="249"/>
      <c r="Y918" s="249"/>
      <c r="Z918" s="249"/>
    </row>
    <row r="919">
      <c r="A919" s="249"/>
      <c r="B919" s="249"/>
      <c r="C919" s="249"/>
      <c r="D919" s="249"/>
      <c r="E919" s="249"/>
      <c r="F919" s="249"/>
      <c r="G919" s="249"/>
      <c r="H919" s="249"/>
      <c r="I919" s="249"/>
      <c r="J919" s="249"/>
      <c r="K919" s="249"/>
      <c r="L919" s="249"/>
      <c r="M919" s="249"/>
      <c r="N919" s="249"/>
      <c r="O919" s="249"/>
      <c r="P919" s="249"/>
      <c r="Q919" s="249"/>
      <c r="R919" s="249"/>
      <c r="S919" s="249"/>
      <c r="T919" s="249"/>
      <c r="U919" s="249"/>
      <c r="V919" s="249"/>
      <c r="W919" s="249"/>
      <c r="X919" s="249"/>
      <c r="Y919" s="249"/>
      <c r="Z919" s="249"/>
    </row>
    <row r="920">
      <c r="A920" s="249"/>
      <c r="B920" s="249"/>
      <c r="C920" s="249"/>
      <c r="D920" s="249"/>
      <c r="E920" s="249"/>
      <c r="F920" s="249"/>
      <c r="G920" s="249"/>
      <c r="H920" s="249"/>
      <c r="I920" s="249"/>
      <c r="J920" s="249"/>
      <c r="K920" s="249"/>
      <c r="L920" s="249"/>
      <c r="M920" s="249"/>
      <c r="N920" s="249"/>
      <c r="O920" s="249"/>
      <c r="P920" s="249"/>
      <c r="Q920" s="249"/>
      <c r="R920" s="249"/>
      <c r="S920" s="249"/>
      <c r="T920" s="249"/>
      <c r="U920" s="249"/>
      <c r="V920" s="249"/>
      <c r="W920" s="249"/>
      <c r="X920" s="249"/>
      <c r="Y920" s="249"/>
      <c r="Z920" s="249"/>
    </row>
    <row r="921">
      <c r="A921" s="249"/>
      <c r="B921" s="249"/>
      <c r="C921" s="249"/>
      <c r="D921" s="249"/>
      <c r="E921" s="249"/>
      <c r="F921" s="249"/>
      <c r="G921" s="249"/>
      <c r="H921" s="249"/>
      <c r="I921" s="249"/>
      <c r="J921" s="249"/>
      <c r="K921" s="249"/>
      <c r="L921" s="249"/>
      <c r="M921" s="249"/>
      <c r="N921" s="249"/>
      <c r="O921" s="249"/>
      <c r="P921" s="249"/>
      <c r="Q921" s="249"/>
      <c r="R921" s="249"/>
      <c r="S921" s="249"/>
      <c r="T921" s="249"/>
      <c r="U921" s="249"/>
      <c r="V921" s="249"/>
      <c r="W921" s="249"/>
      <c r="X921" s="249"/>
      <c r="Y921" s="249"/>
      <c r="Z921" s="249"/>
    </row>
    <row r="922">
      <c r="A922" s="249"/>
      <c r="B922" s="249"/>
      <c r="C922" s="249"/>
      <c r="D922" s="249"/>
      <c r="E922" s="249"/>
      <c r="F922" s="249"/>
      <c r="G922" s="249"/>
      <c r="H922" s="249"/>
      <c r="I922" s="249"/>
      <c r="J922" s="249"/>
      <c r="K922" s="249"/>
      <c r="L922" s="249"/>
      <c r="M922" s="249"/>
      <c r="N922" s="249"/>
      <c r="O922" s="249"/>
      <c r="P922" s="249"/>
      <c r="Q922" s="249"/>
      <c r="R922" s="249"/>
      <c r="S922" s="249"/>
      <c r="T922" s="249"/>
      <c r="U922" s="249"/>
      <c r="V922" s="249"/>
      <c r="W922" s="249"/>
      <c r="X922" s="249"/>
      <c r="Y922" s="249"/>
      <c r="Z922" s="249"/>
    </row>
    <row r="923">
      <c r="A923" s="249"/>
      <c r="B923" s="249"/>
      <c r="C923" s="249"/>
      <c r="D923" s="249"/>
      <c r="E923" s="249"/>
      <c r="F923" s="249"/>
      <c r="G923" s="249"/>
      <c r="H923" s="249"/>
      <c r="I923" s="249"/>
      <c r="J923" s="249"/>
      <c r="K923" s="249"/>
      <c r="L923" s="249"/>
      <c r="M923" s="249"/>
      <c r="N923" s="249"/>
      <c r="O923" s="249"/>
      <c r="P923" s="249"/>
      <c r="Q923" s="249"/>
      <c r="R923" s="249"/>
      <c r="S923" s="249"/>
      <c r="T923" s="249"/>
      <c r="U923" s="249"/>
      <c r="V923" s="249"/>
      <c r="W923" s="249"/>
      <c r="X923" s="249"/>
      <c r="Y923" s="249"/>
      <c r="Z923" s="249"/>
    </row>
    <row r="924">
      <c r="A924" s="249"/>
      <c r="B924" s="249"/>
      <c r="C924" s="249"/>
      <c r="D924" s="249"/>
      <c r="E924" s="249"/>
      <c r="F924" s="249"/>
      <c r="G924" s="249"/>
      <c r="H924" s="249"/>
      <c r="I924" s="249"/>
      <c r="J924" s="249"/>
      <c r="K924" s="249"/>
      <c r="L924" s="249"/>
      <c r="M924" s="249"/>
      <c r="N924" s="249"/>
      <c r="O924" s="249"/>
      <c r="P924" s="249"/>
      <c r="Q924" s="249"/>
      <c r="R924" s="249"/>
      <c r="S924" s="249"/>
      <c r="T924" s="249"/>
      <c r="U924" s="249"/>
      <c r="V924" s="249"/>
      <c r="W924" s="249"/>
      <c r="X924" s="249"/>
      <c r="Y924" s="249"/>
      <c r="Z924" s="249"/>
    </row>
    <row r="925">
      <c r="A925" s="249"/>
      <c r="B925" s="249"/>
      <c r="C925" s="249"/>
      <c r="D925" s="249"/>
      <c r="E925" s="249"/>
      <c r="F925" s="249"/>
      <c r="G925" s="249"/>
      <c r="H925" s="249"/>
      <c r="I925" s="249"/>
      <c r="J925" s="249"/>
      <c r="K925" s="249"/>
      <c r="L925" s="249"/>
      <c r="M925" s="249"/>
      <c r="N925" s="249"/>
      <c r="O925" s="249"/>
      <c r="P925" s="249"/>
      <c r="Q925" s="249"/>
      <c r="R925" s="249"/>
      <c r="S925" s="249"/>
      <c r="T925" s="249"/>
      <c r="U925" s="249"/>
      <c r="V925" s="249"/>
      <c r="W925" s="249"/>
      <c r="X925" s="249"/>
      <c r="Y925" s="249"/>
      <c r="Z925" s="249"/>
    </row>
    <row r="926">
      <c r="A926" s="249"/>
      <c r="B926" s="249"/>
      <c r="C926" s="249"/>
      <c r="D926" s="249"/>
      <c r="E926" s="249"/>
      <c r="F926" s="249"/>
      <c r="G926" s="249"/>
      <c r="H926" s="249"/>
      <c r="I926" s="249"/>
      <c r="J926" s="249"/>
      <c r="K926" s="249"/>
      <c r="L926" s="249"/>
      <c r="M926" s="249"/>
      <c r="N926" s="249"/>
      <c r="O926" s="249"/>
      <c r="P926" s="249"/>
      <c r="Q926" s="249"/>
      <c r="R926" s="249"/>
      <c r="S926" s="249"/>
      <c r="T926" s="249"/>
      <c r="U926" s="249"/>
      <c r="V926" s="249"/>
      <c r="W926" s="249"/>
      <c r="X926" s="249"/>
      <c r="Y926" s="249"/>
      <c r="Z926" s="249"/>
    </row>
    <row r="927">
      <c r="A927" s="249"/>
      <c r="B927" s="249"/>
      <c r="C927" s="249"/>
      <c r="D927" s="249"/>
      <c r="E927" s="249"/>
      <c r="F927" s="249"/>
      <c r="G927" s="249"/>
      <c r="H927" s="249"/>
      <c r="I927" s="249"/>
      <c r="J927" s="249"/>
      <c r="K927" s="249"/>
      <c r="L927" s="249"/>
      <c r="M927" s="249"/>
      <c r="N927" s="249"/>
      <c r="O927" s="249"/>
      <c r="P927" s="249"/>
      <c r="Q927" s="249"/>
      <c r="R927" s="249"/>
      <c r="S927" s="249"/>
      <c r="T927" s="249"/>
      <c r="U927" s="249"/>
      <c r="V927" s="249"/>
      <c r="W927" s="249"/>
      <c r="X927" s="249"/>
      <c r="Y927" s="249"/>
      <c r="Z927" s="249"/>
    </row>
    <row r="928">
      <c r="A928" s="249"/>
      <c r="B928" s="249"/>
      <c r="C928" s="249"/>
      <c r="D928" s="249"/>
      <c r="E928" s="249"/>
      <c r="F928" s="249"/>
      <c r="G928" s="249"/>
      <c r="H928" s="249"/>
      <c r="I928" s="249"/>
      <c r="J928" s="249"/>
      <c r="K928" s="249"/>
      <c r="L928" s="249"/>
      <c r="M928" s="249"/>
      <c r="N928" s="249"/>
      <c r="O928" s="249"/>
      <c r="P928" s="249"/>
      <c r="Q928" s="249"/>
      <c r="R928" s="249"/>
      <c r="S928" s="249"/>
      <c r="T928" s="249"/>
      <c r="U928" s="249"/>
      <c r="V928" s="249"/>
      <c r="W928" s="249"/>
      <c r="X928" s="249"/>
      <c r="Y928" s="249"/>
      <c r="Z928" s="249"/>
    </row>
    <row r="929">
      <c r="A929" s="249"/>
      <c r="B929" s="249"/>
      <c r="C929" s="249"/>
      <c r="D929" s="249"/>
      <c r="E929" s="249"/>
      <c r="F929" s="249"/>
      <c r="G929" s="249"/>
      <c r="H929" s="249"/>
      <c r="I929" s="249"/>
      <c r="J929" s="249"/>
      <c r="K929" s="249"/>
      <c r="L929" s="249"/>
      <c r="M929" s="249"/>
      <c r="N929" s="249"/>
      <c r="O929" s="249"/>
      <c r="P929" s="249"/>
      <c r="Q929" s="249"/>
      <c r="R929" s="249"/>
      <c r="S929" s="249"/>
      <c r="T929" s="249"/>
      <c r="U929" s="249"/>
      <c r="V929" s="249"/>
      <c r="W929" s="249"/>
      <c r="X929" s="249"/>
      <c r="Y929" s="249"/>
      <c r="Z929" s="249"/>
    </row>
    <row r="930">
      <c r="A930" s="249"/>
      <c r="B930" s="249"/>
      <c r="C930" s="249"/>
      <c r="D930" s="249"/>
      <c r="E930" s="249"/>
      <c r="F930" s="249"/>
      <c r="G930" s="249"/>
      <c r="H930" s="249"/>
      <c r="I930" s="249"/>
      <c r="J930" s="249"/>
      <c r="K930" s="249"/>
      <c r="L930" s="249"/>
      <c r="M930" s="249"/>
      <c r="N930" s="249"/>
      <c r="O930" s="249"/>
      <c r="P930" s="249"/>
      <c r="Q930" s="249"/>
      <c r="R930" s="249"/>
      <c r="S930" s="249"/>
      <c r="T930" s="249"/>
      <c r="U930" s="249"/>
      <c r="V930" s="249"/>
      <c r="W930" s="249"/>
      <c r="X930" s="249"/>
      <c r="Y930" s="249"/>
      <c r="Z930" s="249"/>
    </row>
    <row r="931">
      <c r="A931" s="249"/>
      <c r="B931" s="249"/>
      <c r="C931" s="249"/>
      <c r="D931" s="249"/>
      <c r="E931" s="249"/>
      <c r="F931" s="249"/>
      <c r="G931" s="249"/>
      <c r="H931" s="249"/>
      <c r="I931" s="249"/>
      <c r="J931" s="249"/>
      <c r="K931" s="249"/>
      <c r="L931" s="249"/>
      <c r="M931" s="249"/>
      <c r="N931" s="249"/>
      <c r="O931" s="249"/>
      <c r="P931" s="249"/>
      <c r="Q931" s="249"/>
      <c r="R931" s="249"/>
      <c r="S931" s="249"/>
      <c r="T931" s="249"/>
      <c r="U931" s="249"/>
      <c r="V931" s="249"/>
      <c r="W931" s="249"/>
      <c r="X931" s="249"/>
      <c r="Y931" s="249"/>
      <c r="Z931" s="249"/>
    </row>
    <row r="932">
      <c r="A932" s="249"/>
      <c r="B932" s="249"/>
      <c r="C932" s="249"/>
      <c r="D932" s="249"/>
      <c r="E932" s="249"/>
      <c r="F932" s="249"/>
      <c r="G932" s="249"/>
      <c r="H932" s="249"/>
      <c r="I932" s="249"/>
      <c r="J932" s="249"/>
      <c r="K932" s="249"/>
      <c r="L932" s="249"/>
      <c r="M932" s="249"/>
      <c r="N932" s="249"/>
      <c r="O932" s="249"/>
      <c r="P932" s="249"/>
      <c r="Q932" s="249"/>
      <c r="R932" s="249"/>
      <c r="S932" s="249"/>
      <c r="T932" s="249"/>
      <c r="U932" s="249"/>
      <c r="V932" s="249"/>
      <c r="W932" s="249"/>
      <c r="X932" s="249"/>
      <c r="Y932" s="249"/>
      <c r="Z932" s="249"/>
    </row>
    <row r="933">
      <c r="A933" s="249"/>
      <c r="B933" s="249"/>
      <c r="C933" s="249"/>
      <c r="D933" s="249"/>
      <c r="E933" s="249"/>
      <c r="F933" s="249"/>
      <c r="G933" s="249"/>
      <c r="H933" s="249"/>
      <c r="I933" s="249"/>
      <c r="J933" s="249"/>
      <c r="K933" s="249"/>
      <c r="L933" s="249"/>
      <c r="M933" s="249"/>
      <c r="N933" s="249"/>
      <c r="O933" s="249"/>
      <c r="P933" s="249"/>
      <c r="Q933" s="249"/>
      <c r="R933" s="249"/>
      <c r="S933" s="249"/>
      <c r="T933" s="249"/>
      <c r="U933" s="249"/>
      <c r="V933" s="249"/>
      <c r="W933" s="249"/>
      <c r="X933" s="249"/>
      <c r="Y933" s="249"/>
      <c r="Z933" s="249"/>
    </row>
    <row r="934">
      <c r="A934" s="249"/>
      <c r="B934" s="249"/>
      <c r="C934" s="249"/>
      <c r="D934" s="249"/>
      <c r="E934" s="249"/>
      <c r="F934" s="249"/>
      <c r="G934" s="249"/>
      <c r="H934" s="249"/>
      <c r="I934" s="249"/>
      <c r="J934" s="249"/>
      <c r="K934" s="249"/>
      <c r="L934" s="249"/>
      <c r="M934" s="249"/>
      <c r="N934" s="249"/>
      <c r="O934" s="249"/>
      <c r="P934" s="249"/>
      <c r="Q934" s="249"/>
      <c r="R934" s="249"/>
      <c r="S934" s="249"/>
      <c r="T934" s="249"/>
      <c r="U934" s="249"/>
      <c r="V934" s="249"/>
      <c r="W934" s="249"/>
      <c r="X934" s="249"/>
      <c r="Y934" s="249"/>
      <c r="Z934" s="249"/>
    </row>
    <row r="935">
      <c r="A935" s="249"/>
      <c r="B935" s="249"/>
      <c r="C935" s="249"/>
      <c r="D935" s="249"/>
      <c r="E935" s="249"/>
      <c r="F935" s="249"/>
      <c r="G935" s="249"/>
      <c r="H935" s="249"/>
      <c r="I935" s="249"/>
      <c r="J935" s="249"/>
      <c r="K935" s="249"/>
      <c r="L935" s="249"/>
      <c r="M935" s="249"/>
      <c r="N935" s="249"/>
      <c r="O935" s="249"/>
      <c r="P935" s="249"/>
      <c r="Q935" s="249"/>
      <c r="R935" s="249"/>
      <c r="S935" s="249"/>
      <c r="T935" s="249"/>
      <c r="U935" s="249"/>
      <c r="V935" s="249"/>
      <c r="W935" s="249"/>
      <c r="X935" s="249"/>
      <c r="Y935" s="249"/>
      <c r="Z935" s="249"/>
    </row>
    <row r="936">
      <c r="A936" s="249"/>
      <c r="B936" s="249"/>
      <c r="C936" s="249"/>
      <c r="D936" s="249"/>
      <c r="E936" s="249"/>
      <c r="F936" s="249"/>
      <c r="G936" s="249"/>
      <c r="H936" s="249"/>
      <c r="I936" s="249"/>
      <c r="J936" s="249"/>
      <c r="K936" s="249"/>
      <c r="L936" s="249"/>
      <c r="M936" s="249"/>
      <c r="N936" s="249"/>
      <c r="O936" s="249"/>
      <c r="P936" s="249"/>
      <c r="Q936" s="249"/>
      <c r="R936" s="249"/>
      <c r="S936" s="249"/>
      <c r="T936" s="249"/>
      <c r="U936" s="249"/>
      <c r="V936" s="249"/>
      <c r="W936" s="249"/>
      <c r="X936" s="249"/>
      <c r="Y936" s="249"/>
      <c r="Z936" s="249"/>
    </row>
    <row r="937">
      <c r="A937" s="249"/>
      <c r="B937" s="249"/>
      <c r="C937" s="249"/>
      <c r="D937" s="249"/>
      <c r="E937" s="249"/>
      <c r="F937" s="249"/>
      <c r="G937" s="249"/>
      <c r="H937" s="249"/>
      <c r="I937" s="249"/>
      <c r="J937" s="249"/>
      <c r="K937" s="249"/>
      <c r="L937" s="249"/>
      <c r="M937" s="249"/>
      <c r="N937" s="249"/>
      <c r="O937" s="249"/>
      <c r="P937" s="249"/>
      <c r="Q937" s="249"/>
      <c r="R937" s="249"/>
      <c r="S937" s="249"/>
      <c r="T937" s="249"/>
      <c r="U937" s="249"/>
      <c r="V937" s="249"/>
      <c r="W937" s="249"/>
      <c r="X937" s="249"/>
      <c r="Y937" s="249"/>
      <c r="Z937" s="249"/>
    </row>
    <row r="938">
      <c r="A938" s="249"/>
      <c r="B938" s="249"/>
      <c r="C938" s="249"/>
      <c r="D938" s="249"/>
      <c r="E938" s="249"/>
      <c r="F938" s="249"/>
      <c r="G938" s="249"/>
      <c r="H938" s="249"/>
      <c r="I938" s="249"/>
      <c r="J938" s="249"/>
      <c r="K938" s="249"/>
      <c r="L938" s="249"/>
      <c r="M938" s="249"/>
      <c r="N938" s="249"/>
      <c r="O938" s="249"/>
      <c r="P938" s="249"/>
      <c r="Q938" s="249"/>
      <c r="R938" s="249"/>
      <c r="S938" s="249"/>
      <c r="T938" s="249"/>
      <c r="U938" s="249"/>
      <c r="V938" s="249"/>
      <c r="W938" s="249"/>
      <c r="X938" s="249"/>
      <c r="Y938" s="249"/>
      <c r="Z938" s="249"/>
    </row>
    <row r="939">
      <c r="A939" s="249"/>
      <c r="B939" s="249"/>
      <c r="C939" s="249"/>
      <c r="D939" s="249"/>
      <c r="E939" s="249"/>
      <c r="F939" s="249"/>
      <c r="G939" s="249"/>
      <c r="H939" s="249"/>
      <c r="I939" s="249"/>
      <c r="J939" s="249"/>
      <c r="K939" s="249"/>
      <c r="L939" s="249"/>
      <c r="M939" s="249"/>
      <c r="N939" s="249"/>
      <c r="O939" s="249"/>
      <c r="P939" s="249"/>
      <c r="Q939" s="249"/>
      <c r="R939" s="249"/>
      <c r="S939" s="249"/>
      <c r="T939" s="249"/>
      <c r="U939" s="249"/>
      <c r="V939" s="249"/>
      <c r="W939" s="249"/>
      <c r="X939" s="249"/>
      <c r="Y939" s="249"/>
      <c r="Z939" s="249"/>
    </row>
    <row r="940">
      <c r="A940" s="249"/>
      <c r="B940" s="249"/>
      <c r="C940" s="249"/>
      <c r="D940" s="249"/>
      <c r="E940" s="249"/>
      <c r="F940" s="249"/>
      <c r="G940" s="249"/>
      <c r="H940" s="249"/>
      <c r="I940" s="249"/>
      <c r="J940" s="249"/>
      <c r="K940" s="249"/>
      <c r="L940" s="249"/>
      <c r="M940" s="249"/>
      <c r="N940" s="249"/>
      <c r="O940" s="249"/>
      <c r="P940" s="249"/>
      <c r="Q940" s="249"/>
      <c r="R940" s="249"/>
      <c r="S940" s="249"/>
      <c r="T940" s="249"/>
      <c r="U940" s="249"/>
      <c r="V940" s="249"/>
      <c r="W940" s="249"/>
      <c r="X940" s="249"/>
      <c r="Y940" s="249"/>
      <c r="Z940" s="249"/>
    </row>
    <row r="941">
      <c r="A941" s="249"/>
      <c r="B941" s="249"/>
      <c r="C941" s="249"/>
      <c r="D941" s="249"/>
      <c r="E941" s="249"/>
      <c r="F941" s="249"/>
      <c r="G941" s="249"/>
      <c r="H941" s="249"/>
      <c r="I941" s="249"/>
      <c r="J941" s="249"/>
      <c r="K941" s="249"/>
      <c r="L941" s="249"/>
      <c r="M941" s="249"/>
      <c r="N941" s="249"/>
      <c r="O941" s="249"/>
      <c r="P941" s="249"/>
      <c r="Q941" s="249"/>
      <c r="R941" s="249"/>
      <c r="S941" s="249"/>
      <c r="T941" s="249"/>
      <c r="U941" s="249"/>
      <c r="V941" s="249"/>
      <c r="W941" s="249"/>
      <c r="X941" s="249"/>
      <c r="Y941" s="249"/>
      <c r="Z941" s="249"/>
    </row>
    <row r="942">
      <c r="A942" s="249"/>
      <c r="B942" s="249"/>
      <c r="C942" s="249"/>
      <c r="D942" s="249"/>
      <c r="E942" s="249"/>
      <c r="F942" s="249"/>
      <c r="G942" s="249"/>
      <c r="H942" s="249"/>
      <c r="I942" s="249"/>
      <c r="J942" s="249"/>
      <c r="K942" s="249"/>
      <c r="L942" s="249"/>
      <c r="M942" s="249"/>
      <c r="N942" s="249"/>
      <c r="O942" s="249"/>
      <c r="P942" s="249"/>
      <c r="Q942" s="249"/>
      <c r="R942" s="249"/>
      <c r="S942" s="249"/>
      <c r="T942" s="249"/>
      <c r="U942" s="249"/>
      <c r="V942" s="249"/>
      <c r="W942" s="249"/>
      <c r="X942" s="249"/>
      <c r="Y942" s="249"/>
      <c r="Z942" s="249"/>
    </row>
    <row r="943">
      <c r="A943" s="249"/>
      <c r="B943" s="249"/>
      <c r="C943" s="249"/>
      <c r="D943" s="249"/>
      <c r="E943" s="249"/>
      <c r="F943" s="249"/>
      <c r="G943" s="249"/>
      <c r="H943" s="249"/>
      <c r="I943" s="249"/>
      <c r="J943" s="249"/>
      <c r="K943" s="249"/>
      <c r="L943" s="249"/>
      <c r="M943" s="249"/>
      <c r="N943" s="249"/>
      <c r="O943" s="249"/>
      <c r="P943" s="249"/>
      <c r="Q943" s="249"/>
      <c r="R943" s="249"/>
      <c r="S943" s="249"/>
      <c r="T943" s="249"/>
      <c r="U943" s="249"/>
      <c r="V943" s="249"/>
      <c r="W943" s="249"/>
      <c r="X943" s="249"/>
      <c r="Y943" s="249"/>
      <c r="Z943" s="249"/>
    </row>
    <row r="944">
      <c r="A944" s="249"/>
      <c r="B944" s="249"/>
      <c r="C944" s="249"/>
      <c r="D944" s="249"/>
      <c r="E944" s="249"/>
      <c r="F944" s="249"/>
      <c r="G944" s="249"/>
      <c r="H944" s="249"/>
      <c r="I944" s="249"/>
      <c r="J944" s="249"/>
      <c r="K944" s="249"/>
      <c r="L944" s="249"/>
      <c r="M944" s="249"/>
      <c r="N944" s="249"/>
      <c r="O944" s="249"/>
      <c r="P944" s="249"/>
      <c r="Q944" s="249"/>
      <c r="R944" s="249"/>
      <c r="S944" s="249"/>
      <c r="T944" s="249"/>
      <c r="U944" s="249"/>
      <c r="V944" s="249"/>
      <c r="W944" s="249"/>
      <c r="X944" s="249"/>
      <c r="Y944" s="249"/>
      <c r="Z944" s="249"/>
    </row>
    <row r="945">
      <c r="A945" s="249"/>
      <c r="B945" s="249"/>
      <c r="C945" s="249"/>
      <c r="D945" s="249"/>
      <c r="E945" s="249"/>
      <c r="F945" s="249"/>
      <c r="G945" s="249"/>
      <c r="H945" s="249"/>
      <c r="I945" s="249"/>
      <c r="J945" s="249"/>
      <c r="K945" s="249"/>
      <c r="L945" s="249"/>
      <c r="M945" s="249"/>
      <c r="N945" s="249"/>
      <c r="O945" s="249"/>
      <c r="P945" s="249"/>
      <c r="Q945" s="249"/>
      <c r="R945" s="249"/>
      <c r="S945" s="249"/>
      <c r="T945" s="249"/>
      <c r="U945" s="249"/>
      <c r="V945" s="249"/>
      <c r="W945" s="249"/>
      <c r="X945" s="249"/>
      <c r="Y945" s="249"/>
      <c r="Z945" s="249"/>
    </row>
    <row r="946">
      <c r="A946" s="249"/>
      <c r="B946" s="249"/>
      <c r="C946" s="249"/>
      <c r="D946" s="249"/>
      <c r="E946" s="249"/>
      <c r="F946" s="249"/>
      <c r="G946" s="249"/>
      <c r="H946" s="249"/>
      <c r="I946" s="249"/>
      <c r="J946" s="249"/>
      <c r="K946" s="249"/>
      <c r="L946" s="249"/>
      <c r="M946" s="249"/>
      <c r="N946" s="249"/>
      <c r="O946" s="249"/>
      <c r="P946" s="249"/>
      <c r="Q946" s="249"/>
      <c r="R946" s="249"/>
      <c r="S946" s="249"/>
      <c r="T946" s="249"/>
      <c r="U946" s="249"/>
      <c r="V946" s="249"/>
      <c r="W946" s="249"/>
      <c r="X946" s="249"/>
      <c r="Y946" s="249"/>
      <c r="Z946" s="249"/>
    </row>
    <row r="947">
      <c r="A947" s="249"/>
      <c r="B947" s="249"/>
      <c r="C947" s="249"/>
      <c r="D947" s="249"/>
      <c r="E947" s="249"/>
      <c r="F947" s="249"/>
      <c r="G947" s="249"/>
      <c r="H947" s="249"/>
      <c r="I947" s="249"/>
      <c r="J947" s="249"/>
      <c r="K947" s="249"/>
      <c r="L947" s="249"/>
      <c r="M947" s="249"/>
      <c r="N947" s="249"/>
      <c r="O947" s="249"/>
      <c r="P947" s="249"/>
      <c r="Q947" s="249"/>
      <c r="R947" s="249"/>
      <c r="S947" s="249"/>
      <c r="T947" s="249"/>
      <c r="U947" s="249"/>
      <c r="V947" s="249"/>
      <c r="W947" s="249"/>
      <c r="X947" s="249"/>
      <c r="Y947" s="249"/>
      <c r="Z947" s="249"/>
    </row>
    <row r="948">
      <c r="A948" s="249"/>
      <c r="B948" s="249"/>
      <c r="C948" s="249"/>
      <c r="D948" s="249"/>
      <c r="E948" s="249"/>
      <c r="F948" s="249"/>
      <c r="G948" s="249"/>
      <c r="H948" s="249"/>
      <c r="I948" s="249"/>
      <c r="J948" s="249"/>
      <c r="K948" s="249"/>
      <c r="L948" s="249"/>
      <c r="M948" s="249"/>
      <c r="N948" s="249"/>
      <c r="O948" s="249"/>
      <c r="P948" s="249"/>
      <c r="Q948" s="249"/>
      <c r="R948" s="249"/>
      <c r="S948" s="249"/>
      <c r="T948" s="249"/>
      <c r="U948" s="249"/>
      <c r="V948" s="249"/>
      <c r="W948" s="249"/>
      <c r="X948" s="249"/>
      <c r="Y948" s="249"/>
      <c r="Z948" s="249"/>
    </row>
    <row r="949">
      <c r="A949" s="249"/>
      <c r="B949" s="249"/>
      <c r="C949" s="249"/>
      <c r="D949" s="249"/>
      <c r="E949" s="249"/>
      <c r="F949" s="249"/>
      <c r="G949" s="249"/>
      <c r="H949" s="249"/>
      <c r="I949" s="249"/>
      <c r="J949" s="249"/>
      <c r="K949" s="249"/>
      <c r="L949" s="249"/>
      <c r="M949" s="249"/>
      <c r="N949" s="249"/>
      <c r="O949" s="249"/>
      <c r="P949" s="249"/>
      <c r="Q949" s="249"/>
      <c r="R949" s="249"/>
      <c r="S949" s="249"/>
      <c r="T949" s="249"/>
      <c r="U949" s="249"/>
      <c r="V949" s="249"/>
      <c r="W949" s="249"/>
      <c r="X949" s="249"/>
      <c r="Y949" s="249"/>
      <c r="Z949" s="249"/>
    </row>
    <row r="950">
      <c r="A950" s="249"/>
      <c r="B950" s="249"/>
      <c r="C950" s="249"/>
      <c r="D950" s="249"/>
      <c r="E950" s="249"/>
      <c r="F950" s="249"/>
      <c r="G950" s="249"/>
      <c r="H950" s="249"/>
      <c r="I950" s="249"/>
      <c r="J950" s="249"/>
      <c r="K950" s="249"/>
      <c r="L950" s="249"/>
      <c r="M950" s="249"/>
      <c r="N950" s="249"/>
      <c r="O950" s="249"/>
      <c r="P950" s="249"/>
      <c r="Q950" s="249"/>
      <c r="R950" s="249"/>
      <c r="S950" s="249"/>
      <c r="T950" s="249"/>
      <c r="U950" s="249"/>
      <c r="V950" s="249"/>
      <c r="W950" s="249"/>
      <c r="X950" s="249"/>
      <c r="Y950" s="249"/>
      <c r="Z950" s="249"/>
    </row>
    <row r="951">
      <c r="A951" s="249"/>
      <c r="B951" s="249"/>
      <c r="C951" s="249"/>
      <c r="D951" s="249"/>
      <c r="E951" s="249"/>
      <c r="F951" s="249"/>
      <c r="G951" s="249"/>
      <c r="H951" s="249"/>
      <c r="I951" s="249"/>
      <c r="J951" s="249"/>
      <c r="K951" s="249"/>
      <c r="L951" s="249"/>
      <c r="M951" s="249"/>
      <c r="N951" s="249"/>
      <c r="O951" s="249"/>
      <c r="P951" s="249"/>
      <c r="Q951" s="249"/>
      <c r="R951" s="249"/>
      <c r="S951" s="249"/>
      <c r="T951" s="249"/>
      <c r="U951" s="249"/>
      <c r="V951" s="249"/>
      <c r="W951" s="249"/>
      <c r="X951" s="249"/>
      <c r="Y951" s="249"/>
      <c r="Z951" s="249"/>
    </row>
    <row r="952">
      <c r="A952" s="249"/>
      <c r="B952" s="249"/>
      <c r="C952" s="249"/>
      <c r="D952" s="249"/>
      <c r="E952" s="249"/>
      <c r="F952" s="249"/>
      <c r="G952" s="249"/>
      <c r="H952" s="249"/>
      <c r="I952" s="249"/>
      <c r="J952" s="249"/>
      <c r="K952" s="249"/>
      <c r="L952" s="249"/>
      <c r="M952" s="249"/>
      <c r="N952" s="249"/>
      <c r="O952" s="249"/>
      <c r="P952" s="249"/>
      <c r="Q952" s="249"/>
      <c r="R952" s="249"/>
      <c r="S952" s="249"/>
      <c r="T952" s="249"/>
      <c r="U952" s="249"/>
      <c r="V952" s="249"/>
      <c r="W952" s="249"/>
      <c r="X952" s="249"/>
      <c r="Y952" s="249"/>
      <c r="Z952" s="249"/>
    </row>
    <row r="953">
      <c r="A953" s="249"/>
      <c r="B953" s="249"/>
      <c r="C953" s="249"/>
      <c r="D953" s="249"/>
      <c r="E953" s="249"/>
      <c r="F953" s="249"/>
      <c r="G953" s="249"/>
      <c r="H953" s="249"/>
      <c r="I953" s="249"/>
      <c r="J953" s="249"/>
      <c r="K953" s="249"/>
      <c r="L953" s="249"/>
      <c r="M953" s="249"/>
      <c r="N953" s="249"/>
      <c r="O953" s="249"/>
      <c r="P953" s="249"/>
      <c r="Q953" s="249"/>
      <c r="R953" s="249"/>
      <c r="S953" s="249"/>
      <c r="T953" s="249"/>
      <c r="U953" s="249"/>
      <c r="V953" s="249"/>
      <c r="W953" s="249"/>
      <c r="X953" s="249"/>
      <c r="Y953" s="249"/>
      <c r="Z953" s="249"/>
    </row>
    <row r="954">
      <c r="A954" s="249"/>
      <c r="B954" s="249"/>
      <c r="C954" s="249"/>
      <c r="D954" s="249"/>
      <c r="E954" s="249"/>
      <c r="F954" s="249"/>
      <c r="G954" s="249"/>
      <c r="H954" s="249"/>
      <c r="I954" s="249"/>
      <c r="J954" s="249"/>
      <c r="K954" s="249"/>
      <c r="L954" s="249"/>
      <c r="M954" s="249"/>
      <c r="N954" s="249"/>
      <c r="O954" s="249"/>
      <c r="P954" s="249"/>
      <c r="Q954" s="249"/>
      <c r="R954" s="249"/>
      <c r="S954" s="249"/>
      <c r="T954" s="249"/>
      <c r="U954" s="249"/>
      <c r="V954" s="249"/>
      <c r="W954" s="249"/>
      <c r="X954" s="249"/>
      <c r="Y954" s="249"/>
      <c r="Z954" s="249"/>
    </row>
    <row r="955">
      <c r="A955" s="249"/>
      <c r="B955" s="249"/>
      <c r="C955" s="249"/>
      <c r="D955" s="249"/>
      <c r="E955" s="249"/>
      <c r="F955" s="249"/>
      <c r="G955" s="249"/>
      <c r="H955" s="249"/>
      <c r="I955" s="249"/>
      <c r="J955" s="249"/>
      <c r="K955" s="249"/>
      <c r="L955" s="249"/>
      <c r="M955" s="249"/>
      <c r="N955" s="249"/>
      <c r="O955" s="249"/>
      <c r="P955" s="249"/>
      <c r="Q955" s="249"/>
      <c r="R955" s="249"/>
      <c r="S955" s="249"/>
      <c r="T955" s="249"/>
      <c r="U955" s="249"/>
      <c r="V955" s="249"/>
      <c r="W955" s="249"/>
      <c r="X955" s="249"/>
      <c r="Y955" s="249"/>
      <c r="Z955" s="249"/>
    </row>
    <row r="956">
      <c r="A956" s="249"/>
      <c r="B956" s="249"/>
      <c r="C956" s="249"/>
      <c r="D956" s="249"/>
      <c r="E956" s="249"/>
      <c r="F956" s="249"/>
      <c r="G956" s="249"/>
      <c r="H956" s="249"/>
      <c r="I956" s="249"/>
      <c r="J956" s="249"/>
      <c r="K956" s="249"/>
      <c r="L956" s="249"/>
      <c r="M956" s="249"/>
      <c r="N956" s="249"/>
      <c r="O956" s="249"/>
      <c r="P956" s="249"/>
      <c r="Q956" s="249"/>
      <c r="R956" s="249"/>
      <c r="S956" s="249"/>
      <c r="T956" s="249"/>
      <c r="U956" s="249"/>
      <c r="V956" s="249"/>
      <c r="W956" s="249"/>
      <c r="X956" s="249"/>
      <c r="Y956" s="249"/>
      <c r="Z956" s="249"/>
    </row>
    <row r="957">
      <c r="A957" s="249"/>
      <c r="B957" s="249"/>
      <c r="C957" s="249"/>
      <c r="D957" s="249"/>
      <c r="E957" s="249"/>
      <c r="F957" s="249"/>
      <c r="G957" s="249"/>
      <c r="H957" s="249"/>
      <c r="I957" s="249"/>
      <c r="J957" s="249"/>
      <c r="K957" s="249"/>
      <c r="L957" s="249"/>
      <c r="M957" s="249"/>
      <c r="N957" s="249"/>
      <c r="O957" s="249"/>
      <c r="P957" s="249"/>
      <c r="Q957" s="249"/>
      <c r="R957" s="249"/>
      <c r="S957" s="249"/>
      <c r="T957" s="249"/>
      <c r="U957" s="249"/>
      <c r="V957" s="249"/>
      <c r="W957" s="249"/>
      <c r="X957" s="249"/>
      <c r="Y957" s="249"/>
      <c r="Z957" s="249"/>
    </row>
    <row r="958">
      <c r="A958" s="249"/>
      <c r="B958" s="249"/>
      <c r="C958" s="249"/>
      <c r="D958" s="249"/>
      <c r="E958" s="249"/>
      <c r="F958" s="249"/>
      <c r="G958" s="249"/>
      <c r="H958" s="249"/>
      <c r="I958" s="249"/>
      <c r="J958" s="249"/>
      <c r="K958" s="249"/>
      <c r="L958" s="249"/>
      <c r="M958" s="249"/>
      <c r="N958" s="249"/>
      <c r="O958" s="249"/>
      <c r="P958" s="249"/>
      <c r="Q958" s="249"/>
      <c r="R958" s="249"/>
      <c r="S958" s="249"/>
      <c r="T958" s="249"/>
      <c r="U958" s="249"/>
      <c r="V958" s="249"/>
      <c r="W958" s="249"/>
      <c r="X958" s="249"/>
      <c r="Y958" s="249"/>
      <c r="Z958" s="249"/>
    </row>
    <row r="959">
      <c r="A959" s="249"/>
      <c r="B959" s="249"/>
      <c r="C959" s="249"/>
      <c r="D959" s="249"/>
      <c r="E959" s="249"/>
      <c r="F959" s="249"/>
      <c r="G959" s="249"/>
      <c r="H959" s="249"/>
      <c r="I959" s="249"/>
      <c r="J959" s="249"/>
      <c r="K959" s="249"/>
      <c r="L959" s="249"/>
      <c r="M959" s="249"/>
      <c r="N959" s="249"/>
      <c r="O959" s="249"/>
      <c r="P959" s="249"/>
      <c r="Q959" s="249"/>
      <c r="R959" s="249"/>
      <c r="S959" s="249"/>
      <c r="T959" s="249"/>
      <c r="U959" s="249"/>
      <c r="V959" s="249"/>
      <c r="W959" s="249"/>
      <c r="X959" s="249"/>
      <c r="Y959" s="249"/>
      <c r="Z959" s="249"/>
    </row>
    <row r="960">
      <c r="A960" s="249"/>
      <c r="B960" s="249"/>
      <c r="C960" s="249"/>
      <c r="D960" s="249"/>
      <c r="E960" s="249"/>
      <c r="F960" s="249"/>
      <c r="G960" s="249"/>
      <c r="H960" s="249"/>
      <c r="I960" s="249"/>
      <c r="J960" s="249"/>
      <c r="K960" s="249"/>
      <c r="L960" s="249"/>
      <c r="M960" s="249"/>
      <c r="N960" s="249"/>
      <c r="O960" s="249"/>
      <c r="P960" s="249"/>
      <c r="Q960" s="249"/>
      <c r="R960" s="249"/>
      <c r="S960" s="249"/>
      <c r="T960" s="249"/>
      <c r="U960" s="249"/>
      <c r="V960" s="249"/>
      <c r="W960" s="249"/>
      <c r="X960" s="249"/>
      <c r="Y960" s="249"/>
      <c r="Z960" s="249"/>
    </row>
    <row r="961">
      <c r="A961" s="249"/>
      <c r="B961" s="249"/>
      <c r="C961" s="249"/>
      <c r="D961" s="249"/>
      <c r="E961" s="249"/>
      <c r="F961" s="249"/>
      <c r="G961" s="249"/>
      <c r="H961" s="249"/>
      <c r="I961" s="249"/>
      <c r="J961" s="249"/>
      <c r="K961" s="249"/>
      <c r="L961" s="249"/>
      <c r="M961" s="249"/>
      <c r="N961" s="249"/>
      <c r="O961" s="249"/>
      <c r="P961" s="249"/>
      <c r="Q961" s="249"/>
      <c r="R961" s="249"/>
      <c r="S961" s="249"/>
      <c r="T961" s="249"/>
      <c r="U961" s="249"/>
      <c r="V961" s="249"/>
      <c r="W961" s="249"/>
      <c r="X961" s="249"/>
      <c r="Y961" s="249"/>
      <c r="Z961" s="249"/>
    </row>
    <row r="962">
      <c r="A962" s="249"/>
      <c r="B962" s="249"/>
      <c r="C962" s="249"/>
      <c r="D962" s="249"/>
      <c r="E962" s="249"/>
      <c r="F962" s="249"/>
      <c r="G962" s="249"/>
      <c r="H962" s="249"/>
      <c r="I962" s="249"/>
      <c r="J962" s="249"/>
      <c r="K962" s="249"/>
      <c r="L962" s="249"/>
      <c r="M962" s="249"/>
      <c r="N962" s="249"/>
      <c r="O962" s="249"/>
      <c r="P962" s="249"/>
      <c r="Q962" s="249"/>
      <c r="R962" s="249"/>
      <c r="S962" s="249"/>
      <c r="T962" s="249"/>
      <c r="U962" s="249"/>
      <c r="V962" s="249"/>
      <c r="W962" s="249"/>
      <c r="X962" s="249"/>
      <c r="Y962" s="249"/>
      <c r="Z962" s="249"/>
    </row>
    <row r="963">
      <c r="A963" s="249"/>
      <c r="B963" s="249"/>
      <c r="C963" s="249"/>
      <c r="D963" s="249"/>
      <c r="E963" s="249"/>
      <c r="F963" s="249"/>
      <c r="G963" s="249"/>
      <c r="H963" s="249"/>
      <c r="I963" s="249"/>
      <c r="J963" s="249"/>
      <c r="K963" s="249"/>
      <c r="L963" s="249"/>
      <c r="M963" s="249"/>
      <c r="N963" s="249"/>
      <c r="O963" s="249"/>
      <c r="P963" s="249"/>
      <c r="Q963" s="249"/>
      <c r="R963" s="249"/>
      <c r="S963" s="249"/>
      <c r="T963" s="249"/>
      <c r="U963" s="249"/>
      <c r="V963" s="249"/>
      <c r="W963" s="249"/>
      <c r="X963" s="249"/>
      <c r="Y963" s="249"/>
      <c r="Z963" s="249"/>
    </row>
    <row r="964">
      <c r="A964" s="249"/>
      <c r="B964" s="249"/>
      <c r="C964" s="249"/>
      <c r="D964" s="249"/>
      <c r="E964" s="249"/>
      <c r="F964" s="249"/>
      <c r="G964" s="249"/>
      <c r="H964" s="249"/>
      <c r="I964" s="249"/>
      <c r="J964" s="249"/>
      <c r="K964" s="249"/>
      <c r="L964" s="249"/>
      <c r="M964" s="249"/>
      <c r="N964" s="249"/>
      <c r="O964" s="249"/>
      <c r="P964" s="249"/>
      <c r="Q964" s="249"/>
      <c r="R964" s="249"/>
      <c r="S964" s="249"/>
      <c r="T964" s="249"/>
      <c r="U964" s="249"/>
      <c r="V964" s="249"/>
      <c r="W964" s="249"/>
      <c r="X964" s="249"/>
      <c r="Y964" s="249"/>
      <c r="Z964" s="249"/>
    </row>
    <row r="965">
      <c r="A965" s="249"/>
      <c r="B965" s="249"/>
      <c r="C965" s="249"/>
      <c r="D965" s="249"/>
      <c r="E965" s="249"/>
      <c r="F965" s="249"/>
      <c r="G965" s="249"/>
      <c r="H965" s="249"/>
      <c r="I965" s="249"/>
      <c r="J965" s="249"/>
      <c r="K965" s="249"/>
      <c r="L965" s="249"/>
      <c r="M965" s="249"/>
      <c r="N965" s="249"/>
      <c r="O965" s="249"/>
      <c r="P965" s="249"/>
      <c r="Q965" s="249"/>
      <c r="R965" s="249"/>
      <c r="S965" s="249"/>
      <c r="T965" s="249"/>
      <c r="U965" s="249"/>
      <c r="V965" s="249"/>
      <c r="W965" s="249"/>
      <c r="X965" s="249"/>
      <c r="Y965" s="249"/>
      <c r="Z965" s="249"/>
    </row>
    <row r="966">
      <c r="A966" s="249"/>
      <c r="B966" s="249"/>
      <c r="C966" s="249"/>
      <c r="D966" s="249"/>
      <c r="E966" s="249"/>
      <c r="F966" s="249"/>
      <c r="G966" s="249"/>
      <c r="H966" s="249"/>
      <c r="I966" s="249"/>
      <c r="J966" s="249"/>
      <c r="K966" s="249"/>
      <c r="L966" s="249"/>
      <c r="M966" s="249"/>
      <c r="N966" s="249"/>
      <c r="O966" s="249"/>
      <c r="P966" s="249"/>
      <c r="Q966" s="249"/>
      <c r="R966" s="249"/>
      <c r="S966" s="249"/>
      <c r="T966" s="249"/>
      <c r="U966" s="249"/>
      <c r="V966" s="249"/>
      <c r="W966" s="249"/>
      <c r="X966" s="249"/>
      <c r="Y966" s="249"/>
      <c r="Z966" s="249"/>
    </row>
    <row r="967">
      <c r="A967" s="249"/>
      <c r="B967" s="249"/>
      <c r="C967" s="249"/>
      <c r="D967" s="249"/>
      <c r="E967" s="249"/>
      <c r="F967" s="249"/>
      <c r="G967" s="249"/>
      <c r="H967" s="249"/>
      <c r="I967" s="249"/>
      <c r="J967" s="249"/>
      <c r="K967" s="249"/>
      <c r="L967" s="249"/>
      <c r="M967" s="249"/>
      <c r="N967" s="249"/>
      <c r="O967" s="249"/>
      <c r="P967" s="249"/>
      <c r="Q967" s="249"/>
      <c r="R967" s="249"/>
      <c r="S967" s="249"/>
      <c r="T967" s="249"/>
      <c r="U967" s="249"/>
      <c r="V967" s="249"/>
      <c r="W967" s="249"/>
      <c r="X967" s="249"/>
      <c r="Y967" s="249"/>
      <c r="Z967" s="249"/>
    </row>
    <row r="968">
      <c r="A968" s="249"/>
      <c r="B968" s="249"/>
      <c r="C968" s="249"/>
      <c r="D968" s="249"/>
      <c r="E968" s="249"/>
      <c r="F968" s="249"/>
      <c r="G968" s="249"/>
      <c r="H968" s="249"/>
      <c r="I968" s="249"/>
      <c r="J968" s="249"/>
      <c r="K968" s="249"/>
      <c r="L968" s="249"/>
      <c r="M968" s="249"/>
      <c r="N968" s="249"/>
      <c r="O968" s="249"/>
      <c r="P968" s="249"/>
      <c r="Q968" s="249"/>
      <c r="R968" s="249"/>
      <c r="S968" s="249"/>
      <c r="T968" s="249"/>
      <c r="U968" s="249"/>
      <c r="V968" s="249"/>
      <c r="W968" s="249"/>
      <c r="X968" s="249"/>
      <c r="Y968" s="249"/>
      <c r="Z968" s="249"/>
    </row>
    <row r="969">
      <c r="A969" s="249"/>
      <c r="B969" s="249"/>
      <c r="C969" s="249"/>
      <c r="D969" s="249"/>
      <c r="E969" s="249"/>
      <c r="F969" s="249"/>
      <c r="G969" s="249"/>
      <c r="H969" s="249"/>
      <c r="I969" s="249"/>
      <c r="J969" s="249"/>
      <c r="K969" s="249"/>
      <c r="L969" s="249"/>
      <c r="M969" s="249"/>
      <c r="N969" s="249"/>
      <c r="O969" s="249"/>
      <c r="P969" s="249"/>
      <c r="Q969" s="249"/>
      <c r="R969" s="249"/>
      <c r="S969" s="249"/>
      <c r="T969" s="249"/>
      <c r="U969" s="249"/>
      <c r="V969" s="249"/>
      <c r="W969" s="249"/>
      <c r="X969" s="249"/>
      <c r="Y969" s="249"/>
      <c r="Z969" s="249"/>
    </row>
    <row r="970">
      <c r="A970" s="249"/>
      <c r="B970" s="249"/>
      <c r="C970" s="249"/>
      <c r="D970" s="249"/>
      <c r="E970" s="249"/>
      <c r="F970" s="249"/>
      <c r="G970" s="249"/>
      <c r="H970" s="249"/>
      <c r="I970" s="249"/>
      <c r="J970" s="249"/>
      <c r="K970" s="249"/>
      <c r="L970" s="249"/>
      <c r="M970" s="249"/>
      <c r="N970" s="249"/>
      <c r="O970" s="249"/>
      <c r="P970" s="249"/>
      <c r="Q970" s="249"/>
      <c r="R970" s="249"/>
      <c r="S970" s="249"/>
      <c r="T970" s="249"/>
      <c r="U970" s="249"/>
      <c r="V970" s="249"/>
      <c r="W970" s="249"/>
      <c r="X970" s="249"/>
      <c r="Y970" s="249"/>
      <c r="Z970" s="249"/>
    </row>
    <row r="971">
      <c r="A971" s="249"/>
      <c r="B971" s="249"/>
      <c r="C971" s="249"/>
      <c r="D971" s="249"/>
      <c r="E971" s="249"/>
      <c r="F971" s="249"/>
      <c r="G971" s="249"/>
      <c r="H971" s="249"/>
      <c r="I971" s="249"/>
      <c r="J971" s="249"/>
      <c r="K971" s="249"/>
      <c r="L971" s="249"/>
      <c r="M971" s="249"/>
      <c r="N971" s="249"/>
      <c r="O971" s="249"/>
      <c r="P971" s="249"/>
      <c r="Q971" s="249"/>
      <c r="R971" s="249"/>
      <c r="S971" s="249"/>
      <c r="T971" s="249"/>
      <c r="U971" s="249"/>
      <c r="V971" s="249"/>
      <c r="W971" s="249"/>
      <c r="X971" s="249"/>
      <c r="Y971" s="249"/>
      <c r="Z971" s="249"/>
    </row>
    <row r="972">
      <c r="A972" s="249"/>
      <c r="B972" s="249"/>
      <c r="C972" s="249"/>
      <c r="D972" s="249"/>
      <c r="E972" s="249"/>
      <c r="F972" s="249"/>
      <c r="G972" s="249"/>
      <c r="H972" s="249"/>
      <c r="I972" s="249"/>
      <c r="J972" s="249"/>
      <c r="K972" s="249"/>
      <c r="L972" s="249"/>
      <c r="M972" s="249"/>
      <c r="N972" s="249"/>
      <c r="O972" s="249"/>
      <c r="P972" s="249"/>
      <c r="Q972" s="249"/>
      <c r="R972" s="249"/>
      <c r="S972" s="249"/>
      <c r="T972" s="249"/>
      <c r="U972" s="249"/>
      <c r="V972" s="249"/>
      <c r="W972" s="249"/>
      <c r="X972" s="249"/>
      <c r="Y972" s="249"/>
      <c r="Z972" s="249"/>
    </row>
    <row r="973">
      <c r="A973" s="249"/>
      <c r="B973" s="249"/>
      <c r="C973" s="249"/>
      <c r="D973" s="249"/>
      <c r="E973" s="249"/>
      <c r="F973" s="249"/>
      <c r="G973" s="249"/>
      <c r="H973" s="249"/>
      <c r="I973" s="249"/>
      <c r="J973" s="249"/>
      <c r="K973" s="249"/>
      <c r="L973" s="249"/>
      <c r="M973" s="249"/>
      <c r="N973" s="249"/>
      <c r="O973" s="249"/>
      <c r="P973" s="249"/>
      <c r="Q973" s="249"/>
      <c r="R973" s="249"/>
      <c r="S973" s="249"/>
      <c r="T973" s="249"/>
      <c r="U973" s="249"/>
      <c r="V973" s="249"/>
      <c r="W973" s="249"/>
      <c r="X973" s="249"/>
      <c r="Y973" s="249"/>
      <c r="Z973" s="249"/>
    </row>
    <row r="974">
      <c r="A974" s="249"/>
      <c r="B974" s="249"/>
      <c r="C974" s="249"/>
      <c r="D974" s="249"/>
      <c r="E974" s="249"/>
      <c r="F974" s="249"/>
      <c r="G974" s="249"/>
      <c r="H974" s="249"/>
      <c r="I974" s="249"/>
      <c r="J974" s="249"/>
      <c r="K974" s="249"/>
      <c r="L974" s="249"/>
      <c r="M974" s="249"/>
      <c r="N974" s="249"/>
      <c r="O974" s="249"/>
      <c r="P974" s="249"/>
      <c r="Q974" s="249"/>
      <c r="R974" s="249"/>
      <c r="S974" s="249"/>
      <c r="T974" s="249"/>
      <c r="U974" s="249"/>
      <c r="V974" s="249"/>
      <c r="W974" s="249"/>
      <c r="X974" s="249"/>
      <c r="Y974" s="249"/>
      <c r="Z974" s="249"/>
    </row>
    <row r="975">
      <c r="A975" s="249"/>
      <c r="B975" s="249"/>
      <c r="C975" s="249"/>
      <c r="D975" s="249"/>
      <c r="E975" s="249"/>
      <c r="F975" s="249"/>
      <c r="G975" s="249"/>
      <c r="H975" s="249"/>
      <c r="I975" s="249"/>
      <c r="J975" s="249"/>
      <c r="K975" s="249"/>
      <c r="L975" s="249"/>
      <c r="M975" s="249"/>
      <c r="N975" s="249"/>
      <c r="O975" s="249"/>
      <c r="P975" s="249"/>
      <c r="Q975" s="249"/>
      <c r="R975" s="249"/>
      <c r="S975" s="249"/>
      <c r="T975" s="249"/>
      <c r="U975" s="249"/>
      <c r="V975" s="249"/>
      <c r="W975" s="249"/>
      <c r="X975" s="249"/>
      <c r="Y975" s="249"/>
      <c r="Z975" s="249"/>
    </row>
    <row r="976">
      <c r="A976" s="249"/>
      <c r="B976" s="249"/>
      <c r="C976" s="249"/>
      <c r="D976" s="249"/>
      <c r="E976" s="249"/>
      <c r="F976" s="249"/>
      <c r="G976" s="249"/>
      <c r="H976" s="249"/>
      <c r="I976" s="249"/>
      <c r="J976" s="249"/>
      <c r="K976" s="249"/>
      <c r="L976" s="249"/>
      <c r="M976" s="249"/>
      <c r="N976" s="249"/>
      <c r="O976" s="249"/>
      <c r="P976" s="249"/>
      <c r="Q976" s="249"/>
      <c r="R976" s="249"/>
      <c r="S976" s="249"/>
      <c r="T976" s="249"/>
      <c r="U976" s="249"/>
      <c r="V976" s="249"/>
      <c r="W976" s="249"/>
      <c r="X976" s="249"/>
      <c r="Y976" s="249"/>
      <c r="Z976" s="249"/>
    </row>
    <row r="977">
      <c r="A977" s="249"/>
      <c r="B977" s="249"/>
      <c r="C977" s="249"/>
      <c r="D977" s="249"/>
      <c r="E977" s="249"/>
      <c r="F977" s="249"/>
      <c r="G977" s="249"/>
      <c r="H977" s="249"/>
      <c r="I977" s="249"/>
      <c r="J977" s="249"/>
      <c r="K977" s="249"/>
      <c r="L977" s="249"/>
      <c r="M977" s="249"/>
      <c r="N977" s="249"/>
      <c r="O977" s="249"/>
      <c r="P977" s="249"/>
      <c r="Q977" s="249"/>
      <c r="R977" s="249"/>
      <c r="S977" s="249"/>
      <c r="T977" s="249"/>
      <c r="U977" s="249"/>
      <c r="V977" s="249"/>
      <c r="W977" s="249"/>
      <c r="X977" s="249"/>
      <c r="Y977" s="249"/>
      <c r="Z977" s="249"/>
    </row>
    <row r="978">
      <c r="A978" s="249"/>
      <c r="B978" s="249"/>
      <c r="C978" s="249"/>
      <c r="D978" s="249"/>
      <c r="E978" s="249"/>
      <c r="F978" s="249"/>
      <c r="G978" s="249"/>
      <c r="H978" s="249"/>
      <c r="I978" s="249"/>
      <c r="J978" s="249"/>
      <c r="K978" s="249"/>
      <c r="L978" s="249"/>
      <c r="M978" s="249"/>
      <c r="N978" s="249"/>
      <c r="O978" s="249"/>
      <c r="P978" s="249"/>
      <c r="Q978" s="249"/>
      <c r="R978" s="249"/>
      <c r="S978" s="249"/>
      <c r="T978" s="249"/>
      <c r="U978" s="249"/>
      <c r="V978" s="249"/>
      <c r="W978" s="249"/>
      <c r="X978" s="249"/>
      <c r="Y978" s="249"/>
      <c r="Z978" s="249"/>
    </row>
    <row r="979">
      <c r="A979" s="249"/>
      <c r="B979" s="249"/>
      <c r="C979" s="249"/>
      <c r="D979" s="249"/>
      <c r="E979" s="249"/>
      <c r="F979" s="249"/>
      <c r="G979" s="249"/>
      <c r="H979" s="249"/>
      <c r="I979" s="249"/>
      <c r="J979" s="249"/>
      <c r="K979" s="249"/>
      <c r="L979" s="249"/>
      <c r="M979" s="249"/>
      <c r="N979" s="249"/>
      <c r="O979" s="249"/>
      <c r="P979" s="249"/>
      <c r="Q979" s="249"/>
      <c r="R979" s="249"/>
      <c r="S979" s="249"/>
      <c r="T979" s="249"/>
      <c r="U979" s="249"/>
      <c r="V979" s="249"/>
      <c r="W979" s="249"/>
      <c r="X979" s="249"/>
      <c r="Y979" s="249"/>
      <c r="Z979" s="249"/>
    </row>
    <row r="980">
      <c r="A980" s="249"/>
      <c r="B980" s="249"/>
      <c r="C980" s="249"/>
      <c r="D980" s="249"/>
      <c r="E980" s="249"/>
      <c r="F980" s="249"/>
      <c r="G980" s="249"/>
      <c r="H980" s="249"/>
      <c r="I980" s="249"/>
      <c r="J980" s="249"/>
      <c r="K980" s="249"/>
      <c r="L980" s="249"/>
      <c r="M980" s="249"/>
      <c r="N980" s="249"/>
      <c r="O980" s="249"/>
      <c r="P980" s="249"/>
      <c r="Q980" s="249"/>
      <c r="R980" s="249"/>
      <c r="S980" s="249"/>
      <c r="T980" s="249"/>
      <c r="U980" s="249"/>
      <c r="V980" s="249"/>
      <c r="W980" s="249"/>
      <c r="X980" s="249"/>
      <c r="Y980" s="249"/>
      <c r="Z980" s="249"/>
    </row>
    <row r="981">
      <c r="A981" s="249"/>
      <c r="B981" s="249"/>
      <c r="C981" s="249"/>
      <c r="D981" s="249"/>
      <c r="E981" s="249"/>
      <c r="F981" s="249"/>
      <c r="G981" s="249"/>
      <c r="H981" s="249"/>
      <c r="I981" s="249"/>
      <c r="J981" s="249"/>
      <c r="K981" s="249"/>
      <c r="L981" s="249"/>
      <c r="M981" s="249"/>
      <c r="N981" s="249"/>
      <c r="O981" s="249"/>
      <c r="P981" s="249"/>
      <c r="Q981" s="249"/>
      <c r="R981" s="249"/>
      <c r="S981" s="249"/>
      <c r="T981" s="249"/>
      <c r="U981" s="249"/>
      <c r="V981" s="249"/>
      <c r="W981" s="249"/>
      <c r="X981" s="249"/>
      <c r="Y981" s="249"/>
      <c r="Z981" s="249"/>
    </row>
    <row r="982">
      <c r="A982" s="249"/>
      <c r="B982" s="249"/>
      <c r="C982" s="249"/>
      <c r="D982" s="249"/>
      <c r="E982" s="249"/>
      <c r="F982" s="249"/>
      <c r="G982" s="249"/>
      <c r="H982" s="249"/>
      <c r="I982" s="249"/>
      <c r="J982" s="249"/>
      <c r="K982" s="249"/>
      <c r="L982" s="249"/>
      <c r="M982" s="249"/>
      <c r="N982" s="249"/>
      <c r="O982" s="249"/>
      <c r="P982" s="249"/>
      <c r="Q982" s="249"/>
      <c r="R982" s="249"/>
      <c r="S982" s="249"/>
      <c r="T982" s="249"/>
      <c r="U982" s="249"/>
      <c r="V982" s="249"/>
      <c r="W982" s="249"/>
      <c r="X982" s="249"/>
      <c r="Y982" s="249"/>
      <c r="Z982" s="249"/>
    </row>
    <row r="983">
      <c r="A983" s="249"/>
      <c r="B983" s="249"/>
      <c r="C983" s="249"/>
      <c r="D983" s="249"/>
      <c r="E983" s="249"/>
      <c r="F983" s="249"/>
      <c r="G983" s="249"/>
      <c r="H983" s="249"/>
      <c r="I983" s="249"/>
      <c r="J983" s="249"/>
      <c r="K983" s="249"/>
      <c r="L983" s="249"/>
      <c r="M983" s="249"/>
      <c r="N983" s="249"/>
      <c r="O983" s="249"/>
      <c r="P983" s="249"/>
      <c r="Q983" s="249"/>
      <c r="R983" s="249"/>
      <c r="S983" s="249"/>
      <c r="T983" s="249"/>
      <c r="U983" s="249"/>
      <c r="V983" s="249"/>
      <c r="W983" s="249"/>
      <c r="X983" s="249"/>
      <c r="Y983" s="249"/>
      <c r="Z983" s="249"/>
    </row>
    <row r="984">
      <c r="A984" s="249"/>
      <c r="B984" s="249"/>
      <c r="C984" s="249"/>
      <c r="D984" s="249"/>
      <c r="E984" s="249"/>
      <c r="F984" s="249"/>
      <c r="G984" s="249"/>
      <c r="H984" s="249"/>
      <c r="I984" s="249"/>
      <c r="J984" s="249"/>
      <c r="K984" s="249"/>
      <c r="L984" s="249"/>
      <c r="M984" s="249"/>
      <c r="N984" s="249"/>
      <c r="O984" s="249"/>
      <c r="P984" s="249"/>
      <c r="Q984" s="249"/>
      <c r="R984" s="249"/>
      <c r="S984" s="249"/>
      <c r="T984" s="249"/>
      <c r="U984" s="249"/>
      <c r="V984" s="249"/>
      <c r="W984" s="249"/>
      <c r="X984" s="249"/>
      <c r="Y984" s="249"/>
      <c r="Z984" s="249"/>
    </row>
    <row r="985">
      <c r="A985" s="249"/>
      <c r="B985" s="249"/>
      <c r="C985" s="249"/>
      <c r="D985" s="249"/>
      <c r="E985" s="249"/>
      <c r="F985" s="249"/>
      <c r="G985" s="249"/>
      <c r="H985" s="249"/>
      <c r="I985" s="249"/>
      <c r="J985" s="249"/>
      <c r="K985" s="249"/>
      <c r="L985" s="249"/>
      <c r="M985" s="249"/>
      <c r="N985" s="249"/>
      <c r="O985" s="249"/>
      <c r="P985" s="249"/>
      <c r="Q985" s="249"/>
      <c r="R985" s="249"/>
      <c r="S985" s="249"/>
      <c r="T985" s="249"/>
      <c r="U985" s="249"/>
      <c r="V985" s="249"/>
      <c r="W985" s="249"/>
      <c r="X985" s="249"/>
      <c r="Y985" s="249"/>
      <c r="Z985" s="249"/>
    </row>
    <row r="986">
      <c r="A986" s="249"/>
      <c r="B986" s="249"/>
      <c r="C986" s="249"/>
      <c r="D986" s="249"/>
      <c r="E986" s="249"/>
      <c r="F986" s="249"/>
      <c r="G986" s="249"/>
      <c r="H986" s="249"/>
      <c r="I986" s="249"/>
      <c r="J986" s="249"/>
      <c r="K986" s="249"/>
      <c r="L986" s="249"/>
      <c r="M986" s="249"/>
      <c r="N986" s="249"/>
      <c r="O986" s="249"/>
      <c r="P986" s="249"/>
      <c r="Q986" s="249"/>
      <c r="R986" s="249"/>
      <c r="S986" s="249"/>
      <c r="T986" s="249"/>
      <c r="U986" s="249"/>
      <c r="V986" s="249"/>
      <c r="W986" s="249"/>
      <c r="X986" s="249"/>
      <c r="Y986" s="249"/>
      <c r="Z986" s="249"/>
    </row>
    <row r="987">
      <c r="A987" s="249"/>
      <c r="B987" s="249"/>
      <c r="C987" s="249"/>
      <c r="D987" s="249"/>
      <c r="E987" s="249"/>
      <c r="F987" s="249"/>
      <c r="G987" s="249"/>
      <c r="H987" s="249"/>
      <c r="I987" s="249"/>
      <c r="J987" s="249"/>
      <c r="K987" s="249"/>
      <c r="L987" s="249"/>
      <c r="M987" s="249"/>
      <c r="N987" s="249"/>
      <c r="O987" s="249"/>
      <c r="P987" s="249"/>
      <c r="Q987" s="249"/>
      <c r="R987" s="249"/>
      <c r="S987" s="249"/>
      <c r="T987" s="249"/>
      <c r="U987" s="249"/>
      <c r="V987" s="249"/>
      <c r="W987" s="249"/>
      <c r="X987" s="249"/>
      <c r="Y987" s="249"/>
      <c r="Z987" s="249"/>
    </row>
    <row r="988">
      <c r="A988" s="249"/>
      <c r="B988" s="249"/>
      <c r="C988" s="249"/>
      <c r="D988" s="249"/>
      <c r="E988" s="249"/>
      <c r="F988" s="249"/>
      <c r="G988" s="249"/>
      <c r="H988" s="249"/>
      <c r="I988" s="249"/>
      <c r="J988" s="249"/>
      <c r="K988" s="249"/>
      <c r="L988" s="249"/>
      <c r="M988" s="249"/>
      <c r="N988" s="249"/>
      <c r="O988" s="249"/>
      <c r="P988" s="249"/>
      <c r="Q988" s="249"/>
      <c r="R988" s="249"/>
      <c r="S988" s="249"/>
      <c r="T988" s="249"/>
      <c r="U988" s="249"/>
      <c r="V988" s="249"/>
      <c r="W988" s="249"/>
      <c r="X988" s="249"/>
      <c r="Y988" s="249"/>
      <c r="Z988" s="249"/>
    </row>
    <row r="989">
      <c r="A989" s="249"/>
      <c r="B989" s="249"/>
      <c r="C989" s="249"/>
      <c r="D989" s="249"/>
      <c r="E989" s="249"/>
      <c r="F989" s="249"/>
      <c r="G989" s="249"/>
      <c r="H989" s="249"/>
      <c r="I989" s="249"/>
      <c r="J989" s="249"/>
      <c r="K989" s="249"/>
      <c r="L989" s="249"/>
      <c r="M989" s="249"/>
      <c r="N989" s="249"/>
      <c r="O989" s="249"/>
      <c r="P989" s="249"/>
      <c r="Q989" s="249"/>
      <c r="R989" s="249"/>
      <c r="S989" s="249"/>
      <c r="T989" s="249"/>
      <c r="U989" s="249"/>
      <c r="V989" s="249"/>
      <c r="W989" s="249"/>
      <c r="X989" s="249"/>
      <c r="Y989" s="249"/>
      <c r="Z989" s="249"/>
    </row>
    <row r="990">
      <c r="A990" s="249"/>
      <c r="B990" s="249"/>
      <c r="C990" s="249"/>
      <c r="D990" s="249"/>
      <c r="E990" s="249"/>
      <c r="F990" s="249"/>
      <c r="G990" s="249"/>
      <c r="H990" s="249"/>
      <c r="I990" s="249"/>
      <c r="J990" s="249"/>
      <c r="K990" s="249"/>
      <c r="L990" s="249"/>
      <c r="M990" s="249"/>
      <c r="N990" s="249"/>
      <c r="O990" s="249"/>
      <c r="P990" s="249"/>
      <c r="Q990" s="249"/>
      <c r="R990" s="249"/>
      <c r="S990" s="249"/>
      <c r="T990" s="249"/>
      <c r="U990" s="249"/>
      <c r="V990" s="249"/>
      <c r="W990" s="249"/>
      <c r="X990" s="249"/>
      <c r="Y990" s="249"/>
      <c r="Z990" s="249"/>
    </row>
    <row r="991">
      <c r="A991" s="249"/>
      <c r="B991" s="249"/>
      <c r="C991" s="249"/>
      <c r="D991" s="249"/>
      <c r="E991" s="249"/>
      <c r="F991" s="249"/>
      <c r="G991" s="249"/>
      <c r="H991" s="249"/>
      <c r="I991" s="249"/>
      <c r="J991" s="249"/>
      <c r="K991" s="249"/>
      <c r="L991" s="249"/>
      <c r="M991" s="249"/>
      <c r="N991" s="249"/>
      <c r="O991" s="249"/>
      <c r="P991" s="249"/>
      <c r="Q991" s="249"/>
      <c r="R991" s="249"/>
      <c r="S991" s="249"/>
      <c r="T991" s="249"/>
      <c r="U991" s="249"/>
      <c r="V991" s="249"/>
      <c r="W991" s="249"/>
      <c r="X991" s="249"/>
      <c r="Y991" s="249"/>
      <c r="Z991" s="249"/>
    </row>
    <row r="992">
      <c r="A992" s="249"/>
      <c r="B992" s="249"/>
      <c r="C992" s="249"/>
      <c r="D992" s="249"/>
      <c r="E992" s="249"/>
      <c r="F992" s="249"/>
      <c r="G992" s="249"/>
      <c r="H992" s="249"/>
      <c r="I992" s="249"/>
      <c r="J992" s="249"/>
      <c r="K992" s="249"/>
      <c r="L992" s="249"/>
      <c r="M992" s="249"/>
      <c r="N992" s="249"/>
      <c r="O992" s="249"/>
      <c r="P992" s="249"/>
      <c r="Q992" s="249"/>
      <c r="R992" s="249"/>
      <c r="S992" s="249"/>
      <c r="T992" s="249"/>
      <c r="U992" s="249"/>
      <c r="V992" s="249"/>
      <c r="W992" s="249"/>
      <c r="X992" s="249"/>
      <c r="Y992" s="249"/>
      <c r="Z992" s="249"/>
    </row>
    <row r="993">
      <c r="A993" s="249"/>
      <c r="B993" s="249"/>
      <c r="C993" s="249"/>
      <c r="D993" s="249"/>
      <c r="E993" s="249"/>
      <c r="F993" s="249"/>
      <c r="G993" s="249"/>
      <c r="H993" s="249"/>
      <c r="I993" s="249"/>
      <c r="J993" s="249"/>
      <c r="K993" s="249"/>
      <c r="L993" s="249"/>
      <c r="M993" s="249"/>
      <c r="N993" s="249"/>
      <c r="O993" s="249"/>
      <c r="P993" s="249"/>
      <c r="Q993" s="249"/>
      <c r="R993" s="249"/>
      <c r="S993" s="249"/>
      <c r="T993" s="249"/>
      <c r="U993" s="249"/>
      <c r="V993" s="249"/>
      <c r="W993" s="249"/>
      <c r="X993" s="249"/>
      <c r="Y993" s="249"/>
      <c r="Z993" s="249"/>
    </row>
    <row r="994">
      <c r="A994" s="249"/>
      <c r="B994" s="249"/>
      <c r="C994" s="249"/>
      <c r="D994" s="249"/>
      <c r="E994" s="249"/>
      <c r="F994" s="249"/>
      <c r="G994" s="249"/>
      <c r="H994" s="249"/>
      <c r="I994" s="249"/>
      <c r="J994" s="249"/>
      <c r="K994" s="249"/>
      <c r="L994" s="249"/>
      <c r="M994" s="249"/>
      <c r="N994" s="249"/>
      <c r="O994" s="249"/>
      <c r="P994" s="249"/>
      <c r="Q994" s="249"/>
      <c r="R994" s="249"/>
      <c r="S994" s="249"/>
      <c r="T994" s="249"/>
      <c r="U994" s="249"/>
      <c r="V994" s="249"/>
      <c r="W994" s="249"/>
      <c r="X994" s="249"/>
      <c r="Y994" s="249"/>
      <c r="Z994" s="249"/>
    </row>
    <row r="995">
      <c r="A995" s="249"/>
      <c r="B995" s="249"/>
      <c r="C995" s="249"/>
      <c r="D995" s="249"/>
      <c r="E995" s="249"/>
      <c r="F995" s="249"/>
      <c r="G995" s="249"/>
      <c r="H995" s="249"/>
      <c r="I995" s="249"/>
      <c r="J995" s="249"/>
      <c r="K995" s="249"/>
      <c r="L995" s="249"/>
      <c r="M995" s="249"/>
      <c r="N995" s="249"/>
      <c r="O995" s="249"/>
      <c r="P995" s="249"/>
      <c r="Q995" s="249"/>
      <c r="R995" s="249"/>
      <c r="S995" s="249"/>
      <c r="T995" s="249"/>
      <c r="U995" s="249"/>
      <c r="V995" s="249"/>
      <c r="W995" s="249"/>
      <c r="X995" s="249"/>
      <c r="Y995" s="249"/>
      <c r="Z995" s="249"/>
    </row>
    <row r="996">
      <c r="A996" s="249"/>
      <c r="B996" s="249"/>
      <c r="C996" s="249"/>
      <c r="D996" s="249"/>
      <c r="E996" s="249"/>
      <c r="F996" s="249"/>
      <c r="G996" s="249"/>
      <c r="H996" s="249"/>
      <c r="I996" s="249"/>
      <c r="J996" s="249"/>
      <c r="K996" s="249"/>
      <c r="L996" s="249"/>
      <c r="M996" s="249"/>
      <c r="N996" s="249"/>
      <c r="O996" s="249"/>
      <c r="P996" s="249"/>
      <c r="Q996" s="249"/>
      <c r="R996" s="249"/>
      <c r="S996" s="249"/>
      <c r="T996" s="249"/>
      <c r="U996" s="249"/>
      <c r="V996" s="249"/>
      <c r="W996" s="249"/>
      <c r="X996" s="249"/>
      <c r="Y996" s="249"/>
      <c r="Z996" s="249"/>
    </row>
    <row r="997">
      <c r="A997" s="249"/>
      <c r="B997" s="249"/>
      <c r="C997" s="249"/>
      <c r="D997" s="249"/>
      <c r="E997" s="249"/>
      <c r="F997" s="249"/>
      <c r="G997" s="249"/>
      <c r="H997" s="249"/>
      <c r="I997" s="249"/>
      <c r="J997" s="249"/>
      <c r="K997" s="249"/>
      <c r="L997" s="249"/>
      <c r="M997" s="249"/>
      <c r="N997" s="249"/>
      <c r="O997" s="249"/>
      <c r="P997" s="249"/>
      <c r="Q997" s="249"/>
      <c r="R997" s="249"/>
      <c r="S997" s="249"/>
      <c r="T997" s="249"/>
      <c r="U997" s="249"/>
      <c r="V997" s="249"/>
      <c r="W997" s="249"/>
      <c r="X997" s="249"/>
      <c r="Y997" s="249"/>
      <c r="Z997" s="249"/>
    </row>
    <row r="998">
      <c r="A998" s="249"/>
      <c r="B998" s="249"/>
      <c r="C998" s="249"/>
      <c r="D998" s="249"/>
      <c r="E998" s="249"/>
      <c r="F998" s="249"/>
      <c r="G998" s="249"/>
      <c r="H998" s="249"/>
      <c r="I998" s="249"/>
      <c r="J998" s="249"/>
      <c r="K998" s="249"/>
      <c r="L998" s="249"/>
      <c r="M998" s="249"/>
      <c r="N998" s="249"/>
      <c r="O998" s="249"/>
      <c r="P998" s="249"/>
      <c r="Q998" s="249"/>
      <c r="R998" s="249"/>
      <c r="S998" s="249"/>
      <c r="T998" s="249"/>
      <c r="U998" s="249"/>
      <c r="V998" s="249"/>
      <c r="W998" s="249"/>
      <c r="X998" s="249"/>
      <c r="Y998" s="249"/>
      <c r="Z998" s="249"/>
    </row>
    <row r="999">
      <c r="A999" s="249"/>
      <c r="B999" s="249"/>
      <c r="C999" s="249"/>
      <c r="D999" s="249"/>
      <c r="E999" s="249"/>
      <c r="F999" s="249"/>
      <c r="G999" s="249"/>
      <c r="H999" s="249"/>
      <c r="I999" s="249"/>
      <c r="J999" s="249"/>
      <c r="K999" s="249"/>
      <c r="L999" s="249"/>
      <c r="M999" s="249"/>
      <c r="N999" s="249"/>
      <c r="O999" s="249"/>
      <c r="P999" s="249"/>
      <c r="Q999" s="249"/>
      <c r="R999" s="249"/>
      <c r="S999" s="249"/>
      <c r="T999" s="249"/>
      <c r="U999" s="249"/>
      <c r="V999" s="249"/>
      <c r="W999" s="249"/>
      <c r="X999" s="249"/>
      <c r="Y999" s="249"/>
      <c r="Z999" s="249"/>
    </row>
    <row r="1000">
      <c r="A1000" s="249"/>
      <c r="B1000" s="249"/>
      <c r="C1000" s="249"/>
      <c r="D1000" s="249"/>
      <c r="E1000" s="249"/>
      <c r="F1000" s="249"/>
      <c r="G1000" s="249"/>
      <c r="H1000" s="249"/>
      <c r="I1000" s="249"/>
      <c r="J1000" s="249"/>
      <c r="K1000" s="249"/>
      <c r="L1000" s="249"/>
      <c r="M1000" s="249"/>
      <c r="N1000" s="249"/>
      <c r="O1000" s="249"/>
      <c r="P1000" s="249"/>
      <c r="Q1000" s="249"/>
      <c r="R1000" s="249"/>
      <c r="S1000" s="249"/>
      <c r="T1000" s="249"/>
      <c r="U1000" s="249"/>
      <c r="V1000" s="249"/>
      <c r="W1000" s="249"/>
      <c r="X1000" s="249"/>
      <c r="Y1000" s="249"/>
      <c r="Z1000" s="249"/>
    </row>
  </sheetData>
  <mergeCells count="2">
    <mergeCell ref="D1:I1"/>
    <mergeCell ref="A6:A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8.5"/>
    <col customWidth="1" min="3" max="3" width="17.88"/>
    <col customWidth="1" min="4" max="4" width="12.88"/>
    <col customWidth="1" min="5" max="5" width="11.25"/>
    <col customWidth="1" min="6" max="7" width="20.0"/>
    <col customWidth="1" min="8" max="8" width="18.5"/>
    <col customWidth="1" min="9" max="9" width="13.88"/>
    <col customWidth="1" min="10" max="10" width="19.38"/>
    <col customWidth="1" min="11" max="11" width="13.5"/>
    <col customWidth="1" min="12" max="12" width="12.25"/>
    <col customWidth="1" min="13" max="13" width="13.5"/>
  </cols>
  <sheetData>
    <row r="1">
      <c r="A1" s="288" t="s">
        <v>390</v>
      </c>
      <c r="B1" s="289">
        <f>'Risk rate,beta,market premium'!B3</f>
        <v>0.0315</v>
      </c>
      <c r="C1" s="290" t="s">
        <v>391</v>
      </c>
      <c r="D1" s="290"/>
      <c r="E1" s="291">
        <f>'Risk rate,beta,market premium'!H10</f>
        <v>0.05976880698</v>
      </c>
      <c r="F1" s="292" t="s">
        <v>392</v>
      </c>
      <c r="G1" s="293">
        <f>E1288</f>
        <v>274.8</v>
      </c>
    </row>
    <row r="2">
      <c r="A2" s="294" t="s">
        <v>393</v>
      </c>
      <c r="B2" s="295">
        <v>1284.0</v>
      </c>
      <c r="C2" s="296" t="s">
        <v>394</v>
      </c>
      <c r="D2" s="296"/>
      <c r="E2" s="297">
        <f>B1</f>
        <v>0.0315</v>
      </c>
      <c r="F2" s="298"/>
      <c r="G2" s="299"/>
    </row>
    <row r="3">
      <c r="A3" s="7"/>
      <c r="B3" s="300"/>
      <c r="F3" s="301"/>
      <c r="G3" s="301"/>
    </row>
    <row r="4">
      <c r="A4" s="302" t="s">
        <v>395</v>
      </c>
      <c r="B4" s="303" t="s">
        <v>396</v>
      </c>
      <c r="C4" s="304" t="s">
        <v>397</v>
      </c>
      <c r="D4" s="304" t="s">
        <v>398</v>
      </c>
      <c r="E4" s="305" t="s">
        <v>399</v>
      </c>
      <c r="F4" s="306" t="s">
        <v>400</v>
      </c>
      <c r="G4" s="307" t="s">
        <v>401</v>
      </c>
      <c r="H4" s="307" t="s">
        <v>402</v>
      </c>
      <c r="I4" s="307" t="s">
        <v>403</v>
      </c>
      <c r="J4" s="308" t="s">
        <v>404</v>
      </c>
    </row>
    <row r="5">
      <c r="A5" s="309">
        <v>1.0</v>
      </c>
      <c r="B5" s="310">
        <v>1.0</v>
      </c>
      <c r="C5" s="186">
        <v>5667.2</v>
      </c>
      <c r="D5" s="7">
        <v>1.0</v>
      </c>
      <c r="E5" s="186">
        <v>130.1</v>
      </c>
    </row>
    <row r="6">
      <c r="A6" s="7">
        <v>2.0</v>
      </c>
      <c r="B6" s="310">
        <v>1.0</v>
      </c>
      <c r="C6" s="186">
        <v>5676.6</v>
      </c>
      <c r="D6" s="311">
        <v>1.0</v>
      </c>
      <c r="E6" s="186">
        <v>131.28</v>
      </c>
      <c r="F6" s="301">
        <f t="shared" ref="F6:F1288" si="1">((E6*D6-E5*D6)/E5)*B6</f>
        <v>0.009069946195</v>
      </c>
      <c r="G6" s="301">
        <f t="shared" ref="G6:G1288" si="2">((C6-C5)/C5)*B6</f>
        <v>0.00165866742</v>
      </c>
      <c r="H6" s="201">
        <f t="shared" ref="H6:H1288" si="3">((F6-AVERAGE($F$6:$F$1289))^2*B6)</f>
        <v>0.00006967825794</v>
      </c>
      <c r="I6" s="201">
        <f t="shared" ref="I6:I1288" si="4">((G6-AVERAGE($G$6:$G$1289))^2*B6)</f>
        <v>0.000002193898687</v>
      </c>
      <c r="J6" s="312">
        <f t="shared" ref="J6:J1288" si="5">((F6-AVERAGE($F$6:$F$1289))*(G6-AVERAGE($G$6:$G$1289))*B6)</f>
        <v>0.00001236394106</v>
      </c>
    </row>
    <row r="7">
      <c r="A7" s="7">
        <v>3.0</v>
      </c>
      <c r="B7" s="310">
        <v>1.0</v>
      </c>
      <c r="C7" s="186">
        <v>5677.8</v>
      </c>
      <c r="D7" s="311">
        <v>1.0</v>
      </c>
      <c r="E7" s="186">
        <v>135.32</v>
      </c>
      <c r="F7" s="301">
        <f t="shared" si="1"/>
        <v>0.03077391834</v>
      </c>
      <c r="G7" s="301">
        <f t="shared" si="2"/>
        <v>0.0002113941444</v>
      </c>
      <c r="H7" s="201">
        <f t="shared" si="3"/>
        <v>0.0009030819841</v>
      </c>
      <c r="I7" s="201">
        <f t="shared" si="4"/>
        <v>0.00000000114976887</v>
      </c>
      <c r="J7" s="312">
        <f t="shared" si="5"/>
        <v>0.000001018987513</v>
      </c>
    </row>
    <row r="8">
      <c r="A8" s="309">
        <v>4.0</v>
      </c>
      <c r="B8" s="310">
        <v>1.0</v>
      </c>
      <c r="C8" s="186">
        <v>5772.8</v>
      </c>
      <c r="D8" s="311">
        <v>1.0</v>
      </c>
      <c r="E8" s="186">
        <v>135.05</v>
      </c>
      <c r="F8" s="301">
        <f t="shared" si="1"/>
        <v>-0.00199527047</v>
      </c>
      <c r="G8" s="301">
        <f t="shared" si="2"/>
        <v>0.01673183275</v>
      </c>
      <c r="H8" s="201">
        <f t="shared" si="3"/>
        <v>0.000007386797284</v>
      </c>
      <c r="I8" s="201">
        <f t="shared" si="4"/>
        <v>0.0002740463996</v>
      </c>
      <c r="J8" s="312">
        <f t="shared" si="5"/>
        <v>-0.0000449925016</v>
      </c>
    </row>
    <row r="9">
      <c r="A9" s="7">
        <v>5.0</v>
      </c>
      <c r="B9" s="310">
        <v>1.0</v>
      </c>
      <c r="C9" s="186">
        <v>5833.9</v>
      </c>
      <c r="D9" s="7">
        <v>1.0</v>
      </c>
      <c r="E9" s="186">
        <v>137.65</v>
      </c>
      <c r="F9" s="301">
        <f t="shared" si="1"/>
        <v>0.01925212884</v>
      </c>
      <c r="G9" s="301">
        <f t="shared" si="2"/>
        <v>0.01058411863</v>
      </c>
      <c r="H9" s="201">
        <f t="shared" si="3"/>
        <v>0.0003433435932</v>
      </c>
      <c r="I9" s="201">
        <f t="shared" si="4"/>
        <v>0.0001082980046</v>
      </c>
      <c r="J9" s="312">
        <f t="shared" si="5"/>
        <v>0.0001928300445</v>
      </c>
    </row>
    <row r="10">
      <c r="A10" s="7">
        <v>6.0</v>
      </c>
      <c r="B10" s="310">
        <v>1.0</v>
      </c>
      <c r="C10" s="186">
        <v>5763.2</v>
      </c>
      <c r="D10" s="311">
        <v>1.0</v>
      </c>
      <c r="E10" s="186">
        <v>142.04</v>
      </c>
      <c r="F10" s="301">
        <f t="shared" si="1"/>
        <v>0.03189248093</v>
      </c>
      <c r="G10" s="301">
        <f t="shared" si="2"/>
        <v>-0.01211882274</v>
      </c>
      <c r="H10" s="201">
        <f t="shared" si="3"/>
        <v>0.0009715617365</v>
      </c>
      <c r="I10" s="201">
        <f t="shared" si="4"/>
        <v>0.0001511992063</v>
      </c>
      <c r="J10" s="312">
        <f t="shared" si="5"/>
        <v>-0.0003832745275</v>
      </c>
    </row>
    <row r="11">
      <c r="A11" s="309">
        <v>7.0</v>
      </c>
      <c r="B11" s="310">
        <v>1.0</v>
      </c>
      <c r="C11" s="186">
        <v>5774.0</v>
      </c>
      <c r="D11" s="311">
        <v>1.0</v>
      </c>
      <c r="E11" s="186">
        <v>139.45</v>
      </c>
      <c r="F11" s="301">
        <f t="shared" si="1"/>
        <v>-0.0182343002</v>
      </c>
      <c r="G11" s="301">
        <f t="shared" si="2"/>
        <v>0.001873958912</v>
      </c>
      <c r="H11" s="201">
        <f t="shared" si="3"/>
        <v>0.0003593639074</v>
      </c>
      <c r="I11" s="201">
        <f t="shared" si="4"/>
        <v>0.000002878020671</v>
      </c>
      <c r="J11" s="312">
        <f t="shared" si="5"/>
        <v>-0.00003215986247</v>
      </c>
    </row>
    <row r="12">
      <c r="A12" s="7">
        <v>8.0</v>
      </c>
      <c r="B12" s="310">
        <v>1.0</v>
      </c>
      <c r="C12" s="186">
        <v>5805.2</v>
      </c>
      <c r="D12" s="311">
        <v>1.0</v>
      </c>
      <c r="E12" s="186">
        <v>139.0</v>
      </c>
      <c r="F12" s="301">
        <f t="shared" si="1"/>
        <v>-0.003226963069</v>
      </c>
      <c r="G12" s="301">
        <f t="shared" si="2"/>
        <v>0.005403533079</v>
      </c>
      <c r="H12" s="201">
        <f t="shared" si="3"/>
        <v>0.00001559901558</v>
      </c>
      <c r="I12" s="201">
        <f t="shared" si="4"/>
        <v>0.00002731156909</v>
      </c>
      <c r="J12" s="312">
        <f t="shared" si="5"/>
        <v>-0.00002064058119</v>
      </c>
    </row>
    <row r="13">
      <c r="A13" s="7">
        <v>9.0</v>
      </c>
      <c r="B13" s="310">
        <v>1.0</v>
      </c>
      <c r="C13" s="186">
        <v>5757.3</v>
      </c>
      <c r="D13" s="7">
        <v>1.0</v>
      </c>
      <c r="E13" s="186">
        <v>139.62</v>
      </c>
      <c r="F13" s="301">
        <f t="shared" si="1"/>
        <v>0.004460431655</v>
      </c>
      <c r="G13" s="301">
        <f t="shared" si="2"/>
        <v>-0.008251223041</v>
      </c>
      <c r="H13" s="201">
        <f t="shared" si="3"/>
        <v>0.00001397141657</v>
      </c>
      <c r="I13" s="201">
        <f t="shared" si="4"/>
        <v>0.00007104313446</v>
      </c>
      <c r="J13" s="312">
        <f t="shared" si="5"/>
        <v>-0.00003150513015</v>
      </c>
    </row>
    <row r="14">
      <c r="A14" s="309">
        <v>10.0</v>
      </c>
      <c r="B14" s="310">
        <v>1.0</v>
      </c>
      <c r="C14" s="186">
        <v>5665.7</v>
      </c>
      <c r="D14" s="311">
        <v>1.0</v>
      </c>
      <c r="E14" s="186">
        <v>138.56</v>
      </c>
      <c r="F14" s="301">
        <f t="shared" si="1"/>
        <v>-0.007592035525</v>
      </c>
      <c r="G14" s="301">
        <f t="shared" si="2"/>
        <v>-0.0159102357</v>
      </c>
      <c r="H14" s="201">
        <f t="shared" si="3"/>
        <v>0.00006913309475</v>
      </c>
      <c r="I14" s="201">
        <f t="shared" si="4"/>
        <v>0.0002588147864</v>
      </c>
      <c r="J14" s="312">
        <f t="shared" si="5"/>
        <v>0.0001337634746</v>
      </c>
    </row>
    <row r="15">
      <c r="A15" s="7">
        <v>11.0</v>
      </c>
      <c r="B15" s="310">
        <v>1.0</v>
      </c>
      <c r="C15" s="186">
        <v>5706.0</v>
      </c>
      <c r="D15" s="311">
        <v>1.0</v>
      </c>
      <c r="E15" s="186">
        <v>139.5</v>
      </c>
      <c r="F15" s="301">
        <f t="shared" si="1"/>
        <v>0.006784064665</v>
      </c>
      <c r="G15" s="301">
        <f t="shared" si="2"/>
        <v>0.007112978096</v>
      </c>
      <c r="H15" s="201">
        <f t="shared" si="3"/>
        <v>0.00003674140431</v>
      </c>
      <c r="I15" s="201">
        <f t="shared" si="4"/>
        <v>0.00004810105197</v>
      </c>
      <c r="J15" s="312">
        <f t="shared" si="5"/>
        <v>0.00004203926971</v>
      </c>
    </row>
    <row r="16">
      <c r="A16" s="7">
        <v>12.0</v>
      </c>
      <c r="B16" s="310">
        <v>1.0</v>
      </c>
      <c r="C16" s="186">
        <v>5715.9</v>
      </c>
      <c r="D16" s="311">
        <v>1.0</v>
      </c>
      <c r="E16" s="313">
        <v>141.0</v>
      </c>
      <c r="F16" s="301">
        <f t="shared" si="1"/>
        <v>0.01075268817</v>
      </c>
      <c r="G16" s="301">
        <f t="shared" si="2"/>
        <v>0.001735015773</v>
      </c>
      <c r="H16" s="201">
        <f t="shared" si="3"/>
        <v>0.0001006027522</v>
      </c>
      <c r="I16" s="201">
        <f t="shared" si="4"/>
        <v>0.000002425899297</v>
      </c>
      <c r="J16" s="312">
        <f t="shared" si="5"/>
        <v>0.00001562216841</v>
      </c>
    </row>
    <row r="17">
      <c r="A17" s="309">
        <v>13.0</v>
      </c>
      <c r="B17" s="310">
        <v>1.0</v>
      </c>
      <c r="C17" s="186">
        <v>5720.2</v>
      </c>
      <c r="D17" s="7">
        <v>1.0</v>
      </c>
      <c r="E17" s="186">
        <v>143.33</v>
      </c>
      <c r="F17" s="301">
        <f t="shared" si="1"/>
        <v>0.0165248227</v>
      </c>
      <c r="G17" s="301">
        <f t="shared" si="2"/>
        <v>0.0007522874788</v>
      </c>
      <c r="H17" s="201">
        <f t="shared" si="3"/>
        <v>0.0002497103735</v>
      </c>
      <c r="I17" s="201">
        <f t="shared" si="4"/>
        <v>0.0000003303968521</v>
      </c>
      <c r="J17" s="312">
        <f t="shared" si="5"/>
        <v>0.000009083144905</v>
      </c>
    </row>
    <row r="18">
      <c r="A18" s="7">
        <v>14.0</v>
      </c>
      <c r="B18" s="310">
        <v>1.0</v>
      </c>
      <c r="C18" s="186">
        <v>5714.2</v>
      </c>
      <c r="D18" s="311">
        <v>1.0</v>
      </c>
      <c r="E18" s="186">
        <v>142.72</v>
      </c>
      <c r="F18" s="301">
        <f t="shared" si="1"/>
        <v>-0.004255912928</v>
      </c>
      <c r="G18" s="301">
        <f t="shared" si="2"/>
        <v>-0.001048914374</v>
      </c>
      <c r="H18" s="201">
        <f t="shared" si="3"/>
        <v>0.00002478554956</v>
      </c>
      <c r="I18" s="201">
        <f t="shared" si="4"/>
        <v>0.000001504057637</v>
      </c>
      <c r="J18" s="312">
        <f t="shared" si="5"/>
        <v>0.000006105644529</v>
      </c>
      <c r="K18" s="314"/>
    </row>
    <row r="19">
      <c r="A19" s="7">
        <v>15.0</v>
      </c>
      <c r="B19" s="310">
        <v>1.0</v>
      </c>
      <c r="C19" s="186">
        <v>5755.7</v>
      </c>
      <c r="D19" s="311">
        <v>1.0</v>
      </c>
      <c r="E19" s="186">
        <v>140.8</v>
      </c>
      <c r="F19" s="301">
        <f t="shared" si="1"/>
        <v>-0.0134529148</v>
      </c>
      <c r="G19" s="301">
        <f t="shared" si="2"/>
        <v>0.007262608939</v>
      </c>
      <c r="H19" s="201">
        <f t="shared" si="3"/>
        <v>0.0002009451019</v>
      </c>
      <c r="I19" s="201">
        <f t="shared" si="4"/>
        <v>0.00005019896844</v>
      </c>
      <c r="J19" s="312">
        <f t="shared" si="5"/>
        <v>-0.000100435237</v>
      </c>
      <c r="K19" s="315"/>
    </row>
    <row r="20">
      <c r="A20" s="309">
        <v>16.0</v>
      </c>
      <c r="B20" s="310">
        <v>1.0</v>
      </c>
      <c r="C20" s="186">
        <v>5818.1</v>
      </c>
      <c r="D20" s="311">
        <v>1.0</v>
      </c>
      <c r="E20" s="186">
        <v>140.46</v>
      </c>
      <c r="F20" s="301">
        <f t="shared" si="1"/>
        <v>-0.002414772727</v>
      </c>
      <c r="G20" s="301">
        <f t="shared" si="2"/>
        <v>0.01084142676</v>
      </c>
      <c r="H20" s="201">
        <f t="shared" si="3"/>
        <v>0.000009843081533</v>
      </c>
      <c r="I20" s="201">
        <f t="shared" si="4"/>
        <v>0.0001137196346</v>
      </c>
      <c r="J20" s="312">
        <f t="shared" si="5"/>
        <v>-0.00003345671286</v>
      </c>
      <c r="K20" s="316"/>
    </row>
    <row r="21">
      <c r="A21" s="7">
        <v>17.0</v>
      </c>
      <c r="B21" s="310">
        <v>1.0</v>
      </c>
      <c r="C21" s="186">
        <v>5721.5</v>
      </c>
      <c r="D21" s="7">
        <v>1.0</v>
      </c>
      <c r="E21" s="313">
        <v>142.07</v>
      </c>
      <c r="F21" s="301">
        <f t="shared" si="1"/>
        <v>0.01146233803</v>
      </c>
      <c r="G21" s="301">
        <f t="shared" si="2"/>
        <v>-0.01660335848</v>
      </c>
      <c r="H21" s="201">
        <f t="shared" si="3"/>
        <v>0.0001153420623</v>
      </c>
      <c r="I21" s="201">
        <f t="shared" si="4"/>
        <v>0.0002815967383</v>
      </c>
      <c r="J21" s="312">
        <f t="shared" si="5"/>
        <v>-0.0001802219425</v>
      </c>
      <c r="K21" s="316"/>
    </row>
    <row r="22">
      <c r="A22" s="7">
        <v>18.0</v>
      </c>
      <c r="B22" s="310">
        <v>1.0</v>
      </c>
      <c r="C22" s="186">
        <v>5684.5</v>
      </c>
      <c r="D22" s="311">
        <v>1.0</v>
      </c>
      <c r="E22" s="186">
        <v>138.03</v>
      </c>
      <c r="F22" s="301">
        <f t="shared" si="1"/>
        <v>-0.02843668614</v>
      </c>
      <c r="G22" s="301">
        <f t="shared" si="2"/>
        <v>-0.00646683562</v>
      </c>
      <c r="H22" s="201">
        <f t="shared" si="3"/>
        <v>0.0008502637257</v>
      </c>
      <c r="I22" s="201">
        <f t="shared" si="4"/>
        <v>0.00004414700849</v>
      </c>
      <c r="J22" s="312">
        <f t="shared" si="5"/>
        <v>0.0001937436449</v>
      </c>
    </row>
    <row r="23">
      <c r="A23" s="309">
        <v>19.0</v>
      </c>
      <c r="B23" s="310">
        <v>1.0</v>
      </c>
      <c r="C23" s="186">
        <v>5783.8</v>
      </c>
      <c r="D23" s="311">
        <v>1.0</v>
      </c>
      <c r="E23" s="186">
        <v>135.27</v>
      </c>
      <c r="F23" s="301">
        <f t="shared" si="1"/>
        <v>-0.01999565312</v>
      </c>
      <c r="G23" s="301">
        <f t="shared" si="2"/>
        <v>0.01746855484</v>
      </c>
      <c r="H23" s="201">
        <f t="shared" si="3"/>
        <v>0.00042924584</v>
      </c>
      <c r="I23" s="201">
        <f t="shared" si="4"/>
        <v>0.0002989810651</v>
      </c>
      <c r="J23" s="312">
        <f t="shared" si="5"/>
        <v>-0.0003582406711</v>
      </c>
    </row>
    <row r="24">
      <c r="A24" s="7">
        <v>20.0</v>
      </c>
      <c r="B24" s="310">
        <v>1.0</v>
      </c>
      <c r="C24" s="186">
        <v>5763.3</v>
      </c>
      <c r="D24" s="311">
        <v>1.0</v>
      </c>
      <c r="E24" s="186">
        <v>136.48</v>
      </c>
      <c r="F24" s="301">
        <f t="shared" si="1"/>
        <v>0.008945072817</v>
      </c>
      <c r="G24" s="301">
        <f t="shared" si="2"/>
        <v>-0.003544382586</v>
      </c>
      <c r="H24" s="201">
        <f t="shared" si="3"/>
        <v>0.00006760912763</v>
      </c>
      <c r="I24" s="201">
        <f t="shared" si="4"/>
        <v>0.00001385230504</v>
      </c>
      <c r="J24" s="312">
        <f t="shared" si="5"/>
        <v>-0.00003060297795</v>
      </c>
    </row>
    <row r="25">
      <c r="A25" s="7">
        <v>21.0</v>
      </c>
      <c r="B25" s="310">
        <v>1.0</v>
      </c>
      <c r="C25" s="186">
        <v>5758.8</v>
      </c>
      <c r="D25" s="7">
        <v>1.0</v>
      </c>
      <c r="E25" s="186">
        <v>135.0</v>
      </c>
      <c r="F25" s="301">
        <f t="shared" si="1"/>
        <v>-0.01084407972</v>
      </c>
      <c r="G25" s="301">
        <f t="shared" si="2"/>
        <v>-0.0007808026651</v>
      </c>
      <c r="H25" s="201">
        <f t="shared" si="3"/>
        <v>0.0001337879835</v>
      </c>
      <c r="I25" s="201">
        <f t="shared" si="4"/>
        <v>0.0000009183169788</v>
      </c>
      <c r="J25" s="312">
        <f t="shared" si="5"/>
        <v>0.00001108421295</v>
      </c>
    </row>
    <row r="26">
      <c r="A26" s="309">
        <v>22.0</v>
      </c>
      <c r="B26" s="310">
        <v>1.0</v>
      </c>
      <c r="C26" s="186">
        <v>5703.6</v>
      </c>
      <c r="D26" s="311">
        <v>1.0</v>
      </c>
      <c r="E26" s="186">
        <v>137.0</v>
      </c>
      <c r="F26" s="301">
        <f t="shared" si="1"/>
        <v>0.01481481481</v>
      </c>
      <c r="G26" s="301">
        <f t="shared" si="2"/>
        <v>-0.009585330277</v>
      </c>
      <c r="H26" s="201">
        <f t="shared" si="3"/>
        <v>0.0001985906356</v>
      </c>
      <c r="I26" s="201">
        <f t="shared" si="4"/>
        <v>0.00009531257976</v>
      </c>
      <c r="J26" s="312">
        <f t="shared" si="5"/>
        <v>-0.0001375797434</v>
      </c>
    </row>
    <row r="27">
      <c r="A27" s="7">
        <v>23.0</v>
      </c>
      <c r="B27" s="310">
        <v>1.0</v>
      </c>
      <c r="C27" s="186">
        <v>5724.4</v>
      </c>
      <c r="D27" s="311">
        <v>1.0</v>
      </c>
      <c r="E27" s="186">
        <v>134.17</v>
      </c>
      <c r="F27" s="301">
        <f t="shared" si="1"/>
        <v>-0.02065693431</v>
      </c>
      <c r="G27" s="301">
        <f t="shared" si="2"/>
        <v>0.003646819553</v>
      </c>
      <c r="H27" s="201">
        <f t="shared" si="3"/>
        <v>0.0004570843093</v>
      </c>
      <c r="I27" s="201">
        <f t="shared" si="4"/>
        <v>0.00001203627598</v>
      </c>
      <c r="J27" s="312">
        <f t="shared" si="5"/>
        <v>-0.00007417272336</v>
      </c>
      <c r="K27" s="315"/>
    </row>
    <row r="28">
      <c r="A28" s="7">
        <v>24.0</v>
      </c>
      <c r="B28" s="310">
        <v>1.0</v>
      </c>
      <c r="C28" s="186">
        <v>5728.9</v>
      </c>
      <c r="D28" s="311">
        <v>1.0</v>
      </c>
      <c r="E28" s="186">
        <v>133.32</v>
      </c>
      <c r="F28" s="301">
        <f t="shared" si="1"/>
        <v>-0.006335246329</v>
      </c>
      <c r="G28" s="301">
        <f t="shared" si="2"/>
        <v>0.0007861085878</v>
      </c>
      <c r="H28" s="201">
        <f t="shared" si="3"/>
        <v>0.0000498131361</v>
      </c>
      <c r="I28" s="201">
        <f t="shared" si="4"/>
        <v>0.0000003704215731</v>
      </c>
      <c r="J28" s="312">
        <f t="shared" si="5"/>
        <v>-0.000004295562854</v>
      </c>
    </row>
    <row r="29">
      <c r="A29" s="309">
        <v>25.0</v>
      </c>
      <c r="B29" s="310">
        <v>1.0</v>
      </c>
      <c r="C29" s="186">
        <v>5673.8</v>
      </c>
      <c r="D29" s="7">
        <v>1.0</v>
      </c>
      <c r="E29" s="186">
        <v>132.46</v>
      </c>
      <c r="F29" s="301">
        <f t="shared" si="1"/>
        <v>-0.006450645065</v>
      </c>
      <c r="G29" s="301">
        <f t="shared" si="2"/>
        <v>-0.009617902215</v>
      </c>
      <c r="H29" s="201">
        <f t="shared" si="3"/>
        <v>0.00005145538509</v>
      </c>
      <c r="I29" s="201">
        <f t="shared" si="4"/>
        <v>0.00009594962837</v>
      </c>
      <c r="J29" s="312">
        <f t="shared" si="5"/>
        <v>0.00007026467873</v>
      </c>
    </row>
    <row r="30">
      <c r="A30" s="7">
        <v>26.0</v>
      </c>
      <c r="B30" s="310">
        <v>1.0</v>
      </c>
      <c r="C30" s="186">
        <v>5736.8</v>
      </c>
      <c r="D30" s="311">
        <v>1.0</v>
      </c>
      <c r="E30" s="313">
        <v>129.1</v>
      </c>
      <c r="F30" s="301">
        <f t="shared" si="1"/>
        <v>-0.02536614827</v>
      </c>
      <c r="G30" s="301">
        <f t="shared" si="2"/>
        <v>0.0111036695</v>
      </c>
      <c r="H30" s="201">
        <f t="shared" si="3"/>
        <v>0.0006806225693</v>
      </c>
      <c r="I30" s="201">
        <f t="shared" si="4"/>
        <v>0.000119381488</v>
      </c>
      <c r="J30" s="312">
        <f t="shared" si="5"/>
        <v>-0.000285050408</v>
      </c>
    </row>
    <row r="31">
      <c r="A31" s="7">
        <v>27.0</v>
      </c>
      <c r="B31" s="310">
        <v>1.0</v>
      </c>
      <c r="C31" s="186">
        <v>5765.1</v>
      </c>
      <c r="D31" s="311">
        <v>1.0</v>
      </c>
      <c r="E31" s="186">
        <v>132.76</v>
      </c>
      <c r="F31" s="301">
        <f t="shared" si="1"/>
        <v>0.02835011619</v>
      </c>
      <c r="G31" s="301">
        <f t="shared" si="2"/>
        <v>0.004933063729</v>
      </c>
      <c r="H31" s="201">
        <f t="shared" si="3"/>
        <v>0.0007632798806</v>
      </c>
      <c r="I31" s="201">
        <f t="shared" si="4"/>
        <v>0.00002261552046</v>
      </c>
      <c r="J31" s="312">
        <f t="shared" si="5"/>
        <v>0.0001313848232</v>
      </c>
    </row>
    <row r="32">
      <c r="A32" s="309">
        <v>28.0</v>
      </c>
      <c r="B32" s="310">
        <v>1.0</v>
      </c>
      <c r="C32" s="186">
        <v>5755.5</v>
      </c>
      <c r="D32" s="311">
        <v>1.0</v>
      </c>
      <c r="E32" s="186">
        <v>130.89</v>
      </c>
      <c r="F32" s="301">
        <f t="shared" si="1"/>
        <v>-0.01408556794</v>
      </c>
      <c r="G32" s="301">
        <f t="shared" si="2"/>
        <v>-0.001665192278</v>
      </c>
      <c r="H32" s="201">
        <f t="shared" si="3"/>
        <v>0.0002192817146</v>
      </c>
      <c r="I32" s="201">
        <f t="shared" si="4"/>
        <v>0.000003395462876</v>
      </c>
      <c r="J32" s="312">
        <f t="shared" si="5"/>
        <v>0.00002728668029</v>
      </c>
    </row>
    <row r="33">
      <c r="A33" s="7">
        <v>29.0</v>
      </c>
      <c r="B33" s="310">
        <v>1.0</v>
      </c>
      <c r="C33" s="186">
        <v>5687.4</v>
      </c>
      <c r="D33" s="7">
        <v>1.0</v>
      </c>
      <c r="E33" s="186">
        <v>129.95</v>
      </c>
      <c r="F33" s="301">
        <f t="shared" si="1"/>
        <v>-0.007181602873</v>
      </c>
      <c r="G33" s="301">
        <f t="shared" si="2"/>
        <v>-0.01183216054</v>
      </c>
      <c r="H33" s="201">
        <f t="shared" si="3"/>
        <v>0.0000624763573</v>
      </c>
      <c r="I33" s="201">
        <f t="shared" si="4"/>
        <v>0.0001442316077</v>
      </c>
      <c r="J33" s="312">
        <f t="shared" si="5"/>
        <v>0.00009492663198</v>
      </c>
    </row>
    <row r="34">
      <c r="A34" s="7">
        <v>30.0</v>
      </c>
      <c r="B34" s="310">
        <v>1.0</v>
      </c>
      <c r="C34" s="186">
        <v>5732.1</v>
      </c>
      <c r="D34" s="311">
        <v>1.0</v>
      </c>
      <c r="E34" s="186">
        <v>128.36</v>
      </c>
      <c r="F34" s="301">
        <f t="shared" si="1"/>
        <v>-0.01223547518</v>
      </c>
      <c r="G34" s="301">
        <f t="shared" si="2"/>
        <v>0.007859478848</v>
      </c>
      <c r="H34" s="201">
        <f t="shared" si="3"/>
        <v>0.0001679116047</v>
      </c>
      <c r="I34" s="201">
        <f t="shared" si="4"/>
        <v>0.00005901301562</v>
      </c>
      <c r="J34" s="312">
        <f t="shared" si="5"/>
        <v>-0.00009954381019</v>
      </c>
    </row>
    <row r="35">
      <c r="A35" s="309">
        <v>31.0</v>
      </c>
      <c r="B35" s="310">
        <v>1.0</v>
      </c>
      <c r="C35" s="186">
        <v>5761.5</v>
      </c>
      <c r="D35" s="311">
        <v>1.0</v>
      </c>
      <c r="E35" s="186">
        <v>127.99</v>
      </c>
      <c r="F35" s="301">
        <f t="shared" si="1"/>
        <v>-0.002882517918</v>
      </c>
      <c r="G35" s="301">
        <f t="shared" si="2"/>
        <v>0.00512901031</v>
      </c>
      <c r="H35" s="201">
        <f t="shared" si="3"/>
        <v>0.00001299684522</v>
      </c>
      <c r="I35" s="201">
        <f t="shared" si="4"/>
        <v>0.00002451759396</v>
      </c>
      <c r="J35" s="312">
        <f t="shared" si="5"/>
        <v>-0.00001785080877</v>
      </c>
    </row>
    <row r="36">
      <c r="A36" s="7">
        <v>32.0</v>
      </c>
      <c r="B36" s="310">
        <v>1.0</v>
      </c>
      <c r="C36" s="186">
        <v>5722.8</v>
      </c>
      <c r="D36" s="311">
        <v>1.0</v>
      </c>
      <c r="E36" s="186">
        <v>127.39</v>
      </c>
      <c r="F36" s="301">
        <f t="shared" si="1"/>
        <v>-0.00468786624</v>
      </c>
      <c r="G36" s="301">
        <f t="shared" si="2"/>
        <v>-0.006717000781</v>
      </c>
      <c r="H36" s="201">
        <f t="shared" si="3"/>
        <v>0.00002927309992</v>
      </c>
      <c r="I36" s="201">
        <f t="shared" si="4"/>
        <v>0.00004753394663</v>
      </c>
      <c r="J36" s="312">
        <f t="shared" si="5"/>
        <v>0.00003730235877</v>
      </c>
    </row>
    <row r="37">
      <c r="A37" s="7">
        <v>33.0</v>
      </c>
      <c r="B37" s="310">
        <v>1.0</v>
      </c>
      <c r="C37" s="186">
        <v>5688.1</v>
      </c>
      <c r="D37" s="7">
        <v>1.0</v>
      </c>
      <c r="E37" s="186">
        <v>126.79</v>
      </c>
      <c r="F37" s="301">
        <f t="shared" si="1"/>
        <v>-0.004709945836</v>
      </c>
      <c r="G37" s="301">
        <f t="shared" si="2"/>
        <v>-0.006063465436</v>
      </c>
      <c r="H37" s="201">
        <f t="shared" si="3"/>
        <v>0.00002951250907</v>
      </c>
      <c r="I37" s="201">
        <f t="shared" si="4"/>
        <v>0.00003894947362</v>
      </c>
      <c r="J37" s="312">
        <f t="shared" si="5"/>
        <v>0.00003390422825</v>
      </c>
    </row>
    <row r="38">
      <c r="A38" s="309">
        <v>34.0</v>
      </c>
      <c r="B38" s="310">
        <v>1.0</v>
      </c>
      <c r="C38" s="186">
        <v>5726.6</v>
      </c>
      <c r="D38" s="311">
        <v>1.0</v>
      </c>
      <c r="E38" s="186">
        <v>126.01</v>
      </c>
      <c r="F38" s="301">
        <f t="shared" si="1"/>
        <v>-0.006151904724</v>
      </c>
      <c r="G38" s="301">
        <f t="shared" si="2"/>
        <v>0.006768516728</v>
      </c>
      <c r="H38" s="201">
        <f t="shared" si="3"/>
        <v>0.00004725875802</v>
      </c>
      <c r="I38" s="201">
        <f t="shared" si="4"/>
        <v>0.00004344168734</v>
      </c>
      <c r="J38" s="312">
        <f t="shared" si="5"/>
        <v>-0.00004531004514</v>
      </c>
    </row>
    <row r="39">
      <c r="A39" s="7">
        <v>35.0</v>
      </c>
      <c r="B39" s="310">
        <v>1.0</v>
      </c>
      <c r="C39" s="186">
        <v>5776.6</v>
      </c>
      <c r="D39" s="311">
        <v>1.0</v>
      </c>
      <c r="E39" s="186">
        <v>128.56</v>
      </c>
      <c r="F39" s="301">
        <f t="shared" si="1"/>
        <v>0.02023648917</v>
      </c>
      <c r="G39" s="301">
        <f t="shared" si="2"/>
        <v>0.008731184298</v>
      </c>
      <c r="H39" s="201">
        <f t="shared" si="3"/>
        <v>0.0003807920328</v>
      </c>
      <c r="I39" s="201">
        <f t="shared" si="4"/>
        <v>0.00007316575624</v>
      </c>
      <c r="J39" s="312">
        <f t="shared" si="5"/>
        <v>0.000166915958</v>
      </c>
      <c r="L39" s="315"/>
      <c r="M39" s="315"/>
    </row>
    <row r="40">
      <c r="A40" s="7">
        <v>36.0</v>
      </c>
      <c r="B40" s="310">
        <v>1.0</v>
      </c>
      <c r="C40" s="186">
        <v>5785.0</v>
      </c>
      <c r="D40" s="311">
        <v>1.0</v>
      </c>
      <c r="E40" s="186">
        <v>130.01</v>
      </c>
      <c r="F40" s="301">
        <f t="shared" si="1"/>
        <v>0.01127878034</v>
      </c>
      <c r="G40" s="301">
        <f t="shared" si="2"/>
        <v>0.001454142575</v>
      </c>
      <c r="H40" s="201">
        <f t="shared" si="3"/>
        <v>0.0001114330311</v>
      </c>
      <c r="I40" s="201">
        <f t="shared" si="4"/>
        <v>0.00000162985226</v>
      </c>
      <c r="J40" s="312">
        <f t="shared" si="5"/>
        <v>0.00001347662337</v>
      </c>
      <c r="M40" s="7"/>
    </row>
    <row r="41">
      <c r="A41" s="309">
        <v>37.0</v>
      </c>
      <c r="B41" s="310">
        <v>1.0</v>
      </c>
      <c r="C41" s="186">
        <v>5702.8</v>
      </c>
      <c r="D41" s="7">
        <v>1.0</v>
      </c>
      <c r="E41" s="186">
        <v>128.82</v>
      </c>
      <c r="F41" s="301">
        <f t="shared" si="1"/>
        <v>-0.009153142066</v>
      </c>
      <c r="G41" s="301">
        <f t="shared" si="2"/>
        <v>-0.01420916162</v>
      </c>
      <c r="H41" s="201">
        <f t="shared" si="3"/>
        <v>0.00009753019921</v>
      </c>
      <c r="I41" s="201">
        <f t="shared" si="4"/>
        <v>0.0002069756271</v>
      </c>
      <c r="J41" s="312">
        <f t="shared" si="5"/>
        <v>0.0001420787603</v>
      </c>
      <c r="L41" s="316"/>
      <c r="M41" s="316"/>
    </row>
    <row r="42">
      <c r="A42" s="7">
        <v>38.0</v>
      </c>
      <c r="B42" s="310">
        <v>1.0</v>
      </c>
      <c r="C42" s="186">
        <v>5720.6</v>
      </c>
      <c r="D42" s="311">
        <v>1.0</v>
      </c>
      <c r="E42" s="186">
        <v>125.94</v>
      </c>
      <c r="F42" s="301">
        <f t="shared" si="1"/>
        <v>-0.0223567769</v>
      </c>
      <c r="G42" s="301">
        <f t="shared" si="2"/>
        <v>0.00312127376</v>
      </c>
      <c r="H42" s="201">
        <f t="shared" si="3"/>
        <v>0.000532657446</v>
      </c>
      <c r="I42" s="201">
        <f t="shared" si="4"/>
        <v>0.000008665886952</v>
      </c>
      <c r="J42" s="312">
        <f t="shared" si="5"/>
        <v>-0.00006794077723</v>
      </c>
    </row>
    <row r="43">
      <c r="A43" s="7">
        <v>39.0</v>
      </c>
      <c r="B43" s="310">
        <v>1.0</v>
      </c>
      <c r="C43" s="186">
        <v>5772.4</v>
      </c>
      <c r="D43" s="311">
        <v>1.0</v>
      </c>
      <c r="E43" s="186">
        <v>126.0</v>
      </c>
      <c r="F43" s="301">
        <f t="shared" si="1"/>
        <v>0.0004764173416</v>
      </c>
      <c r="G43" s="301">
        <f t="shared" si="2"/>
        <v>0.009054994231</v>
      </c>
      <c r="H43" s="201">
        <f t="shared" si="3"/>
        <v>0.00000006060385353</v>
      </c>
      <c r="I43" s="201">
        <f t="shared" si="4"/>
        <v>0.00007881015413</v>
      </c>
      <c r="J43" s="312">
        <f t="shared" si="5"/>
        <v>-0.000002185451678</v>
      </c>
    </row>
    <row r="44">
      <c r="A44" s="309">
        <v>40.0</v>
      </c>
      <c r="B44" s="310">
        <v>1.0</v>
      </c>
      <c r="C44" s="186">
        <v>5744.2</v>
      </c>
      <c r="D44" s="311">
        <v>1.0</v>
      </c>
      <c r="E44" s="186">
        <v>127.06</v>
      </c>
      <c r="F44" s="301">
        <f t="shared" si="1"/>
        <v>0.008412698413</v>
      </c>
      <c r="G44" s="301">
        <f t="shared" si="2"/>
        <v>-0.004885316333</v>
      </c>
      <c r="H44" s="201">
        <f t="shared" si="3"/>
        <v>0.00005913767756</v>
      </c>
      <c r="I44" s="201">
        <f t="shared" si="4"/>
        <v>0.00002563196647</v>
      </c>
      <c r="J44" s="312">
        <f t="shared" si="5"/>
        <v>-0.00003893346849</v>
      </c>
    </row>
    <row r="45">
      <c r="A45" s="7">
        <v>41.0</v>
      </c>
      <c r="B45" s="310">
        <v>1.0</v>
      </c>
      <c r="C45" s="186">
        <v>5735.1</v>
      </c>
      <c r="D45" s="7">
        <v>1.0</v>
      </c>
      <c r="E45" s="186">
        <v>127.48</v>
      </c>
      <c r="F45" s="301">
        <f t="shared" si="1"/>
        <v>0.003305524949</v>
      </c>
      <c r="G45" s="301">
        <f t="shared" si="2"/>
        <v>-0.001584206678</v>
      </c>
      <c r="H45" s="201">
        <f t="shared" si="3"/>
        <v>0.000006671522777</v>
      </c>
      <c r="I45" s="201">
        <f t="shared" si="4"/>
        <v>0.000003103560748</v>
      </c>
      <c r="J45" s="312">
        <f t="shared" si="5"/>
        <v>-0.000004550327045</v>
      </c>
    </row>
    <row r="46">
      <c r="A46" s="7">
        <v>42.0</v>
      </c>
      <c r="B46" s="310">
        <v>1.0</v>
      </c>
      <c r="C46" s="186">
        <v>5720.6</v>
      </c>
      <c r="D46" s="311">
        <v>1.0</v>
      </c>
      <c r="E46" s="186">
        <v>127.0</v>
      </c>
      <c r="F46" s="301">
        <f t="shared" si="1"/>
        <v>-0.003765296517</v>
      </c>
      <c r="G46" s="301">
        <f t="shared" si="2"/>
        <v>-0.002528290701</v>
      </c>
      <c r="H46" s="201">
        <f t="shared" si="3"/>
        <v>0.00002014117782</v>
      </c>
      <c r="I46" s="201">
        <f t="shared" si="4"/>
        <v>0.000007321227028</v>
      </c>
      <c r="J46" s="312">
        <f t="shared" si="5"/>
        <v>0.00001214323414</v>
      </c>
    </row>
    <row r="47">
      <c r="A47" s="309">
        <v>43.0</v>
      </c>
      <c r="B47" s="310">
        <v>1.0</v>
      </c>
      <c r="C47" s="186">
        <v>5773.6</v>
      </c>
      <c r="D47" s="311">
        <v>1.0</v>
      </c>
      <c r="E47" s="186">
        <v>128.14</v>
      </c>
      <c r="F47" s="301">
        <f t="shared" si="1"/>
        <v>0.008976377953</v>
      </c>
      <c r="G47" s="301">
        <f t="shared" si="2"/>
        <v>0.009264762438</v>
      </c>
      <c r="H47" s="201">
        <f t="shared" si="3"/>
        <v>0.00006812491915</v>
      </c>
      <c r="I47" s="201">
        <f t="shared" si="4"/>
        <v>0.00008257859482</v>
      </c>
      <c r="J47" s="312">
        <f t="shared" si="5"/>
        <v>0.00007500440051</v>
      </c>
    </row>
    <row r="48">
      <c r="A48" s="7">
        <v>44.0</v>
      </c>
      <c r="B48" s="310">
        <v>1.0</v>
      </c>
      <c r="C48" s="186">
        <v>5743.8</v>
      </c>
      <c r="D48" s="311">
        <v>1.0</v>
      </c>
      <c r="E48" s="186">
        <v>127.86</v>
      </c>
      <c r="F48" s="301">
        <f t="shared" si="1"/>
        <v>-0.002185110036</v>
      </c>
      <c r="G48" s="301">
        <f t="shared" si="2"/>
        <v>-0.005161424415</v>
      </c>
      <c r="H48" s="201">
        <f t="shared" si="3"/>
        <v>0.000008454753466</v>
      </c>
      <c r="I48" s="201">
        <f t="shared" si="4"/>
        <v>0.00002850396337</v>
      </c>
      <c r="J48" s="312">
        <f t="shared" si="5"/>
        <v>0.0000155239809</v>
      </c>
    </row>
    <row r="49">
      <c r="A49" s="7">
        <v>45.0</v>
      </c>
      <c r="B49" s="310">
        <v>1.0</v>
      </c>
      <c r="C49" s="186">
        <v>5765.7</v>
      </c>
      <c r="D49" s="7">
        <v>1.0</v>
      </c>
      <c r="E49" s="186">
        <v>126.96</v>
      </c>
      <c r="F49" s="301">
        <f t="shared" si="1"/>
        <v>-0.00703894885</v>
      </c>
      <c r="G49" s="301">
        <f t="shared" si="2"/>
        <v>0.003812806853</v>
      </c>
      <c r="H49" s="201">
        <f t="shared" si="3"/>
        <v>0.00006024157599</v>
      </c>
      <c r="I49" s="201">
        <f t="shared" si="4"/>
        <v>0.00001321555841</v>
      </c>
      <c r="J49" s="312">
        <f t="shared" si="5"/>
        <v>-0.00002821570602</v>
      </c>
    </row>
    <row r="50">
      <c r="A50" s="309">
        <v>46.0</v>
      </c>
      <c r="B50" s="310">
        <v>1.0</v>
      </c>
      <c r="C50" s="186">
        <v>5760.9</v>
      </c>
      <c r="D50" s="311">
        <v>1.0</v>
      </c>
      <c r="E50" s="186">
        <v>128.48</v>
      </c>
      <c r="F50" s="301">
        <f t="shared" si="1"/>
        <v>0.01197227473</v>
      </c>
      <c r="G50" s="301">
        <f t="shared" si="2"/>
        <v>-0.0008325094958</v>
      </c>
      <c r="H50" s="201">
        <f t="shared" si="3"/>
        <v>0.0001265552752</v>
      </c>
      <c r="I50" s="201">
        <f t="shared" si="4"/>
        <v>0.000001020090705</v>
      </c>
      <c r="J50" s="312">
        <f t="shared" si="5"/>
        <v>-0.00001136212391</v>
      </c>
    </row>
    <row r="51">
      <c r="A51" s="7">
        <v>47.0</v>
      </c>
      <c r="B51" s="310">
        <v>1.0</v>
      </c>
      <c r="C51" s="186">
        <v>5693.1</v>
      </c>
      <c r="D51" s="311">
        <v>1.0</v>
      </c>
      <c r="E51" s="186">
        <v>127.78</v>
      </c>
      <c r="F51" s="301">
        <f t="shared" si="1"/>
        <v>-0.005448318804</v>
      </c>
      <c r="G51" s="301">
        <f t="shared" si="2"/>
        <v>-0.01176899443</v>
      </c>
      <c r="H51" s="201">
        <f t="shared" si="3"/>
        <v>0.00003808018756</v>
      </c>
      <c r="I51" s="201">
        <f t="shared" si="4"/>
        <v>0.0001427183923</v>
      </c>
      <c r="J51" s="312">
        <f t="shared" si="5"/>
        <v>0.00007372071043</v>
      </c>
    </row>
    <row r="52">
      <c r="A52" s="7">
        <v>48.0</v>
      </c>
      <c r="B52" s="310">
        <v>1.0</v>
      </c>
      <c r="C52" s="186">
        <v>5730.4</v>
      </c>
      <c r="D52" s="311">
        <v>1.0</v>
      </c>
      <c r="E52" s="186">
        <v>126.26</v>
      </c>
      <c r="F52" s="301">
        <f t="shared" si="1"/>
        <v>-0.0118954453</v>
      </c>
      <c r="G52" s="301">
        <f t="shared" si="2"/>
        <v>0.006551790764</v>
      </c>
      <c r="H52" s="201">
        <f t="shared" si="3"/>
        <v>0.0001592149621</v>
      </c>
      <c r="I52" s="201">
        <f t="shared" si="4"/>
        <v>0.00004063176247</v>
      </c>
      <c r="J52" s="312">
        <f t="shared" si="5"/>
        <v>-0.00008043124097</v>
      </c>
    </row>
    <row r="53">
      <c r="A53" s="309">
        <v>49.0</v>
      </c>
      <c r="B53" s="310">
        <v>1.0</v>
      </c>
      <c r="C53" s="186">
        <v>5757.5</v>
      </c>
      <c r="D53" s="7">
        <v>1.0</v>
      </c>
      <c r="E53" s="186">
        <v>126.31</v>
      </c>
      <c r="F53" s="301">
        <f t="shared" si="1"/>
        <v>0.000396008237</v>
      </c>
      <c r="G53" s="301">
        <f t="shared" si="2"/>
        <v>0.004729163758</v>
      </c>
      <c r="H53" s="201">
        <f t="shared" si="3"/>
        <v>0.0000001066594631</v>
      </c>
      <c r="I53" s="201">
        <f t="shared" si="4"/>
        <v>0.0000207177713</v>
      </c>
      <c r="J53" s="312">
        <f t="shared" si="5"/>
        <v>-0.000001486521565</v>
      </c>
    </row>
    <row r="54">
      <c r="A54" s="7">
        <v>50.0</v>
      </c>
      <c r="B54" s="310">
        <v>1.0</v>
      </c>
      <c r="C54" s="186">
        <v>5785.1</v>
      </c>
      <c r="D54" s="311">
        <v>1.0</v>
      </c>
      <c r="E54" s="186">
        <v>127.18</v>
      </c>
      <c r="F54" s="301">
        <f t="shared" si="1"/>
        <v>0.006887815692</v>
      </c>
      <c r="G54" s="301">
        <f t="shared" si="2"/>
        <v>0.004793747286</v>
      </c>
      <c r="H54" s="201">
        <f t="shared" si="3"/>
        <v>0.00003800993581</v>
      </c>
      <c r="I54" s="201">
        <f t="shared" si="4"/>
        <v>0.00002130986916</v>
      </c>
      <c r="J54" s="312">
        <f t="shared" si="5"/>
        <v>0.00002846026632</v>
      </c>
    </row>
    <row r="55">
      <c r="A55" s="7">
        <v>51.0</v>
      </c>
      <c r="B55" s="310">
        <v>1.0</v>
      </c>
      <c r="C55" s="186">
        <v>5779.2</v>
      </c>
      <c r="D55" s="311">
        <v>1.0</v>
      </c>
      <c r="E55" s="186">
        <v>125.27</v>
      </c>
      <c r="F55" s="301">
        <f t="shared" si="1"/>
        <v>-0.0150180846</v>
      </c>
      <c r="G55" s="301">
        <f t="shared" si="2"/>
        <v>-0.001019861368</v>
      </c>
      <c r="H55" s="201">
        <f t="shared" si="3"/>
        <v>0.0002477690209</v>
      </c>
      <c r="I55" s="201">
        <f t="shared" si="4"/>
        <v>0.000001433640486</v>
      </c>
      <c r="J55" s="312">
        <f t="shared" si="5"/>
        <v>0.00001884706077</v>
      </c>
    </row>
    <row r="56">
      <c r="A56" s="309">
        <v>52.0</v>
      </c>
      <c r="B56" s="310">
        <v>1.0</v>
      </c>
      <c r="C56" s="186">
        <v>5747.1</v>
      </c>
      <c r="D56" s="311">
        <v>1.0</v>
      </c>
      <c r="E56" s="186">
        <v>127.0</v>
      </c>
      <c r="F56" s="301">
        <f t="shared" si="1"/>
        <v>0.01381017003</v>
      </c>
      <c r="G56" s="301">
        <f t="shared" si="2"/>
        <v>-0.005554401993</v>
      </c>
      <c r="H56" s="201">
        <f t="shared" si="3"/>
        <v>0.0001712845982</v>
      </c>
      <c r="I56" s="201">
        <f t="shared" si="4"/>
        <v>0.00003285453885</v>
      </c>
      <c r="J56" s="312">
        <f t="shared" si="5"/>
        <v>-0.0000750165081</v>
      </c>
    </row>
    <row r="57">
      <c r="A57" s="7">
        <v>53.0</v>
      </c>
      <c r="B57" s="310">
        <v>1.0</v>
      </c>
      <c r="C57" s="186">
        <v>5725.9</v>
      </c>
      <c r="D57" s="7">
        <v>1.0</v>
      </c>
      <c r="E57" s="186">
        <v>128.61</v>
      </c>
      <c r="F57" s="301">
        <f t="shared" si="1"/>
        <v>0.01267716535</v>
      </c>
      <c r="G57" s="301">
        <f t="shared" si="2"/>
        <v>-0.003688816969</v>
      </c>
      <c r="H57" s="201">
        <f t="shared" si="3"/>
        <v>0.0001429117323</v>
      </c>
      <c r="I57" s="201">
        <f t="shared" si="4"/>
        <v>0.00001494829789</v>
      </c>
      <c r="J57" s="312">
        <f t="shared" si="5"/>
        <v>-0.00004621998643</v>
      </c>
    </row>
    <row r="58">
      <c r="A58" s="7">
        <v>54.0</v>
      </c>
      <c r="B58" s="310">
        <v>1.0</v>
      </c>
      <c r="C58" s="186">
        <v>5750.1</v>
      </c>
      <c r="D58" s="311">
        <v>1.0</v>
      </c>
      <c r="E58" s="186">
        <v>126.67</v>
      </c>
      <c r="F58" s="301">
        <f t="shared" si="1"/>
        <v>-0.01508436358</v>
      </c>
      <c r="G58" s="301">
        <f t="shared" si="2"/>
        <v>0.004226409822</v>
      </c>
      <c r="H58" s="201">
        <f t="shared" si="3"/>
        <v>0.0002498599661</v>
      </c>
      <c r="I58" s="201">
        <f t="shared" si="4"/>
        <v>0.00001639378491</v>
      </c>
      <c r="J58" s="312">
        <f t="shared" si="5"/>
        <v>-0.00006400117609</v>
      </c>
    </row>
    <row r="59">
      <c r="A59" s="309">
        <v>55.0</v>
      </c>
      <c r="B59" s="310">
        <v>1.0</v>
      </c>
      <c r="C59" s="186">
        <v>5737.2</v>
      </c>
      <c r="D59" s="311">
        <v>1.0</v>
      </c>
      <c r="E59" s="186">
        <v>128.05</v>
      </c>
      <c r="F59" s="301">
        <f t="shared" si="1"/>
        <v>0.01089445015</v>
      </c>
      <c r="G59" s="301">
        <f t="shared" si="2"/>
        <v>-0.002243439245</v>
      </c>
      <c r="H59" s="201">
        <f t="shared" si="3"/>
        <v>0.00010346662</v>
      </c>
      <c r="I59" s="201">
        <f t="shared" si="4"/>
        <v>0.000005860878567</v>
      </c>
      <c r="J59" s="312">
        <f t="shared" si="5"/>
        <v>-0.00002462529788</v>
      </c>
    </row>
    <row r="60">
      <c r="A60" s="7">
        <v>56.0</v>
      </c>
      <c r="B60" s="310">
        <v>1.0</v>
      </c>
      <c r="C60" s="186">
        <v>5745.5</v>
      </c>
      <c r="D60" s="311">
        <v>1.0</v>
      </c>
      <c r="E60" s="186">
        <v>128.33</v>
      </c>
      <c r="F60" s="301">
        <f t="shared" si="1"/>
        <v>0.002186645841</v>
      </c>
      <c r="G60" s="301">
        <f t="shared" si="2"/>
        <v>0.001446698738</v>
      </c>
      <c r="H60" s="201">
        <f t="shared" si="3"/>
        <v>0.000002143442404</v>
      </c>
      <c r="I60" s="201">
        <f t="shared" si="4"/>
        <v>0.000001610901222</v>
      </c>
      <c r="J60" s="312">
        <f t="shared" si="5"/>
        <v>0.000001858191053</v>
      </c>
    </row>
    <row r="61">
      <c r="A61" s="7">
        <v>57.0</v>
      </c>
      <c r="B61" s="310">
        <v>1.0</v>
      </c>
      <c r="C61" s="186">
        <v>5743.9</v>
      </c>
      <c r="D61" s="7">
        <v>1.0</v>
      </c>
      <c r="E61" s="186">
        <v>128.0</v>
      </c>
      <c r="F61" s="301">
        <f t="shared" si="1"/>
        <v>-0.002571495364</v>
      </c>
      <c r="G61" s="301">
        <f t="shared" si="2"/>
        <v>-0.0002784788095</v>
      </c>
      <c r="H61" s="201">
        <f t="shared" si="3"/>
        <v>0.00001085103686</v>
      </c>
      <c r="I61" s="201">
        <f t="shared" si="4"/>
        <v>0.0000002079038186</v>
      </c>
      <c r="J61" s="312">
        <f t="shared" si="5"/>
        <v>0.000001501989347</v>
      </c>
    </row>
    <row r="62">
      <c r="A62" s="309">
        <v>58.0</v>
      </c>
      <c r="B62" s="310">
        <v>1.0</v>
      </c>
      <c r="C62" s="186">
        <v>5709.9</v>
      </c>
      <c r="D62" s="311">
        <v>1.0</v>
      </c>
      <c r="E62" s="186">
        <v>128.55</v>
      </c>
      <c r="F62" s="301">
        <f t="shared" si="1"/>
        <v>0.004296875</v>
      </c>
      <c r="G62" s="301">
        <f t="shared" si="2"/>
        <v>-0.005919323108</v>
      </c>
      <c r="H62" s="201">
        <f t="shared" si="3"/>
        <v>0.00001277547151</v>
      </c>
      <c r="I62" s="201">
        <f t="shared" si="4"/>
        <v>0.00003717108011</v>
      </c>
      <c r="J62" s="312">
        <f t="shared" si="5"/>
        <v>-0.00002179169738</v>
      </c>
    </row>
    <row r="63">
      <c r="A63" s="7">
        <v>59.0</v>
      </c>
      <c r="B63" s="310">
        <v>1.0</v>
      </c>
      <c r="C63" s="186">
        <v>5669.0</v>
      </c>
      <c r="D63" s="311">
        <v>1.0</v>
      </c>
      <c r="E63" s="186">
        <v>128.2</v>
      </c>
      <c r="F63" s="301">
        <f t="shared" si="1"/>
        <v>-0.002722676002</v>
      </c>
      <c r="G63" s="301">
        <f t="shared" si="2"/>
        <v>-0.007162997601</v>
      </c>
      <c r="H63" s="201">
        <f t="shared" si="3"/>
        <v>0.00001186989807</v>
      </c>
      <c r="I63" s="201">
        <f t="shared" si="4"/>
        <v>0.00005388269806</v>
      </c>
      <c r="J63" s="312">
        <f t="shared" si="5"/>
        <v>0.00002528996112</v>
      </c>
    </row>
    <row r="64">
      <c r="A64" s="7">
        <v>60.0</v>
      </c>
      <c r="B64" s="310">
        <v>1.0</v>
      </c>
      <c r="C64" s="186">
        <v>5669.7</v>
      </c>
      <c r="D64" s="311">
        <v>1.0</v>
      </c>
      <c r="E64" s="186">
        <v>126.85</v>
      </c>
      <c r="F64" s="301">
        <f t="shared" si="1"/>
        <v>-0.01053042122</v>
      </c>
      <c r="G64" s="301">
        <f t="shared" si="2"/>
        <v>0.0001234785676</v>
      </c>
      <c r="H64" s="201">
        <f t="shared" si="3"/>
        <v>0.0001266303929</v>
      </c>
      <c r="I64" s="201">
        <f t="shared" si="4"/>
        <v>0.000000002916792213</v>
      </c>
      <c r="J64" s="312">
        <f t="shared" si="5"/>
        <v>0.0000006077454599</v>
      </c>
    </row>
    <row r="65">
      <c r="A65" s="309">
        <v>61.0</v>
      </c>
      <c r="B65" s="310">
        <v>1.0</v>
      </c>
      <c r="C65" s="186">
        <v>5714.5</v>
      </c>
      <c r="D65" s="7">
        <v>1.0</v>
      </c>
      <c r="E65" s="186">
        <v>126.84</v>
      </c>
      <c r="F65" s="301">
        <f t="shared" si="1"/>
        <v>-0.00007883326764</v>
      </c>
      <c r="G65" s="301">
        <f t="shared" si="2"/>
        <v>0.007901652645</v>
      </c>
      <c r="H65" s="201">
        <f t="shared" si="3"/>
        <v>0.000000642288616</v>
      </c>
      <c r="I65" s="201">
        <f t="shared" si="4"/>
        <v>0.00005966275186</v>
      </c>
      <c r="J65" s="312">
        <f t="shared" si="5"/>
        <v>-0.000006190372067</v>
      </c>
    </row>
    <row r="66">
      <c r="A66" s="7">
        <v>62.0</v>
      </c>
      <c r="B66" s="310">
        <v>1.0</v>
      </c>
      <c r="C66" s="186">
        <v>5724.6</v>
      </c>
      <c r="D66" s="311">
        <v>1.0</v>
      </c>
      <c r="E66" s="186">
        <v>128.52</v>
      </c>
      <c r="F66" s="301">
        <f t="shared" si="1"/>
        <v>0.01324503311</v>
      </c>
      <c r="G66" s="301">
        <f t="shared" si="2"/>
        <v>0.001767433721</v>
      </c>
      <c r="H66" s="201">
        <f t="shared" si="3"/>
        <v>0.0001568114352</v>
      </c>
      <c r="I66" s="201">
        <f t="shared" si="4"/>
        <v>0.000002527934066</v>
      </c>
      <c r="J66" s="312">
        <f t="shared" si="5"/>
        <v>0.00001991002183</v>
      </c>
    </row>
    <row r="67">
      <c r="A67" s="7">
        <v>63.0</v>
      </c>
      <c r="B67" s="310">
        <v>1.0</v>
      </c>
      <c r="C67" s="186">
        <v>5702.0</v>
      </c>
      <c r="D67" s="311">
        <v>1.0</v>
      </c>
      <c r="E67" s="186">
        <v>130.99</v>
      </c>
      <c r="F67" s="301">
        <f t="shared" si="1"/>
        <v>0.01921879863</v>
      </c>
      <c r="G67" s="301">
        <f t="shared" si="2"/>
        <v>-0.003947874087</v>
      </c>
      <c r="H67" s="201">
        <f t="shared" si="3"/>
        <v>0.0003421095176</v>
      </c>
      <c r="I67" s="201">
        <f t="shared" si="4"/>
        <v>0.00001701859504</v>
      </c>
      <c r="J67" s="312">
        <f t="shared" si="5"/>
        <v>-0.00007630349495</v>
      </c>
    </row>
    <row r="68">
      <c r="A68" s="309">
        <v>64.0</v>
      </c>
      <c r="B68" s="310">
        <v>1.0</v>
      </c>
      <c r="C68" s="186">
        <v>5706.2</v>
      </c>
      <c r="D68" s="311">
        <v>1.0</v>
      </c>
      <c r="E68" s="186">
        <v>130.46</v>
      </c>
      <c r="F68" s="301">
        <f t="shared" si="1"/>
        <v>-0.00404611039</v>
      </c>
      <c r="G68" s="301">
        <f t="shared" si="2"/>
        <v>0.0007365836549</v>
      </c>
      <c r="H68" s="201">
        <f t="shared" si="3"/>
        <v>0.00002274055912</v>
      </c>
      <c r="I68" s="201">
        <f t="shared" si="4"/>
        <v>0.0000003125902967</v>
      </c>
      <c r="J68" s="312">
        <f t="shared" si="5"/>
        <v>-0.000002666172936</v>
      </c>
    </row>
    <row r="69">
      <c r="A69" s="7">
        <v>65.0</v>
      </c>
      <c r="B69" s="310">
        <v>1.0</v>
      </c>
      <c r="C69" s="186">
        <v>5689.7</v>
      </c>
      <c r="D69" s="7">
        <v>1.0</v>
      </c>
      <c r="E69" s="186">
        <v>130.88</v>
      </c>
      <c r="F69" s="301">
        <f t="shared" si="1"/>
        <v>0.003219377587</v>
      </c>
      <c r="G69" s="301">
        <f t="shared" si="2"/>
        <v>-0.002891591602</v>
      </c>
      <c r="H69" s="201">
        <f t="shared" si="3"/>
        <v>0.000006233919088</v>
      </c>
      <c r="I69" s="201">
        <f t="shared" si="4"/>
        <v>0.000009419236729</v>
      </c>
      <c r="J69" s="312">
        <f t="shared" si="5"/>
        <v>-0.000007662816691</v>
      </c>
    </row>
    <row r="70">
      <c r="A70" s="7">
        <v>66.0</v>
      </c>
      <c r="B70" s="310">
        <v>1.0</v>
      </c>
      <c r="C70" s="186">
        <v>5689.9</v>
      </c>
      <c r="D70" s="311">
        <v>1.0</v>
      </c>
      <c r="E70" s="186">
        <v>132.28</v>
      </c>
      <c r="F70" s="301">
        <f t="shared" si="1"/>
        <v>0.01069682152</v>
      </c>
      <c r="G70" s="301">
        <f t="shared" si="2"/>
        <v>0.0000351512382</v>
      </c>
      <c r="H70" s="201">
        <f t="shared" si="3"/>
        <v>0.00009948517782</v>
      </c>
      <c r="I70" s="201">
        <f t="shared" si="4"/>
        <v>0.00000002025915665</v>
      </c>
      <c r="J70" s="312">
        <f t="shared" si="5"/>
        <v>-0.000001419678063</v>
      </c>
    </row>
    <row r="71">
      <c r="A71" s="309">
        <v>67.0</v>
      </c>
      <c r="B71" s="310">
        <v>1.0</v>
      </c>
      <c r="C71" s="186">
        <v>5672.6</v>
      </c>
      <c r="D71" s="311">
        <v>1.0</v>
      </c>
      <c r="E71" s="186">
        <v>130.95</v>
      </c>
      <c r="F71" s="301">
        <f t="shared" si="1"/>
        <v>-0.01005443</v>
      </c>
      <c r="G71" s="301">
        <f t="shared" si="2"/>
        <v>-0.003040475228</v>
      </c>
      <c r="H71" s="201">
        <f t="shared" si="3"/>
        <v>0.0001161442859</v>
      </c>
      <c r="I71" s="201">
        <f t="shared" si="4"/>
        <v>0.00001035527384</v>
      </c>
      <c r="J71" s="312">
        <f t="shared" si="5"/>
        <v>0.00003468005025</v>
      </c>
    </row>
    <row r="72">
      <c r="A72" s="7">
        <v>68.0</v>
      </c>
      <c r="B72" s="310">
        <v>1.0</v>
      </c>
      <c r="C72" s="186">
        <v>5713.1</v>
      </c>
      <c r="D72" s="311">
        <v>1.0</v>
      </c>
      <c r="E72" s="186">
        <v>131.26</v>
      </c>
      <c r="F72" s="301">
        <f t="shared" si="1"/>
        <v>0.002367315769</v>
      </c>
      <c r="G72" s="301">
        <f t="shared" si="2"/>
        <v>0.00713958326</v>
      </c>
      <c r="H72" s="201">
        <f t="shared" si="3"/>
        <v>0.000002705103643</v>
      </c>
      <c r="I72" s="201">
        <f t="shared" si="4"/>
        <v>0.00004847079961</v>
      </c>
      <c r="J72" s="312">
        <f t="shared" si="5"/>
        <v>0.00001145070027</v>
      </c>
    </row>
    <row r="73">
      <c r="A73" s="7">
        <v>69.0</v>
      </c>
      <c r="B73" s="310">
        <v>1.0</v>
      </c>
      <c r="C73" s="186">
        <v>5746.4</v>
      </c>
      <c r="D73" s="7">
        <v>1.0</v>
      </c>
      <c r="E73" s="186">
        <v>132.51</v>
      </c>
      <c r="F73" s="301">
        <f t="shared" si="1"/>
        <v>0.009523083956</v>
      </c>
      <c r="G73" s="301">
        <f t="shared" si="2"/>
        <v>0.005828709457</v>
      </c>
      <c r="H73" s="201">
        <f t="shared" si="3"/>
        <v>0.00007744859106</v>
      </c>
      <c r="I73" s="201">
        <f t="shared" si="4"/>
        <v>0.00003193632767</v>
      </c>
      <c r="J73" s="312">
        <f t="shared" si="5"/>
        <v>0.00004973352573</v>
      </c>
    </row>
    <row r="74">
      <c r="A74" s="309">
        <v>70.0</v>
      </c>
      <c r="B74" s="310">
        <v>1.0</v>
      </c>
      <c r="C74" s="186">
        <v>5744.3</v>
      </c>
      <c r="D74" s="311">
        <v>1.0</v>
      </c>
      <c r="E74" s="186">
        <v>132.61</v>
      </c>
      <c r="F74" s="301">
        <f t="shared" si="1"/>
        <v>0.0007546600257</v>
      </c>
      <c r="G74" s="301">
        <f t="shared" si="2"/>
        <v>-0.0003654461924</v>
      </c>
      <c r="H74" s="201">
        <f t="shared" si="3"/>
        <v>0.000000001028111943</v>
      </c>
      <c r="I74" s="201">
        <f t="shared" si="4"/>
        <v>0.0000002947752596</v>
      </c>
      <c r="J74" s="312">
        <f t="shared" si="5"/>
        <v>-0.00000001740867499</v>
      </c>
    </row>
    <row r="75">
      <c r="A75" s="7">
        <v>71.0</v>
      </c>
      <c r="B75" s="310">
        <v>1.0</v>
      </c>
      <c r="C75" s="186">
        <v>5738.7</v>
      </c>
      <c r="D75" s="311">
        <v>1.0</v>
      </c>
      <c r="E75" s="186">
        <v>132.29</v>
      </c>
      <c r="F75" s="301">
        <f t="shared" si="1"/>
        <v>-0.002413091019</v>
      </c>
      <c r="G75" s="301">
        <f t="shared" si="2"/>
        <v>-0.0009748794457</v>
      </c>
      <c r="H75" s="201">
        <f t="shared" si="3"/>
        <v>0.000009832532082</v>
      </c>
      <c r="I75" s="201">
        <f t="shared" si="4"/>
        <v>0.000001327945896</v>
      </c>
      <c r="J75" s="312">
        <f t="shared" si="5"/>
        <v>0.00000361345688</v>
      </c>
    </row>
    <row r="76">
      <c r="A76" s="7">
        <v>72.0</v>
      </c>
      <c r="B76" s="310">
        <v>1.0</v>
      </c>
      <c r="C76" s="186">
        <v>5695.0</v>
      </c>
      <c r="D76" s="311">
        <v>1.0</v>
      </c>
      <c r="E76" s="186">
        <v>131.25</v>
      </c>
      <c r="F76" s="301">
        <f t="shared" si="1"/>
        <v>-0.007861516366</v>
      </c>
      <c r="G76" s="301">
        <f t="shared" si="2"/>
        <v>-0.007614965062</v>
      </c>
      <c r="H76" s="201">
        <f t="shared" si="3"/>
        <v>0.00007368698237</v>
      </c>
      <c r="I76" s="201">
        <f t="shared" si="4"/>
        <v>0.00006072229203</v>
      </c>
      <c r="J76" s="312">
        <f t="shared" si="5"/>
        <v>0.00006689127344</v>
      </c>
    </row>
    <row r="77">
      <c r="A77" s="309">
        <v>73.0</v>
      </c>
      <c r="B77" s="310">
        <v>1.0</v>
      </c>
      <c r="C77" s="186">
        <v>5720.6</v>
      </c>
      <c r="D77" s="7">
        <v>1.0</v>
      </c>
      <c r="E77" s="186">
        <v>130.96</v>
      </c>
      <c r="F77" s="301">
        <f t="shared" si="1"/>
        <v>-0.00220952381</v>
      </c>
      <c r="G77" s="301">
        <f t="shared" si="2"/>
        <v>0.004495171203</v>
      </c>
      <c r="H77" s="201">
        <f t="shared" si="3"/>
        <v>0.000008597325644</v>
      </c>
      <c r="I77" s="201">
        <f t="shared" si="4"/>
        <v>0.00001864240635</v>
      </c>
      <c r="J77" s="312">
        <f t="shared" si="5"/>
        <v>-0.00001265996991</v>
      </c>
    </row>
    <row r="78">
      <c r="A78" s="7">
        <v>74.0</v>
      </c>
      <c r="B78" s="310">
        <v>1.0</v>
      </c>
      <c r="C78" s="186">
        <v>5713.6</v>
      </c>
      <c r="D78" s="311">
        <v>1.0</v>
      </c>
      <c r="E78" s="186">
        <v>131.46</v>
      </c>
      <c r="F78" s="301">
        <f t="shared" si="1"/>
        <v>0.003817959682</v>
      </c>
      <c r="G78" s="301">
        <f t="shared" si="2"/>
        <v>-0.001223647869</v>
      </c>
      <c r="H78" s="201">
        <f t="shared" si="3"/>
        <v>0.000009581277311</v>
      </c>
      <c r="I78" s="201">
        <f t="shared" si="4"/>
        <v>0.000001963175846</v>
      </c>
      <c r="J78" s="312">
        <f t="shared" si="5"/>
        <v>-0.000004337018814</v>
      </c>
    </row>
    <row r="79">
      <c r="A79" s="7">
        <v>75.0</v>
      </c>
      <c r="B79" s="310">
        <v>1.0</v>
      </c>
      <c r="C79" s="186">
        <v>5709.1</v>
      </c>
      <c r="D79" s="311">
        <v>1.0</v>
      </c>
      <c r="E79" s="186">
        <v>130.95</v>
      </c>
      <c r="F79" s="301">
        <f t="shared" si="1"/>
        <v>-0.003879507074</v>
      </c>
      <c r="G79" s="301">
        <f t="shared" si="2"/>
        <v>-0.0007875945113</v>
      </c>
      <c r="H79" s="201">
        <f t="shared" si="3"/>
        <v>0.00002117935124</v>
      </c>
      <c r="I79" s="201">
        <f t="shared" si="4"/>
        <v>0.0000009313802051</v>
      </c>
      <c r="J79" s="312">
        <f t="shared" si="5"/>
        <v>0.000004441399386</v>
      </c>
    </row>
    <row r="80">
      <c r="A80" s="309">
        <v>76.0</v>
      </c>
      <c r="B80" s="310">
        <v>1.0</v>
      </c>
      <c r="C80" s="186">
        <v>5655.4</v>
      </c>
      <c r="D80" s="311">
        <v>1.0</v>
      </c>
      <c r="E80" s="186">
        <v>133.75</v>
      </c>
      <c r="F80" s="301">
        <f t="shared" si="1"/>
        <v>0.02138220695</v>
      </c>
      <c r="G80" s="301">
        <f t="shared" si="2"/>
        <v>-0.009406035978</v>
      </c>
      <c r="H80" s="201">
        <f t="shared" si="3"/>
        <v>0.0004268195311</v>
      </c>
      <c r="I80" s="201">
        <f t="shared" si="4"/>
        <v>0.00009184389163</v>
      </c>
      <c r="J80" s="312">
        <f t="shared" si="5"/>
        <v>-0.0001979918351</v>
      </c>
    </row>
    <row r="81">
      <c r="A81" s="7">
        <v>77.0</v>
      </c>
      <c r="B81" s="310">
        <v>1.0</v>
      </c>
      <c r="C81" s="186">
        <v>5682.1</v>
      </c>
      <c r="D81" s="7">
        <v>1.0</v>
      </c>
      <c r="E81" s="186">
        <v>132.81</v>
      </c>
      <c r="F81" s="301">
        <f t="shared" si="1"/>
        <v>-0.007028037383</v>
      </c>
      <c r="G81" s="301">
        <f t="shared" si="2"/>
        <v>0.004721151466</v>
      </c>
      <c r="H81" s="201">
        <f t="shared" si="3"/>
        <v>0.00006007231537</v>
      </c>
      <c r="I81" s="201">
        <f t="shared" si="4"/>
        <v>0.00002064489675</v>
      </c>
      <c r="J81" s="312">
        <f t="shared" si="5"/>
        <v>-0.00003521628527</v>
      </c>
    </row>
    <row r="82">
      <c r="A82" s="7">
        <v>78.0</v>
      </c>
      <c r="B82" s="310">
        <v>1.0</v>
      </c>
      <c r="C82" s="186">
        <v>5683.7</v>
      </c>
      <c r="D82" s="311">
        <v>1.0</v>
      </c>
      <c r="E82" s="186">
        <v>133.08</v>
      </c>
      <c r="F82" s="301">
        <f t="shared" si="1"/>
        <v>0.002032979444</v>
      </c>
      <c r="G82" s="301">
        <f t="shared" si="2"/>
        <v>0.0002815860333</v>
      </c>
      <c r="H82" s="201">
        <f t="shared" si="3"/>
        <v>0.000001717105188</v>
      </c>
      <c r="I82" s="201">
        <f t="shared" si="4"/>
        <v>0.00000001083683725</v>
      </c>
      <c r="J82" s="312">
        <f t="shared" si="5"/>
        <v>0.0000001364111046</v>
      </c>
    </row>
    <row r="83">
      <c r="A83" s="309">
        <v>79.0</v>
      </c>
      <c r="B83" s="310">
        <v>1.0</v>
      </c>
      <c r="C83" s="186">
        <v>5671.0</v>
      </c>
      <c r="D83" s="311">
        <v>1.0</v>
      </c>
      <c r="E83" s="186">
        <v>133.86</v>
      </c>
      <c r="F83" s="301">
        <f t="shared" si="1"/>
        <v>0.005861136159</v>
      </c>
      <c r="G83" s="301">
        <f t="shared" si="2"/>
        <v>-0.002234459947</v>
      </c>
      <c r="H83" s="201">
        <f t="shared" si="3"/>
        <v>0.0000264045966</v>
      </c>
      <c r="I83" s="201">
        <f t="shared" si="4"/>
        <v>0.00000581748278</v>
      </c>
      <c r="J83" s="312">
        <f t="shared" si="5"/>
        <v>-0.00001239388099</v>
      </c>
    </row>
    <row r="84">
      <c r="A84" s="7">
        <v>80.0</v>
      </c>
      <c r="B84" s="310">
        <v>1.0</v>
      </c>
      <c r="C84" s="186">
        <v>5664.3</v>
      </c>
      <c r="D84" s="311">
        <v>1.0</v>
      </c>
      <c r="E84" s="186">
        <v>132.53</v>
      </c>
      <c r="F84" s="301">
        <f t="shared" si="1"/>
        <v>-0.009935753773</v>
      </c>
      <c r="G84" s="301">
        <f t="shared" si="2"/>
        <v>-0.00118144948</v>
      </c>
      <c r="H84" s="201">
        <f t="shared" si="3"/>
        <v>0.0001136004165</v>
      </c>
      <c r="I84" s="201">
        <f t="shared" si="4"/>
        <v>0.000001846705373</v>
      </c>
      <c r="J84" s="312">
        <f t="shared" si="5"/>
        <v>0.00001448400841</v>
      </c>
    </row>
    <row r="85">
      <c r="A85" s="7">
        <v>81.0</v>
      </c>
      <c r="B85" s="310">
        <v>1.0</v>
      </c>
      <c r="C85" s="186">
        <v>5670.4</v>
      </c>
      <c r="D85" s="7">
        <v>1.0</v>
      </c>
      <c r="E85" s="186">
        <v>132.43</v>
      </c>
      <c r="F85" s="301">
        <f t="shared" si="1"/>
        <v>-0.0007545461405</v>
      </c>
      <c r="G85" s="301">
        <f t="shared" si="2"/>
        <v>0.001076920361</v>
      </c>
      <c r="H85" s="201">
        <f t="shared" si="3"/>
        <v>0.000002181948433</v>
      </c>
      <c r="I85" s="201">
        <f t="shared" si="4"/>
        <v>0.000000808982345</v>
      </c>
      <c r="J85" s="312">
        <f t="shared" si="5"/>
        <v>-0.000001328592398</v>
      </c>
    </row>
    <row r="86">
      <c r="A86" s="309">
        <v>82.0</v>
      </c>
      <c r="B86" s="310">
        <v>1.0</v>
      </c>
      <c r="C86" s="186">
        <v>5681.6</v>
      </c>
      <c r="D86" s="311">
        <v>1.0</v>
      </c>
      <c r="E86" s="186">
        <v>133.94</v>
      </c>
      <c r="F86" s="301">
        <f t="shared" si="1"/>
        <v>0.01140225025</v>
      </c>
      <c r="G86" s="301">
        <f t="shared" si="2"/>
        <v>0.0019751693</v>
      </c>
      <c r="H86" s="201">
        <f t="shared" si="3"/>
        <v>0.0001140550182</v>
      </c>
      <c r="I86" s="201">
        <f t="shared" si="4"/>
        <v>0.000003231665599</v>
      </c>
      <c r="J86" s="312">
        <f t="shared" si="5"/>
        <v>0.00001919863742</v>
      </c>
    </row>
    <row r="87">
      <c r="A87" s="7">
        <v>83.0</v>
      </c>
      <c r="B87" s="310">
        <v>1.0</v>
      </c>
      <c r="C87" s="186">
        <v>5729.3</v>
      </c>
      <c r="D87" s="311">
        <v>1.0</v>
      </c>
      <c r="E87" s="186">
        <v>133.96</v>
      </c>
      <c r="F87" s="301">
        <f t="shared" si="1"/>
        <v>0.0001493205913</v>
      </c>
      <c r="G87" s="301">
        <f t="shared" si="2"/>
        <v>0.008395522388</v>
      </c>
      <c r="H87" s="201">
        <f t="shared" si="3"/>
        <v>0.0000003286445118</v>
      </c>
      <c r="I87" s="201">
        <f t="shared" si="4"/>
        <v>0.00006753612368</v>
      </c>
      <c r="J87" s="312">
        <f t="shared" si="5"/>
        <v>-0.000004711196918</v>
      </c>
    </row>
    <row r="88">
      <c r="A88" s="7">
        <v>84.0</v>
      </c>
      <c r="B88" s="310">
        <v>1.0</v>
      </c>
      <c r="C88" s="186">
        <v>5701.4</v>
      </c>
      <c r="D88" s="311">
        <v>1.0</v>
      </c>
      <c r="E88" s="186">
        <v>134.88</v>
      </c>
      <c r="F88" s="301">
        <f t="shared" si="1"/>
        <v>0.006867721708</v>
      </c>
      <c r="G88" s="301">
        <f t="shared" si="2"/>
        <v>-0.004869704851</v>
      </c>
      <c r="H88" s="201">
        <f t="shared" si="3"/>
        <v>0.00003776257192</v>
      </c>
      <c r="I88" s="201">
        <f t="shared" si="4"/>
        <v>0.0000254741345</v>
      </c>
      <c r="J88" s="312">
        <f t="shared" si="5"/>
        <v>-0.00003101562245</v>
      </c>
    </row>
    <row r="89">
      <c r="A89" s="309">
        <v>85.0</v>
      </c>
      <c r="B89" s="310">
        <v>1.0</v>
      </c>
      <c r="C89" s="186">
        <v>5652.1</v>
      </c>
      <c r="D89" s="7">
        <v>1.0</v>
      </c>
      <c r="E89" s="186">
        <v>134.51</v>
      </c>
      <c r="F89" s="301">
        <f t="shared" si="1"/>
        <v>-0.002743179122</v>
      </c>
      <c r="G89" s="301">
        <f t="shared" si="2"/>
        <v>-0.008646998983</v>
      </c>
      <c r="H89" s="201">
        <f t="shared" si="3"/>
        <v>0.00001201159609</v>
      </c>
      <c r="I89" s="201">
        <f t="shared" si="4"/>
        <v>0.00007787153349</v>
      </c>
      <c r="J89" s="312">
        <f t="shared" si="5"/>
        <v>0.00003058367878</v>
      </c>
    </row>
    <row r="90">
      <c r="A90" s="7">
        <v>86.0</v>
      </c>
      <c r="B90" s="310">
        <v>1.0</v>
      </c>
      <c r="C90" s="186">
        <v>5651.8</v>
      </c>
      <c r="D90" s="311">
        <v>1.0</v>
      </c>
      <c r="E90" s="186">
        <v>133.29</v>
      </c>
      <c r="F90" s="301">
        <f t="shared" si="1"/>
        <v>-0.009069957624</v>
      </c>
      <c r="G90" s="301">
        <f t="shared" si="2"/>
        <v>-0.00005307761717</v>
      </c>
      <c r="H90" s="201">
        <f t="shared" si="3"/>
        <v>0.00009589410336</v>
      </c>
      <c r="I90" s="201">
        <f t="shared" si="4"/>
        <v>0.00000005315953658</v>
      </c>
      <c r="J90" s="312">
        <f t="shared" si="5"/>
        <v>0.000002257805593</v>
      </c>
    </row>
    <row r="91">
      <c r="A91" s="7">
        <v>87.0</v>
      </c>
      <c r="B91" s="310">
        <v>1.0</v>
      </c>
      <c r="C91" s="186">
        <v>5710.7</v>
      </c>
      <c r="D91" s="311">
        <v>1.0</v>
      </c>
      <c r="E91" s="186">
        <v>133.25</v>
      </c>
      <c r="F91" s="301">
        <f t="shared" si="1"/>
        <v>-0.0003000975317</v>
      </c>
      <c r="G91" s="301">
        <f t="shared" si="2"/>
        <v>0.01042145865</v>
      </c>
      <c r="H91" s="201">
        <f t="shared" si="3"/>
        <v>0.000001045901734</v>
      </c>
      <c r="I91" s="201">
        <f t="shared" si="4"/>
        <v>0.0001049389777</v>
      </c>
      <c r="J91" s="312">
        <f t="shared" si="5"/>
        <v>-0.00001047644304</v>
      </c>
    </row>
    <row r="92">
      <c r="A92" s="309">
        <v>88.0</v>
      </c>
      <c r="B92" s="310">
        <v>1.0</v>
      </c>
      <c r="C92" s="186">
        <v>5739.3</v>
      </c>
      <c r="D92" s="311">
        <v>1.0</v>
      </c>
      <c r="E92" s="186">
        <v>134.82</v>
      </c>
      <c r="F92" s="301">
        <f t="shared" si="1"/>
        <v>0.01178236398</v>
      </c>
      <c r="G92" s="301">
        <f t="shared" si="2"/>
        <v>0.005008142609</v>
      </c>
      <c r="H92" s="201">
        <f t="shared" si="3"/>
        <v>0.0001223184712</v>
      </c>
      <c r="I92" s="201">
        <f t="shared" si="4"/>
        <v>0.00002333524422</v>
      </c>
      <c r="J92" s="312">
        <f t="shared" si="5"/>
        <v>0.00005342594313</v>
      </c>
    </row>
    <row r="93">
      <c r="A93" s="7">
        <v>89.0</v>
      </c>
      <c r="B93" s="310">
        <v>1.0</v>
      </c>
      <c r="C93" s="186">
        <v>5738.1</v>
      </c>
      <c r="D93" s="7">
        <v>1.0</v>
      </c>
      <c r="E93" s="186">
        <v>136.44</v>
      </c>
      <c r="F93" s="301">
        <f t="shared" si="1"/>
        <v>0.01201602136</v>
      </c>
      <c r="G93" s="301">
        <f t="shared" si="2"/>
        <v>-0.0002090847316</v>
      </c>
      <c r="H93" s="201">
        <f t="shared" si="3"/>
        <v>0.00012754146</v>
      </c>
      <c r="I93" s="201">
        <f t="shared" si="4"/>
        <v>0.0000001494368551</v>
      </c>
      <c r="J93" s="312">
        <f t="shared" si="5"/>
        <v>-0.000004365706664</v>
      </c>
    </row>
    <row r="94">
      <c r="A94" s="7">
        <v>90.0</v>
      </c>
      <c r="B94" s="310">
        <v>1.0</v>
      </c>
      <c r="C94" s="186">
        <v>5772.1</v>
      </c>
      <c r="D94" s="311">
        <v>1.0</v>
      </c>
      <c r="E94" s="186">
        <v>136.1</v>
      </c>
      <c r="F94" s="301">
        <f t="shared" si="1"/>
        <v>-0.002491937848</v>
      </c>
      <c r="G94" s="301">
        <f t="shared" si="2"/>
        <v>0.005925306286</v>
      </c>
      <c r="H94" s="201">
        <f t="shared" si="3"/>
        <v>0.00001033322684</v>
      </c>
      <c r="I94" s="201">
        <f t="shared" si="4"/>
        <v>0.00003303743916</v>
      </c>
      <c r="J94" s="312">
        <f t="shared" si="5"/>
        <v>-0.00001847656226</v>
      </c>
    </row>
    <row r="95">
      <c r="A95" s="309">
        <v>91.0</v>
      </c>
      <c r="B95" s="310">
        <v>1.0</v>
      </c>
      <c r="C95" s="186">
        <v>5794.5</v>
      </c>
      <c r="D95" s="311">
        <v>1.0</v>
      </c>
      <c r="E95" s="186">
        <v>136.7</v>
      </c>
      <c r="F95" s="301">
        <f t="shared" si="1"/>
        <v>0.004408523145</v>
      </c>
      <c r="G95" s="301">
        <f t="shared" si="2"/>
        <v>0.003880736647</v>
      </c>
      <c r="H95" s="201">
        <f t="shared" si="3"/>
        <v>0.00001358606009</v>
      </c>
      <c r="I95" s="201">
        <f t="shared" si="4"/>
        <v>0.00001371406608</v>
      </c>
      <c r="J95" s="312">
        <f t="shared" si="5"/>
        <v>0.00001364991303</v>
      </c>
    </row>
    <row r="96">
      <c r="A96" s="7">
        <v>92.0</v>
      </c>
      <c r="B96" s="310">
        <v>1.0</v>
      </c>
      <c r="C96" s="186">
        <v>5814.2</v>
      </c>
      <c r="D96" s="311">
        <v>1.0</v>
      </c>
      <c r="E96" s="186">
        <v>137.99</v>
      </c>
      <c r="F96" s="301">
        <f t="shared" si="1"/>
        <v>0.009436722751</v>
      </c>
      <c r="G96" s="301">
        <f t="shared" si="2"/>
        <v>0.003399775649</v>
      </c>
      <c r="H96" s="201">
        <f t="shared" si="3"/>
        <v>0.0000759360078</v>
      </c>
      <c r="I96" s="201">
        <f t="shared" si="4"/>
        <v>0.00001038315121</v>
      </c>
      <c r="J96" s="312">
        <f t="shared" si="5"/>
        <v>0.00002807944179</v>
      </c>
    </row>
    <row r="97">
      <c r="A97" s="7">
        <v>93.0</v>
      </c>
      <c r="B97" s="310">
        <v>1.0</v>
      </c>
      <c r="C97" s="186">
        <v>5846.8</v>
      </c>
      <c r="D97" s="7">
        <v>1.0</v>
      </c>
      <c r="E97" s="186">
        <v>137.66</v>
      </c>
      <c r="F97" s="301">
        <f t="shared" si="1"/>
        <v>-0.002391477643</v>
      </c>
      <c r="G97" s="301">
        <f t="shared" si="2"/>
        <v>0.005606962265</v>
      </c>
      <c r="H97" s="201">
        <f t="shared" si="3"/>
        <v>0.000009697453665</v>
      </c>
      <c r="I97" s="201">
        <f t="shared" si="4"/>
        <v>0.00002947921357</v>
      </c>
      <c r="J97" s="312">
        <f t="shared" si="5"/>
        <v>-0.00001690778837</v>
      </c>
    </row>
    <row r="98">
      <c r="A98" s="309">
        <v>94.0</v>
      </c>
      <c r="B98" s="310">
        <v>1.0</v>
      </c>
      <c r="C98" s="186">
        <v>5889.6</v>
      </c>
      <c r="D98" s="311">
        <v>1.0</v>
      </c>
      <c r="E98" s="186">
        <v>138.1</v>
      </c>
      <c r="F98" s="301">
        <f t="shared" si="1"/>
        <v>0.003196280692</v>
      </c>
      <c r="G98" s="301">
        <f t="shared" si="2"/>
        <v>0.007320243552</v>
      </c>
      <c r="H98" s="201">
        <f t="shared" si="3"/>
        <v>0.00000611911674</v>
      </c>
      <c r="I98" s="201">
        <f t="shared" si="4"/>
        <v>0.00005101898684</v>
      </c>
      <c r="J98" s="312">
        <f t="shared" si="5"/>
        <v>0.00001766893139</v>
      </c>
    </row>
    <row r="99">
      <c r="A99" s="7">
        <v>95.0</v>
      </c>
      <c r="B99" s="310">
        <v>1.0</v>
      </c>
      <c r="C99" s="186">
        <v>5890.5</v>
      </c>
      <c r="D99" s="311">
        <v>1.0</v>
      </c>
      <c r="E99" s="186">
        <v>138.95</v>
      </c>
      <c r="F99" s="301">
        <f t="shared" si="1"/>
        <v>0.006154960174</v>
      </c>
      <c r="G99" s="301">
        <f t="shared" si="2"/>
        <v>0.0001528117359</v>
      </c>
      <c r="H99" s="201">
        <f t="shared" si="3"/>
        <v>0.00002951058225</v>
      </c>
      <c r="I99" s="201">
        <f t="shared" si="4"/>
        <v>0.0000000006088144934</v>
      </c>
      <c r="J99" s="312">
        <f t="shared" si="5"/>
        <v>-0.0000001340390621</v>
      </c>
    </row>
    <row r="100">
      <c r="A100" s="7">
        <v>96.0</v>
      </c>
      <c r="B100" s="310">
        <v>1.0</v>
      </c>
      <c r="C100" s="186">
        <v>5896.1</v>
      </c>
      <c r="D100" s="311">
        <v>1.0</v>
      </c>
      <c r="E100" s="186">
        <v>141.45</v>
      </c>
      <c r="F100" s="301">
        <f t="shared" si="1"/>
        <v>0.01799208348</v>
      </c>
      <c r="G100" s="301">
        <f t="shared" si="2"/>
        <v>0.0009506833036</v>
      </c>
      <c r="H100" s="201">
        <f t="shared" si="3"/>
        <v>0.0002982352034</v>
      </c>
      <c r="I100" s="201">
        <f t="shared" si="4"/>
        <v>0.0000005978342212</v>
      </c>
      <c r="J100" s="312">
        <f t="shared" si="5"/>
        <v>0.00001335272296</v>
      </c>
    </row>
    <row r="101">
      <c r="A101" s="309">
        <v>97.0</v>
      </c>
      <c r="B101" s="310">
        <v>1.0</v>
      </c>
      <c r="C101" s="186">
        <v>5907.0</v>
      </c>
      <c r="D101" s="7">
        <v>1.0</v>
      </c>
      <c r="E101" s="186">
        <v>140.95</v>
      </c>
      <c r="F101" s="301">
        <f t="shared" si="1"/>
        <v>-0.003534817957</v>
      </c>
      <c r="G101" s="301">
        <f t="shared" si="2"/>
        <v>0.001848679636</v>
      </c>
      <c r="H101" s="201">
        <f t="shared" si="3"/>
        <v>0.00001812557225</v>
      </c>
      <c r="I101" s="201">
        <f t="shared" si="4"/>
        <v>0.000002792888494</v>
      </c>
      <c r="J101" s="312">
        <f t="shared" si="5"/>
        <v>-0.000007114963259</v>
      </c>
    </row>
    <row r="102">
      <c r="A102" s="7">
        <v>98.0</v>
      </c>
      <c r="B102" s="310">
        <v>1.0</v>
      </c>
      <c r="C102" s="186">
        <v>5894.0</v>
      </c>
      <c r="D102" s="311">
        <v>1.0</v>
      </c>
      <c r="E102" s="186">
        <v>139.92</v>
      </c>
      <c r="F102" s="301">
        <f t="shared" si="1"/>
        <v>-0.007307555871</v>
      </c>
      <c r="G102" s="301">
        <f t="shared" si="2"/>
        <v>-0.002200778737</v>
      </c>
      <c r="H102" s="201">
        <f t="shared" si="3"/>
        <v>0.00006448333651</v>
      </c>
      <c r="I102" s="201">
        <f t="shared" si="4"/>
        <v>0.000005656142696</v>
      </c>
      <c r="J102" s="312">
        <f t="shared" si="5"/>
        <v>0.00001909782587</v>
      </c>
    </row>
    <row r="103">
      <c r="A103" s="7">
        <v>99.0</v>
      </c>
      <c r="B103" s="310">
        <v>1.0</v>
      </c>
      <c r="C103" s="186">
        <v>5897.6</v>
      </c>
      <c r="D103" s="311">
        <v>1.0</v>
      </c>
      <c r="E103" s="186">
        <v>139.74</v>
      </c>
      <c r="F103" s="301">
        <f t="shared" si="1"/>
        <v>-0.0012864494</v>
      </c>
      <c r="G103" s="301">
        <f t="shared" si="2"/>
        <v>0.0006107906345</v>
      </c>
      <c r="H103" s="201">
        <f t="shared" si="3"/>
        <v>0.000004036262779</v>
      </c>
      <c r="I103" s="201">
        <f t="shared" si="4"/>
        <v>0.0000001877529908</v>
      </c>
      <c r="J103" s="312">
        <f t="shared" si="5"/>
        <v>-0.0000008705288097</v>
      </c>
    </row>
    <row r="104">
      <c r="A104" s="309">
        <v>100.0</v>
      </c>
      <c r="B104" s="310">
        <v>1.0</v>
      </c>
      <c r="C104" s="186">
        <v>5905.6</v>
      </c>
      <c r="D104" s="311">
        <v>1.0</v>
      </c>
      <c r="E104" s="186">
        <v>139.91</v>
      </c>
      <c r="F104" s="301">
        <f t="shared" si="1"/>
        <v>0.001216545012</v>
      </c>
      <c r="G104" s="301">
        <f t="shared" si="2"/>
        <v>0.001356483993</v>
      </c>
      <c r="H104" s="201">
        <f t="shared" si="3"/>
        <v>0.0000002439857838</v>
      </c>
      <c r="I104" s="201">
        <f t="shared" si="4"/>
        <v>0.000001390036499</v>
      </c>
      <c r="J104" s="312">
        <f t="shared" si="5"/>
        <v>0.00000058236513</v>
      </c>
    </row>
    <row r="105">
      <c r="A105" s="7">
        <v>101.0</v>
      </c>
      <c r="B105" s="310">
        <v>1.0</v>
      </c>
      <c r="C105" s="186">
        <v>5916.3</v>
      </c>
      <c r="D105" s="7">
        <v>1.0</v>
      </c>
      <c r="E105" s="186">
        <v>139.43</v>
      </c>
      <c r="F105" s="301">
        <f t="shared" si="1"/>
        <v>-0.003430776928</v>
      </c>
      <c r="G105" s="301">
        <f t="shared" si="2"/>
        <v>0.00181183961</v>
      </c>
      <c r="H105" s="201">
        <f t="shared" si="3"/>
        <v>0.00001725050536</v>
      </c>
      <c r="I105" s="201">
        <f t="shared" si="4"/>
        <v>0.000002671112041</v>
      </c>
      <c r="J105" s="312">
        <f t="shared" si="5"/>
        <v>-0.000006788080183</v>
      </c>
    </row>
    <row r="106">
      <c r="A106" s="7">
        <v>102.0</v>
      </c>
      <c r="B106" s="310">
        <v>1.0</v>
      </c>
      <c r="C106" s="186">
        <v>5903.2</v>
      </c>
      <c r="D106" s="311">
        <v>1.0</v>
      </c>
      <c r="E106" s="186">
        <v>139.85</v>
      </c>
      <c r="F106" s="301">
        <f t="shared" si="1"/>
        <v>0.003012264219</v>
      </c>
      <c r="G106" s="301">
        <f t="shared" si="2"/>
        <v>-0.002214221726</v>
      </c>
      <c r="H106" s="201">
        <f t="shared" si="3"/>
        <v>0.00000524258128</v>
      </c>
      <c r="I106" s="201">
        <f t="shared" si="4"/>
        <v>0.000005720265382</v>
      </c>
      <c r="J106" s="312">
        <f t="shared" si="5"/>
        <v>-0.000005476217327</v>
      </c>
    </row>
    <row r="107">
      <c r="A107" s="309">
        <v>103.0</v>
      </c>
      <c r="B107" s="310">
        <v>1.0</v>
      </c>
      <c r="C107" s="186">
        <v>5919.1</v>
      </c>
      <c r="D107" s="311">
        <v>1.0</v>
      </c>
      <c r="E107" s="186">
        <v>139.33</v>
      </c>
      <c r="F107" s="301">
        <f t="shared" si="1"/>
        <v>-0.003718269575</v>
      </c>
      <c r="G107" s="301">
        <f t="shared" si="2"/>
        <v>0.002693454398</v>
      </c>
      <c r="H107" s="201">
        <f t="shared" si="3"/>
        <v>0.00001972128564</v>
      </c>
      <c r="I107" s="201">
        <f t="shared" si="4"/>
        <v>0.000006330097469</v>
      </c>
      <c r="J107" s="312">
        <f t="shared" si="5"/>
        <v>-0.00001117307748</v>
      </c>
    </row>
    <row r="108">
      <c r="A108" s="7">
        <v>104.0</v>
      </c>
      <c r="B108" s="310">
        <v>1.0</v>
      </c>
      <c r="C108" s="186">
        <v>5909.0</v>
      </c>
      <c r="D108" s="311">
        <v>1.0</v>
      </c>
      <c r="E108" s="186">
        <v>139.94</v>
      </c>
      <c r="F108" s="301">
        <f t="shared" si="1"/>
        <v>0.00437809517</v>
      </c>
      <c r="G108" s="301">
        <f t="shared" si="2"/>
        <v>-0.001706340491</v>
      </c>
      <c r="H108" s="201">
        <f t="shared" si="3"/>
        <v>0.00001336267534</v>
      </c>
      <c r="I108" s="201">
        <f t="shared" si="4"/>
        <v>0.000003548801881</v>
      </c>
      <c r="J108" s="312">
        <f t="shared" si="5"/>
        <v>-0.000006886326117</v>
      </c>
    </row>
    <row r="109">
      <c r="A109" s="7">
        <v>105.0</v>
      </c>
      <c r="B109" s="310">
        <v>1.0</v>
      </c>
      <c r="C109" s="186">
        <v>5937.8</v>
      </c>
      <c r="D109" s="7">
        <v>1.0</v>
      </c>
      <c r="E109" s="186">
        <v>138.93</v>
      </c>
      <c r="F109" s="301">
        <f t="shared" si="1"/>
        <v>-0.007217378877</v>
      </c>
      <c r="G109" s="301">
        <f t="shared" si="2"/>
        <v>0.004873921137</v>
      </c>
      <c r="H109" s="201">
        <f t="shared" si="3"/>
        <v>0.00006304319852</v>
      </c>
      <c r="I109" s="201">
        <f t="shared" si="4"/>
        <v>0.00002205650391</v>
      </c>
      <c r="J109" s="312">
        <f t="shared" si="5"/>
        <v>-0.00003728957703</v>
      </c>
    </row>
    <row r="110">
      <c r="A110" s="309">
        <v>106.0</v>
      </c>
      <c r="B110" s="310">
        <v>1.0</v>
      </c>
      <c r="C110" s="186">
        <v>5931.7</v>
      </c>
      <c r="D110" s="311">
        <v>1.0</v>
      </c>
      <c r="E110" s="186">
        <v>140.27</v>
      </c>
      <c r="F110" s="301">
        <f t="shared" si="1"/>
        <v>0.009645145037</v>
      </c>
      <c r="G110" s="301">
        <f t="shared" si="2"/>
        <v>-0.001027316515</v>
      </c>
      <c r="H110" s="201">
        <f t="shared" si="3"/>
        <v>0.00007961188416</v>
      </c>
      <c r="I110" s="201">
        <f t="shared" si="4"/>
        <v>0.000001451548864</v>
      </c>
      <c r="J110" s="312">
        <f t="shared" si="5"/>
        <v>-0.00001074990884</v>
      </c>
    </row>
    <row r="111">
      <c r="A111" s="7">
        <v>107.0</v>
      </c>
      <c r="B111" s="310">
        <v>1.0</v>
      </c>
      <c r="C111" s="186">
        <v>5959.9</v>
      </c>
      <c r="D111" s="311">
        <v>1.0</v>
      </c>
      <c r="E111" s="186">
        <v>140.42</v>
      </c>
      <c r="F111" s="301">
        <f t="shared" si="1"/>
        <v>0.001069366222</v>
      </c>
      <c r="G111" s="301">
        <f t="shared" si="2"/>
        <v>0.004754117707</v>
      </c>
      <c r="H111" s="201">
        <f t="shared" si="3"/>
        <v>0.0000001202496974</v>
      </c>
      <c r="I111" s="201">
        <f t="shared" si="4"/>
        <v>0.00002094555867</v>
      </c>
      <c r="J111" s="312">
        <f t="shared" si="5"/>
        <v>0.000001587040356</v>
      </c>
    </row>
    <row r="112">
      <c r="A112" s="7">
        <v>108.0</v>
      </c>
      <c r="B112" s="310">
        <v>1.0</v>
      </c>
      <c r="C112" s="186">
        <v>5953.8</v>
      </c>
      <c r="D112" s="311">
        <v>1.0</v>
      </c>
      <c r="E112" s="186">
        <v>140.99</v>
      </c>
      <c r="F112" s="301">
        <f t="shared" si="1"/>
        <v>0.004059250819</v>
      </c>
      <c r="G112" s="301">
        <f t="shared" si="2"/>
        <v>-0.001023507106</v>
      </c>
      <c r="H112" s="201">
        <f t="shared" si="3"/>
        <v>0.00001113326644</v>
      </c>
      <c r="I112" s="201">
        <f t="shared" si="4"/>
        <v>0.000001442384206</v>
      </c>
      <c r="J112" s="312">
        <f t="shared" si="5"/>
        <v>-0.0000040072993</v>
      </c>
    </row>
    <row r="113">
      <c r="A113" s="309">
        <v>109.0</v>
      </c>
      <c r="B113" s="310">
        <v>1.0</v>
      </c>
      <c r="C113" s="186">
        <v>6014.3</v>
      </c>
      <c r="D113" s="7">
        <v>1.0</v>
      </c>
      <c r="E113" s="186">
        <v>143.02</v>
      </c>
      <c r="F113" s="301">
        <f t="shared" si="1"/>
        <v>0.01439818427</v>
      </c>
      <c r="G113" s="301">
        <f t="shared" si="2"/>
        <v>0.01016157748</v>
      </c>
      <c r="H113" s="201">
        <f t="shared" si="3"/>
        <v>0.0001870217188</v>
      </c>
      <c r="I113" s="201">
        <f t="shared" si="4"/>
        <v>0.00009968208463</v>
      </c>
      <c r="J113" s="312">
        <f t="shared" si="5"/>
        <v>0.0001365383272</v>
      </c>
    </row>
    <row r="114">
      <c r="A114" s="7">
        <v>110.0</v>
      </c>
      <c r="B114" s="310">
        <v>1.0</v>
      </c>
      <c r="C114" s="186">
        <v>6016.3</v>
      </c>
      <c r="D114" s="311">
        <v>1.0</v>
      </c>
      <c r="E114" s="186">
        <v>144.59</v>
      </c>
      <c r="F114" s="301">
        <f t="shared" si="1"/>
        <v>0.01097748567</v>
      </c>
      <c r="G114" s="301">
        <f t="shared" si="2"/>
        <v>0.0003325407778</v>
      </c>
      <c r="H114" s="201">
        <f t="shared" si="3"/>
        <v>0.0001051627653</v>
      </c>
      <c r="I114" s="201">
        <f t="shared" si="4"/>
        <v>0.00000002404201437</v>
      </c>
      <c r="J114" s="312">
        <f t="shared" si="5"/>
        <v>0.000001590070664</v>
      </c>
    </row>
    <row r="115">
      <c r="A115" s="7">
        <v>111.0</v>
      </c>
      <c r="B115" s="310">
        <v>1.0</v>
      </c>
      <c r="C115" s="186">
        <v>6049.4</v>
      </c>
      <c r="D115" s="311">
        <v>1.0</v>
      </c>
      <c r="E115" s="186">
        <v>144.27</v>
      </c>
      <c r="F115" s="301">
        <f t="shared" si="1"/>
        <v>-0.002213154437</v>
      </c>
      <c r="G115" s="301">
        <f t="shared" si="2"/>
        <v>0.005501720326</v>
      </c>
      <c r="H115" s="201">
        <f t="shared" si="3"/>
        <v>0.000008618629692</v>
      </c>
      <c r="I115" s="201">
        <f t="shared" si="4"/>
        <v>0.0000283474722</v>
      </c>
      <c r="J115" s="312">
        <f t="shared" si="5"/>
        <v>-0.00001563062269</v>
      </c>
    </row>
    <row r="116">
      <c r="A116" s="309">
        <v>112.0</v>
      </c>
      <c r="B116" s="310">
        <v>1.0</v>
      </c>
      <c r="C116" s="186">
        <v>6029.4</v>
      </c>
      <c r="D116" s="311">
        <v>1.0</v>
      </c>
      <c r="E116" s="186">
        <v>145.78</v>
      </c>
      <c r="F116" s="301">
        <f t="shared" si="1"/>
        <v>0.01046648645</v>
      </c>
      <c r="G116" s="301">
        <f t="shared" si="2"/>
        <v>-0.003306113003</v>
      </c>
      <c r="H116" s="201">
        <f t="shared" si="3"/>
        <v>0.00009494340418</v>
      </c>
      <c r="I116" s="201">
        <f t="shared" si="4"/>
        <v>0.00001213546133</v>
      </c>
      <c r="J116" s="312">
        <f t="shared" si="5"/>
        <v>-0.00003394380666</v>
      </c>
    </row>
    <row r="117">
      <c r="A117" s="7">
        <v>113.0</v>
      </c>
      <c r="B117" s="310">
        <v>1.0</v>
      </c>
      <c r="C117" s="186">
        <v>6021.8</v>
      </c>
      <c r="D117" s="7">
        <v>1.0</v>
      </c>
      <c r="E117" s="186">
        <v>144.0</v>
      </c>
      <c r="F117" s="301">
        <f t="shared" si="1"/>
        <v>-0.01221017972</v>
      </c>
      <c r="G117" s="301">
        <f t="shared" si="2"/>
        <v>-0.001260490264</v>
      </c>
      <c r="H117" s="201">
        <f t="shared" si="3"/>
        <v>0.0001672566838</v>
      </c>
      <c r="I117" s="201">
        <f t="shared" si="4"/>
        <v>0.000002067775456</v>
      </c>
      <c r="J117" s="312">
        <f t="shared" si="5"/>
        <v>0.00001859702303</v>
      </c>
    </row>
    <row r="118">
      <c r="A118" s="7">
        <v>114.0</v>
      </c>
      <c r="B118" s="310">
        <v>1.0</v>
      </c>
      <c r="C118" s="186">
        <v>5968.7</v>
      </c>
      <c r="D118" s="311">
        <v>1.0</v>
      </c>
      <c r="E118" s="186">
        <v>143.62</v>
      </c>
      <c r="F118" s="301">
        <f t="shared" si="1"/>
        <v>-0.002638888889</v>
      </c>
      <c r="G118" s="301">
        <f t="shared" si="2"/>
        <v>-0.008817961407</v>
      </c>
      <c r="H118" s="201">
        <f t="shared" si="3"/>
        <v>0.00001129957959</v>
      </c>
      <c r="I118" s="201">
        <f t="shared" si="4"/>
        <v>0.0000809180723</v>
      </c>
      <c r="J118" s="312">
        <f t="shared" si="5"/>
        <v>0.00003023805877</v>
      </c>
    </row>
    <row r="119">
      <c r="A119" s="309">
        <v>115.0</v>
      </c>
      <c r="B119" s="310">
        <v>1.0</v>
      </c>
      <c r="C119" s="186">
        <v>5934.2</v>
      </c>
      <c r="D119" s="311">
        <v>1.0</v>
      </c>
      <c r="E119" s="186">
        <v>140.79</v>
      </c>
      <c r="F119" s="301">
        <f t="shared" si="1"/>
        <v>-0.01970477649</v>
      </c>
      <c r="G119" s="301">
        <f t="shared" si="2"/>
        <v>-0.005780153132</v>
      </c>
      <c r="H119" s="201">
        <f t="shared" si="3"/>
        <v>0.0004172775405</v>
      </c>
      <c r="I119" s="201">
        <f t="shared" si="4"/>
        <v>0.00003549346287</v>
      </c>
      <c r="J119" s="312">
        <f t="shared" si="5"/>
        <v>0.0001216989108</v>
      </c>
    </row>
    <row r="120">
      <c r="A120" s="7">
        <v>116.0</v>
      </c>
      <c r="B120" s="310">
        <v>1.0</v>
      </c>
      <c r="C120" s="186">
        <v>5943.5</v>
      </c>
      <c r="D120" s="311">
        <v>1.0</v>
      </c>
      <c r="E120" s="186">
        <v>141.25</v>
      </c>
      <c r="F120" s="301">
        <f t="shared" si="1"/>
        <v>0.003267277506</v>
      </c>
      <c r="G120" s="301">
        <f t="shared" si="2"/>
        <v>0.001567186815</v>
      </c>
      <c r="H120" s="201">
        <f t="shared" si="3"/>
        <v>0.000006475404774</v>
      </c>
      <c r="I120" s="201">
        <f t="shared" si="4"/>
        <v>0.000001931268627</v>
      </c>
      <c r="J120" s="312">
        <f t="shared" si="5"/>
        <v>0.000003536346432</v>
      </c>
    </row>
    <row r="121">
      <c r="A121" s="7">
        <v>117.0</v>
      </c>
      <c r="B121" s="310">
        <v>1.0</v>
      </c>
      <c r="C121" s="186">
        <v>5957.3</v>
      </c>
      <c r="D121" s="7">
        <v>1.0</v>
      </c>
      <c r="E121" s="186">
        <v>140.7</v>
      </c>
      <c r="F121" s="301">
        <f t="shared" si="1"/>
        <v>-0.00389380531</v>
      </c>
      <c r="G121" s="301">
        <f t="shared" si="2"/>
        <v>0.002321864221</v>
      </c>
      <c r="H121" s="201">
        <f t="shared" si="3"/>
        <v>0.00002131115958</v>
      </c>
      <c r="I121" s="201">
        <f t="shared" si="4"/>
        <v>0.000004598358375</v>
      </c>
      <c r="J121" s="312">
        <f t="shared" si="5"/>
        <v>-0.000009899310539</v>
      </c>
    </row>
    <row r="122">
      <c r="A122" s="309">
        <v>118.0</v>
      </c>
      <c r="B122" s="310">
        <v>1.0</v>
      </c>
      <c r="C122" s="186">
        <v>5945.7</v>
      </c>
      <c r="D122" s="311">
        <v>1.0</v>
      </c>
      <c r="E122" s="186">
        <v>142.11</v>
      </c>
      <c r="F122" s="301">
        <f t="shared" si="1"/>
        <v>0.01002132196</v>
      </c>
      <c r="G122" s="301">
        <f t="shared" si="2"/>
        <v>-0.001947190841</v>
      </c>
      <c r="H122" s="201">
        <f t="shared" si="3"/>
        <v>0.00008646630747</v>
      </c>
      <c r="I122" s="201">
        <f t="shared" si="4"/>
        <v>0.000004514251266</v>
      </c>
      <c r="J122" s="312">
        <f t="shared" si="5"/>
        <v>-0.00001975678714</v>
      </c>
    </row>
    <row r="123">
      <c r="A123" s="7">
        <v>119.0</v>
      </c>
      <c r="B123" s="310">
        <v>1.0</v>
      </c>
      <c r="C123" s="186">
        <v>5963.5</v>
      </c>
      <c r="D123" s="311">
        <v>1.0</v>
      </c>
      <c r="E123" s="186">
        <v>142.95</v>
      </c>
      <c r="F123" s="301">
        <f t="shared" si="1"/>
        <v>0.005910914081</v>
      </c>
      <c r="G123" s="301">
        <f t="shared" si="2"/>
        <v>0.002993760196</v>
      </c>
      <c r="H123" s="201">
        <f t="shared" si="3"/>
        <v>0.00002691864616</v>
      </c>
      <c r="I123" s="201">
        <f t="shared" si="4"/>
        <v>0.000007931400899</v>
      </c>
      <c r="J123" s="312">
        <f t="shared" si="5"/>
        <v>0.00001461172729</v>
      </c>
    </row>
    <row r="124">
      <c r="A124" s="7">
        <v>120.0</v>
      </c>
      <c r="B124" s="310">
        <v>1.0</v>
      </c>
      <c r="C124" s="186">
        <v>5986.4</v>
      </c>
      <c r="D124" s="311">
        <v>1.0</v>
      </c>
      <c r="E124" s="186">
        <v>143.66</v>
      </c>
      <c r="F124" s="301">
        <f t="shared" si="1"/>
        <v>0.004966771598</v>
      </c>
      <c r="G124" s="301">
        <f t="shared" si="2"/>
        <v>0.00384002683</v>
      </c>
      <c r="H124" s="201">
        <f t="shared" si="3"/>
        <v>0.00001801302786</v>
      </c>
      <c r="I124" s="201">
        <f t="shared" si="4"/>
        <v>0.00001341420605</v>
      </c>
      <c r="J124" s="312">
        <f t="shared" si="5"/>
        <v>0.00001554446742</v>
      </c>
    </row>
    <row r="125">
      <c r="A125" s="309">
        <v>121.0</v>
      </c>
      <c r="B125" s="310">
        <v>1.0</v>
      </c>
      <c r="C125" s="186">
        <v>5986.2</v>
      </c>
      <c r="D125" s="7">
        <v>1.0</v>
      </c>
      <c r="E125" s="186">
        <v>145.03</v>
      </c>
      <c r="F125" s="301">
        <f t="shared" si="1"/>
        <v>0.009536405402</v>
      </c>
      <c r="G125" s="301">
        <f t="shared" si="2"/>
        <v>-0.00003340906054</v>
      </c>
      <c r="H125" s="201">
        <f t="shared" si="3"/>
        <v>0.00007768323897</v>
      </c>
      <c r="I125" s="201">
        <f t="shared" si="4"/>
        <v>0.00000004447668542</v>
      </c>
      <c r="J125" s="312">
        <f t="shared" si="5"/>
        <v>-0.000001858788041</v>
      </c>
    </row>
    <row r="126">
      <c r="A126" s="7">
        <v>122.0</v>
      </c>
      <c r="B126" s="310">
        <v>1.0</v>
      </c>
      <c r="C126" s="186">
        <v>5982.6</v>
      </c>
      <c r="D126" s="311">
        <v>1.0</v>
      </c>
      <c r="E126" s="186">
        <v>146.04</v>
      </c>
      <c r="F126" s="301">
        <f t="shared" si="1"/>
        <v>0.006964076398</v>
      </c>
      <c r="G126" s="301">
        <f t="shared" si="2"/>
        <v>-0.0006013831813</v>
      </c>
      <c r="H126" s="201">
        <f t="shared" si="3"/>
        <v>0.00003895607954</v>
      </c>
      <c r="I126" s="201">
        <f t="shared" si="4"/>
        <v>0.0000006066370497</v>
      </c>
      <c r="J126" s="312">
        <f t="shared" si="5"/>
        <v>-0.000004861296243</v>
      </c>
    </row>
    <row r="127">
      <c r="A127" s="7">
        <v>123.0</v>
      </c>
      <c r="B127" s="310">
        <v>1.0</v>
      </c>
      <c r="C127" s="186">
        <v>5988.8</v>
      </c>
      <c r="D127" s="311">
        <v>1.0</v>
      </c>
      <c r="E127" s="186">
        <v>146.56</v>
      </c>
      <c r="F127" s="301">
        <f t="shared" si="1"/>
        <v>0.00356066831</v>
      </c>
      <c r="G127" s="301">
        <f t="shared" si="2"/>
        <v>0.001036338716</v>
      </c>
      <c r="H127" s="201">
        <f t="shared" si="3"/>
        <v>0.00000805465534</v>
      </c>
      <c r="I127" s="201">
        <f t="shared" si="4"/>
        <v>0.0000007376281547</v>
      </c>
      <c r="J127" s="312">
        <f t="shared" si="5"/>
        <v>0.000002437486524</v>
      </c>
    </row>
    <row r="128">
      <c r="A128" s="309">
        <v>124.0</v>
      </c>
      <c r="B128" s="310">
        <v>1.0</v>
      </c>
      <c r="C128" s="186">
        <v>5984.3</v>
      </c>
      <c r="D128" s="311">
        <v>1.0</v>
      </c>
      <c r="E128" s="186">
        <v>147.35</v>
      </c>
      <c r="F128" s="301">
        <f t="shared" si="1"/>
        <v>0.005390283843</v>
      </c>
      <c r="G128" s="301">
        <f t="shared" si="2"/>
        <v>-0.0007514026182</v>
      </c>
      <c r="H128" s="201">
        <f t="shared" si="3"/>
        <v>0.00002178731128</v>
      </c>
      <c r="I128" s="201">
        <f t="shared" si="4"/>
        <v>0.0000008628338839</v>
      </c>
      <c r="J128" s="312">
        <f t="shared" si="5"/>
        <v>-0.000004335761803</v>
      </c>
    </row>
    <row r="129">
      <c r="A129" s="7">
        <v>125.0</v>
      </c>
      <c r="B129" s="310">
        <v>1.0</v>
      </c>
      <c r="C129" s="186">
        <v>6011.1</v>
      </c>
      <c r="D129" s="7">
        <v>1.0</v>
      </c>
      <c r="E129" s="186">
        <v>147.2</v>
      </c>
      <c r="F129" s="301">
        <f t="shared" si="1"/>
        <v>-0.001017984391</v>
      </c>
      <c r="G129" s="301">
        <f t="shared" si="2"/>
        <v>0.004478385108</v>
      </c>
      <c r="H129" s="201">
        <f t="shared" si="3"/>
        <v>0.000003029619543</v>
      </c>
      <c r="I129" s="201">
        <f t="shared" si="4"/>
        <v>0.00001849773397</v>
      </c>
      <c r="J129" s="312">
        <f t="shared" si="5"/>
        <v>-0.000007486060136</v>
      </c>
    </row>
    <row r="130">
      <c r="A130" s="7">
        <v>126.0</v>
      </c>
      <c r="B130" s="310">
        <v>1.0</v>
      </c>
      <c r="C130" s="186">
        <v>5969.9</v>
      </c>
      <c r="D130" s="311">
        <v>1.0</v>
      </c>
      <c r="E130" s="186">
        <v>145.97</v>
      </c>
      <c r="F130" s="301">
        <f t="shared" si="1"/>
        <v>-0.008355978261</v>
      </c>
      <c r="G130" s="301">
        <f t="shared" si="2"/>
        <v>-0.006853986791</v>
      </c>
      <c r="H130" s="201">
        <f t="shared" si="3"/>
        <v>0.00008242050772</v>
      </c>
      <c r="I130" s="201">
        <f t="shared" si="4"/>
        <v>0.00004944160824</v>
      </c>
      <c r="J130" s="312">
        <f t="shared" si="5"/>
        <v>0.00006383574589</v>
      </c>
    </row>
    <row r="131">
      <c r="A131" s="309">
        <v>127.0</v>
      </c>
      <c r="B131" s="310">
        <v>1.0</v>
      </c>
      <c r="C131" s="186">
        <v>5989.8</v>
      </c>
      <c r="D131" s="311">
        <v>1.0</v>
      </c>
      <c r="E131" s="186">
        <v>143.34</v>
      </c>
      <c r="F131" s="301">
        <f t="shared" si="1"/>
        <v>-0.01801740084</v>
      </c>
      <c r="G131" s="301">
        <f t="shared" si="2"/>
        <v>0.003333389169</v>
      </c>
      <c r="H131" s="201">
        <f t="shared" si="3"/>
        <v>0.0003511874754</v>
      </c>
      <c r="I131" s="201">
        <f t="shared" si="4"/>
        <v>0.000009959725428</v>
      </c>
      <c r="J131" s="312">
        <f t="shared" si="5"/>
        <v>-0.00005914161673</v>
      </c>
    </row>
    <row r="132">
      <c r="A132" s="7">
        <v>128.0</v>
      </c>
      <c r="B132" s="310">
        <v>1.0</v>
      </c>
      <c r="C132" s="186">
        <v>5985.6</v>
      </c>
      <c r="D132" s="311">
        <v>1.0</v>
      </c>
      <c r="E132" s="186">
        <v>145.6</v>
      </c>
      <c r="F132" s="301">
        <f t="shared" si="1"/>
        <v>0.01576670853</v>
      </c>
      <c r="G132" s="301">
        <f t="shared" si="2"/>
        <v>-0.0007011920264</v>
      </c>
      <c r="H132" s="201">
        <f t="shared" si="3"/>
        <v>0.0002263253265</v>
      </c>
      <c r="I132" s="201">
        <f t="shared" si="4"/>
        <v>0.0000007720749027</v>
      </c>
      <c r="J132" s="312">
        <f t="shared" si="5"/>
        <v>-0.00001321892978</v>
      </c>
    </row>
    <row r="133">
      <c r="A133" s="7">
        <v>129.0</v>
      </c>
      <c r="B133" s="310">
        <v>1.0</v>
      </c>
      <c r="C133" s="186">
        <v>5971.8</v>
      </c>
      <c r="D133" s="7">
        <v>1.0</v>
      </c>
      <c r="E133" s="186">
        <v>145.31</v>
      </c>
      <c r="F133" s="301">
        <f t="shared" si="1"/>
        <v>-0.001991758242</v>
      </c>
      <c r="G133" s="301">
        <f t="shared" si="2"/>
        <v>-0.00230553328</v>
      </c>
      <c r="H133" s="201">
        <f t="shared" si="3"/>
        <v>0.000007367718086</v>
      </c>
      <c r="I133" s="201">
        <f t="shared" si="4"/>
        <v>0.00000616538426</v>
      </c>
      <c r="J133" s="312">
        <f t="shared" si="5"/>
        <v>0.000006739793255</v>
      </c>
    </row>
    <row r="134">
      <c r="A134" s="309">
        <v>130.0</v>
      </c>
      <c r="B134" s="310">
        <v>1.0</v>
      </c>
      <c r="C134" s="186">
        <v>5945.7</v>
      </c>
      <c r="D134" s="311">
        <v>1.0</v>
      </c>
      <c r="E134" s="186">
        <v>144.37</v>
      </c>
      <c r="F134" s="301">
        <f t="shared" si="1"/>
        <v>-0.006468928498</v>
      </c>
      <c r="G134" s="301">
        <f t="shared" si="2"/>
        <v>-0.004370541545</v>
      </c>
      <c r="H134" s="201">
        <f t="shared" si="3"/>
        <v>0.00005171802231</v>
      </c>
      <c r="I134" s="201">
        <f t="shared" si="4"/>
        <v>0.00002068455367</v>
      </c>
      <c r="J134" s="312">
        <f t="shared" si="5"/>
        <v>0.00003270725008</v>
      </c>
    </row>
    <row r="135">
      <c r="A135" s="7">
        <v>131.0</v>
      </c>
      <c r="B135" s="310">
        <v>1.0</v>
      </c>
      <c r="C135" s="186">
        <v>5977.7</v>
      </c>
      <c r="D135" s="311">
        <v>1.0</v>
      </c>
      <c r="E135" s="186">
        <v>141.39</v>
      </c>
      <c r="F135" s="301">
        <f t="shared" si="1"/>
        <v>-0.02064140749</v>
      </c>
      <c r="G135" s="301">
        <f t="shared" si="2"/>
        <v>0.005382040803</v>
      </c>
      <c r="H135" s="201">
        <f t="shared" si="3"/>
        <v>0.0004564206385</v>
      </c>
      <c r="I135" s="201">
        <f t="shared" si="4"/>
        <v>0.00002708739171</v>
      </c>
      <c r="J135" s="312">
        <f t="shared" si="5"/>
        <v>-0.0001111901282</v>
      </c>
    </row>
    <row r="136">
      <c r="A136" s="7">
        <v>132.0</v>
      </c>
      <c r="B136" s="310">
        <v>1.0</v>
      </c>
      <c r="C136" s="186">
        <v>5994.4</v>
      </c>
      <c r="D136" s="311">
        <v>1.0</v>
      </c>
      <c r="E136" s="186">
        <v>142.15</v>
      </c>
      <c r="F136" s="301">
        <f t="shared" si="1"/>
        <v>0.005375203338</v>
      </c>
      <c r="G136" s="301">
        <f t="shared" si="2"/>
        <v>0.002793716647</v>
      </c>
      <c r="H136" s="201">
        <f t="shared" si="3"/>
        <v>0.00002164675652</v>
      </c>
      <c r="I136" s="201">
        <f t="shared" si="4"/>
        <v>0.000006844663308</v>
      </c>
      <c r="J136" s="312">
        <f t="shared" si="5"/>
        <v>0.00001217229478</v>
      </c>
    </row>
    <row r="137">
      <c r="A137" s="309">
        <v>133.0</v>
      </c>
      <c r="B137" s="310">
        <v>1.0</v>
      </c>
      <c r="C137" s="186">
        <v>5998.3</v>
      </c>
      <c r="D137" s="7">
        <v>1.0</v>
      </c>
      <c r="E137" s="186">
        <v>142.03</v>
      </c>
      <c r="F137" s="301">
        <f t="shared" si="1"/>
        <v>-0.0008441786845</v>
      </c>
      <c r="G137" s="301">
        <f t="shared" si="2"/>
        <v>0.0006506072334</v>
      </c>
      <c r="H137" s="201">
        <f t="shared" si="3"/>
        <v>0.000002454782413</v>
      </c>
      <c r="I137" s="201">
        <f t="shared" si="4"/>
        <v>0.0000002238437938</v>
      </c>
      <c r="J137" s="312">
        <f t="shared" si="5"/>
        <v>-0.0000007412744488</v>
      </c>
    </row>
    <row r="138">
      <c r="A138" s="7">
        <v>134.0</v>
      </c>
      <c r="B138" s="310">
        <v>1.0</v>
      </c>
      <c r="C138" s="186">
        <v>6013.2</v>
      </c>
      <c r="D138" s="311">
        <v>1.0</v>
      </c>
      <c r="E138" s="186">
        <v>141.43</v>
      </c>
      <c r="F138" s="301">
        <f t="shared" si="1"/>
        <v>-0.004224459621</v>
      </c>
      <c r="G138" s="301">
        <f t="shared" si="2"/>
        <v>0.002484037144</v>
      </c>
      <c r="H138" s="201">
        <f t="shared" si="3"/>
        <v>0.00002447335775</v>
      </c>
      <c r="I138" s="201">
        <f t="shared" si="4"/>
        <v>0.000005320178629</v>
      </c>
      <c r="J138" s="312">
        <f t="shared" si="5"/>
        <v>-0.00001141063692</v>
      </c>
    </row>
    <row r="139">
      <c r="A139" s="7">
        <v>135.0</v>
      </c>
      <c r="B139" s="310">
        <v>1.0</v>
      </c>
      <c r="C139" s="186">
        <v>6021.8</v>
      </c>
      <c r="D139" s="311">
        <v>1.0</v>
      </c>
      <c r="E139" s="186">
        <v>140.61</v>
      </c>
      <c r="F139" s="301">
        <f t="shared" si="1"/>
        <v>-0.005797921233</v>
      </c>
      <c r="G139" s="301">
        <f t="shared" si="2"/>
        <v>0.001430186922</v>
      </c>
      <c r="H139" s="201">
        <f t="shared" si="3"/>
        <v>0.00004251714291</v>
      </c>
      <c r="I139" s="201">
        <f t="shared" si="4"/>
        <v>0.000001569259845</v>
      </c>
      <c r="J139" s="312">
        <f t="shared" si="5"/>
        <v>-0.000008168258387</v>
      </c>
    </row>
    <row r="140">
      <c r="A140" s="309">
        <v>136.0</v>
      </c>
      <c r="B140" s="310">
        <v>1.0</v>
      </c>
      <c r="C140" s="186">
        <v>6011.3</v>
      </c>
      <c r="D140" s="311">
        <v>1.0</v>
      </c>
      <c r="E140" s="186">
        <v>141.53</v>
      </c>
      <c r="F140" s="301">
        <f t="shared" si="1"/>
        <v>0.006542920134</v>
      </c>
      <c r="G140" s="301">
        <f t="shared" si="2"/>
        <v>-0.001743664685</v>
      </c>
      <c r="H140" s="201">
        <f t="shared" si="3"/>
        <v>0.00003387617487</v>
      </c>
      <c r="I140" s="201">
        <f t="shared" si="4"/>
        <v>0.00000369081958</v>
      </c>
      <c r="J140" s="312">
        <f t="shared" si="5"/>
        <v>-0.00001118171943</v>
      </c>
    </row>
    <row r="141">
      <c r="A141" s="7">
        <v>137.0</v>
      </c>
      <c r="B141" s="310">
        <v>1.0</v>
      </c>
      <c r="C141" s="186">
        <v>5997.0</v>
      </c>
      <c r="D141" s="7">
        <v>1.0</v>
      </c>
      <c r="E141" s="186">
        <v>140.81</v>
      </c>
      <c r="F141" s="301">
        <f t="shared" si="1"/>
        <v>-0.005087260651</v>
      </c>
      <c r="G141" s="301">
        <f t="shared" si="2"/>
        <v>-0.00237885316</v>
      </c>
      <c r="H141" s="201">
        <f t="shared" si="3"/>
        <v>0.00003375443246</v>
      </c>
      <c r="I141" s="201">
        <f t="shared" si="4"/>
        <v>0.000006534869402</v>
      </c>
      <c r="J141" s="312">
        <f t="shared" si="5"/>
        <v>0.0000148519631</v>
      </c>
    </row>
    <row r="142">
      <c r="A142" s="7">
        <v>138.0</v>
      </c>
      <c r="B142" s="310">
        <v>1.0</v>
      </c>
      <c r="C142" s="186">
        <v>6038.9</v>
      </c>
      <c r="D142" s="311">
        <v>1.0</v>
      </c>
      <c r="E142" s="186">
        <v>140.03</v>
      </c>
      <c r="F142" s="301">
        <f t="shared" si="1"/>
        <v>-0.005539379305</v>
      </c>
      <c r="G142" s="301">
        <f t="shared" si="2"/>
        <v>0.006986826747</v>
      </c>
      <c r="H142" s="201">
        <f t="shared" si="3"/>
        <v>0.00003921233273</v>
      </c>
      <c r="I142" s="201">
        <f t="shared" si="4"/>
        <v>0.00004636712273</v>
      </c>
      <c r="J142" s="312">
        <f t="shared" si="5"/>
        <v>-0.00004263992313</v>
      </c>
    </row>
    <row r="143">
      <c r="A143" s="309">
        <v>139.0</v>
      </c>
      <c r="B143" s="310">
        <v>1.0</v>
      </c>
      <c r="C143" s="186">
        <v>6071.8</v>
      </c>
      <c r="D143" s="311">
        <v>1.0</v>
      </c>
      <c r="E143" s="186">
        <v>141.28</v>
      </c>
      <c r="F143" s="301">
        <f t="shared" si="1"/>
        <v>0.008926658573</v>
      </c>
      <c r="G143" s="301">
        <f t="shared" si="2"/>
        <v>0.005448012055</v>
      </c>
      <c r="H143" s="201">
        <f t="shared" si="3"/>
        <v>0.00006730664531</v>
      </c>
      <c r="I143" s="201">
        <f t="shared" si="4"/>
        <v>0.00002777844593</v>
      </c>
      <c r="J143" s="312">
        <f t="shared" si="5"/>
        <v>0.00004323972719</v>
      </c>
    </row>
    <row r="144">
      <c r="A144" s="7">
        <v>140.0</v>
      </c>
      <c r="B144" s="310">
        <v>1.0</v>
      </c>
      <c r="C144" s="186">
        <v>6075.6</v>
      </c>
      <c r="D144" s="311">
        <v>1.0</v>
      </c>
      <c r="E144" s="186">
        <v>142.47</v>
      </c>
      <c r="F144" s="301">
        <f t="shared" si="1"/>
        <v>0.008422989807</v>
      </c>
      <c r="G144" s="301">
        <f t="shared" si="2"/>
        <v>0.000625844066</v>
      </c>
      <c r="H144" s="201">
        <f t="shared" si="3"/>
        <v>0.00005929606724</v>
      </c>
      <c r="I144" s="201">
        <f t="shared" si="4"/>
        <v>0.0000002010250428</v>
      </c>
      <c r="J144" s="312">
        <f t="shared" si="5"/>
        <v>0.000003452534497</v>
      </c>
    </row>
    <row r="145">
      <c r="A145" s="7">
        <v>141.0</v>
      </c>
      <c r="B145" s="310">
        <v>1.0</v>
      </c>
      <c r="C145" s="186">
        <v>6060.4</v>
      </c>
      <c r="D145" s="7">
        <v>1.0</v>
      </c>
      <c r="E145" s="186">
        <v>141.62</v>
      </c>
      <c r="F145" s="301">
        <f t="shared" si="1"/>
        <v>-0.005966168316</v>
      </c>
      <c r="G145" s="301">
        <f t="shared" si="2"/>
        <v>-0.002501810521</v>
      </c>
      <c r="H145" s="201">
        <f t="shared" si="3"/>
        <v>0.00004473956595</v>
      </c>
      <c r="I145" s="201">
        <f t="shared" si="4"/>
        <v>0.000007178629324</v>
      </c>
      <c r="J145" s="312">
        <f t="shared" si="5"/>
        <v>0.00001792118188</v>
      </c>
    </row>
    <row r="146">
      <c r="A146" s="309">
        <v>142.0</v>
      </c>
      <c r="B146" s="310">
        <v>1.0</v>
      </c>
      <c r="C146" s="186">
        <v>6069.7</v>
      </c>
      <c r="D146" s="311">
        <v>1.0</v>
      </c>
      <c r="E146" s="186">
        <v>141.06</v>
      </c>
      <c r="F146" s="301">
        <f t="shared" si="1"/>
        <v>-0.003954243751</v>
      </c>
      <c r="G146" s="301">
        <f t="shared" si="2"/>
        <v>0.001534552175</v>
      </c>
      <c r="H146" s="201">
        <f t="shared" si="3"/>
        <v>0.00002187282857</v>
      </c>
      <c r="I146" s="201">
        <f t="shared" si="4"/>
        <v>0.000001841628867</v>
      </c>
      <c r="J146" s="312">
        <f t="shared" si="5"/>
        <v>-0.000006346781271</v>
      </c>
    </row>
    <row r="147">
      <c r="A147" s="7">
        <v>143.0</v>
      </c>
      <c r="B147" s="310">
        <v>1.0</v>
      </c>
      <c r="C147" s="186">
        <v>6069.9</v>
      </c>
      <c r="D147" s="311">
        <v>1.0</v>
      </c>
      <c r="E147" s="186">
        <v>141.2</v>
      </c>
      <c r="F147" s="301">
        <f t="shared" si="1"/>
        <v>0.0009924854672</v>
      </c>
      <c r="G147" s="301">
        <f t="shared" si="2"/>
        <v>0.00003295055769</v>
      </c>
      <c r="H147" s="201">
        <f t="shared" si="3"/>
        <v>0.00000007284041036</v>
      </c>
      <c r="I147" s="201">
        <f t="shared" si="4"/>
        <v>0.00000002089046589</v>
      </c>
      <c r="J147" s="312">
        <f t="shared" si="5"/>
        <v>-0.00000003900859018</v>
      </c>
    </row>
    <row r="148">
      <c r="A148" s="7">
        <v>144.0</v>
      </c>
      <c r="B148" s="310">
        <v>1.0</v>
      </c>
      <c r="C148" s="186">
        <v>6088.1</v>
      </c>
      <c r="D148" s="311">
        <v>1.0</v>
      </c>
      <c r="E148" s="186">
        <v>141.13</v>
      </c>
      <c r="F148" s="301">
        <f t="shared" si="1"/>
        <v>-0.0004957507082</v>
      </c>
      <c r="G148" s="301">
        <f t="shared" si="2"/>
        <v>0.002998401951</v>
      </c>
      <c r="H148" s="201">
        <f t="shared" si="3"/>
        <v>0.000001484368314</v>
      </c>
      <c r="I148" s="201">
        <f t="shared" si="4"/>
        <v>0.000007957567351</v>
      </c>
      <c r="J148" s="312">
        <f t="shared" si="5"/>
        <v>-0.000003436853333</v>
      </c>
    </row>
    <row r="149">
      <c r="A149" s="309">
        <v>145.0</v>
      </c>
      <c r="B149" s="310">
        <v>1.0</v>
      </c>
      <c r="C149" s="186">
        <v>6065.1</v>
      </c>
      <c r="D149" s="7">
        <v>1.0</v>
      </c>
      <c r="E149" s="186">
        <v>140.93</v>
      </c>
      <c r="F149" s="301">
        <f t="shared" si="1"/>
        <v>-0.00141713314</v>
      </c>
      <c r="G149" s="301">
        <f t="shared" si="2"/>
        <v>-0.00377786173</v>
      </c>
      <c r="H149" s="201">
        <f t="shared" si="3"/>
        <v>0.00000457844011</v>
      </c>
      <c r="I149" s="201">
        <f t="shared" si="4"/>
        <v>0.0000156447749</v>
      </c>
      <c r="J149" s="312">
        <f t="shared" si="5"/>
        <v>0.000008463371958</v>
      </c>
    </row>
    <row r="150">
      <c r="A150" s="7">
        <v>146.0</v>
      </c>
      <c r="B150" s="310">
        <v>1.0</v>
      </c>
      <c r="C150" s="186">
        <v>6061.3</v>
      </c>
      <c r="D150" s="311">
        <v>1.0</v>
      </c>
      <c r="E150" s="186">
        <v>141.3</v>
      </c>
      <c r="F150" s="301">
        <f t="shared" si="1"/>
        <v>0.002625416874</v>
      </c>
      <c r="G150" s="301">
        <f t="shared" si="2"/>
        <v>-0.000626535424</v>
      </c>
      <c r="H150" s="201">
        <f t="shared" si="3"/>
        <v>0.000003620727883</v>
      </c>
      <c r="I150" s="201">
        <f t="shared" si="4"/>
        <v>0.0000006464502934</v>
      </c>
      <c r="J150" s="312">
        <f t="shared" si="5"/>
        <v>-0.000001529908691</v>
      </c>
    </row>
    <row r="151">
      <c r="A151" s="7">
        <v>147.0</v>
      </c>
      <c r="B151" s="310">
        <v>1.0</v>
      </c>
      <c r="C151" s="186">
        <v>6070.4</v>
      </c>
      <c r="D151" s="311">
        <v>1.0</v>
      </c>
      <c r="E151" s="186">
        <v>140.55</v>
      </c>
      <c r="F151" s="301">
        <f t="shared" si="1"/>
        <v>-0.005307855626</v>
      </c>
      <c r="G151" s="301">
        <f t="shared" si="2"/>
        <v>0.001501328098</v>
      </c>
      <c r="H151" s="201">
        <f t="shared" si="3"/>
        <v>0.0000363663449</v>
      </c>
      <c r="I151" s="201">
        <f t="shared" si="4"/>
        <v>0.000001752558159</v>
      </c>
      <c r="J151" s="312">
        <f t="shared" si="5"/>
        <v>-0.00000798336611</v>
      </c>
    </row>
    <row r="152">
      <c r="A152" s="309">
        <v>148.0</v>
      </c>
      <c r="B152" s="310">
        <v>1.0</v>
      </c>
      <c r="C152" s="186">
        <v>6077.1</v>
      </c>
      <c r="D152" s="311">
        <v>1.0</v>
      </c>
      <c r="E152" s="186">
        <v>139.42</v>
      </c>
      <c r="F152" s="301">
        <f t="shared" si="1"/>
        <v>-0.008039843472</v>
      </c>
      <c r="G152" s="301">
        <f t="shared" si="2"/>
        <v>0.001103716394</v>
      </c>
      <c r="H152" s="201">
        <f t="shared" si="3"/>
        <v>0.00007678034271</v>
      </c>
      <c r="I152" s="201">
        <f t="shared" si="4"/>
        <v>0.000000857902924</v>
      </c>
      <c r="J152" s="312">
        <f t="shared" si="5"/>
        <v>-0.000008116038475</v>
      </c>
    </row>
    <row r="153">
      <c r="A153" s="7">
        <v>149.0</v>
      </c>
      <c r="B153" s="310">
        <v>1.0</v>
      </c>
      <c r="C153" s="186">
        <v>6122.3</v>
      </c>
      <c r="D153" s="7">
        <v>1.0</v>
      </c>
      <c r="E153" s="186">
        <v>141.55</v>
      </c>
      <c r="F153" s="301">
        <f t="shared" si="1"/>
        <v>0.01527757854</v>
      </c>
      <c r="G153" s="301">
        <f t="shared" si="2"/>
        <v>0.007437758141</v>
      </c>
      <c r="H153" s="201">
        <f t="shared" si="3"/>
        <v>0.0002118475214</v>
      </c>
      <c r="I153" s="201">
        <f t="shared" si="4"/>
        <v>0.00005271155298</v>
      </c>
      <c r="J153" s="312">
        <f t="shared" si="5"/>
        <v>0.0001056731368</v>
      </c>
    </row>
    <row r="154">
      <c r="A154" s="7">
        <v>150.0</v>
      </c>
      <c r="B154" s="310">
        <v>1.0</v>
      </c>
      <c r="C154" s="186">
        <v>6130.4</v>
      </c>
      <c r="D154" s="311">
        <v>1.0</v>
      </c>
      <c r="E154" s="186">
        <v>142.7</v>
      </c>
      <c r="F154" s="301">
        <f t="shared" si="1"/>
        <v>0.00812433769</v>
      </c>
      <c r="G154" s="301">
        <f t="shared" si="2"/>
        <v>0.001323032194</v>
      </c>
      <c r="H154" s="201">
        <f t="shared" si="3"/>
        <v>0.0000547857824</v>
      </c>
      <c r="I154" s="201">
        <f t="shared" si="4"/>
        <v>0.000001312276306</v>
      </c>
      <c r="J154" s="312">
        <f t="shared" si="5"/>
        <v>0.000008479037924</v>
      </c>
    </row>
    <row r="155">
      <c r="A155" s="309">
        <v>151.0</v>
      </c>
      <c r="B155" s="310">
        <v>1.0</v>
      </c>
      <c r="C155" s="186">
        <v>6135.8</v>
      </c>
      <c r="D155" s="311">
        <v>1.0</v>
      </c>
      <c r="E155" s="186">
        <v>143.3</v>
      </c>
      <c r="F155" s="301">
        <f t="shared" si="1"/>
        <v>0.004204625088</v>
      </c>
      <c r="G155" s="301">
        <f t="shared" si="2"/>
        <v>0.0008808560616</v>
      </c>
      <c r="H155" s="201">
        <f t="shared" si="3"/>
        <v>0.00001212452767</v>
      </c>
      <c r="I155" s="201">
        <f t="shared" si="4"/>
        <v>0.0000004947295808</v>
      </c>
      <c r="J155" s="312">
        <f t="shared" si="5"/>
        <v>0.000002449155465</v>
      </c>
    </row>
    <row r="156">
      <c r="A156" s="7">
        <v>152.0</v>
      </c>
      <c r="B156" s="310">
        <v>1.0</v>
      </c>
      <c r="C156" s="186">
        <v>6096.7</v>
      </c>
      <c r="D156" s="311">
        <v>1.0</v>
      </c>
      <c r="E156" s="186">
        <v>141.9</v>
      </c>
      <c r="F156" s="301">
        <f t="shared" si="1"/>
        <v>-0.009769713887</v>
      </c>
      <c r="G156" s="301">
        <f t="shared" si="2"/>
        <v>-0.006372437172</v>
      </c>
      <c r="H156" s="201">
        <f t="shared" si="3"/>
        <v>0.0001100885634</v>
      </c>
      <c r="I156" s="201">
        <f t="shared" si="4"/>
        <v>0.00004290149228</v>
      </c>
      <c r="J156" s="312">
        <f t="shared" si="5"/>
        <v>0.00006872382159</v>
      </c>
    </row>
    <row r="157">
      <c r="A157" s="7">
        <v>153.0</v>
      </c>
      <c r="B157" s="310">
        <v>1.0</v>
      </c>
      <c r="C157" s="186">
        <v>6067.6</v>
      </c>
      <c r="D157" s="7">
        <v>1.0</v>
      </c>
      <c r="E157" s="186">
        <v>142.0</v>
      </c>
      <c r="F157" s="301">
        <f t="shared" si="1"/>
        <v>0.000704721635</v>
      </c>
      <c r="G157" s="301">
        <f t="shared" si="2"/>
        <v>-0.004773073958</v>
      </c>
      <c r="H157" s="201">
        <f t="shared" si="3"/>
        <v>0.0000000003194872388</v>
      </c>
      <c r="I157" s="201">
        <f t="shared" si="4"/>
        <v>0.00002450804293</v>
      </c>
      <c r="J157" s="312">
        <f t="shared" si="5"/>
        <v>0.00000008848732657</v>
      </c>
    </row>
    <row r="158">
      <c r="A158" s="309">
        <v>154.0</v>
      </c>
      <c r="B158" s="310">
        <v>1.0</v>
      </c>
      <c r="C158" s="186">
        <v>6070.1</v>
      </c>
      <c r="D158" s="311">
        <v>1.0</v>
      </c>
      <c r="E158" s="186">
        <v>140.75</v>
      </c>
      <c r="F158" s="301">
        <f t="shared" si="1"/>
        <v>-0.008802816901</v>
      </c>
      <c r="G158" s="301">
        <f t="shared" si="2"/>
        <v>0.0004120245237</v>
      </c>
      <c r="H158" s="201">
        <f t="shared" si="3"/>
        <v>0.00009073348791</v>
      </c>
      <c r="I158" s="201">
        <f t="shared" si="4"/>
        <v>0.00000005500836485</v>
      </c>
      <c r="J158" s="312">
        <f t="shared" si="5"/>
        <v>-0.000002234077171</v>
      </c>
    </row>
    <row r="159">
      <c r="A159" s="7">
        <v>155.0</v>
      </c>
      <c r="B159" s="310">
        <v>1.0</v>
      </c>
      <c r="C159" s="186">
        <v>6077.1</v>
      </c>
      <c r="D159" s="311">
        <v>1.0</v>
      </c>
      <c r="E159" s="186">
        <v>141.83</v>
      </c>
      <c r="F159" s="301">
        <f t="shared" si="1"/>
        <v>0.007673179396</v>
      </c>
      <c r="G159" s="301">
        <f t="shared" si="2"/>
        <v>0.001153193522</v>
      </c>
      <c r="H159" s="201">
        <f t="shared" si="3"/>
        <v>0.00004831061176</v>
      </c>
      <c r="I159" s="201">
        <f t="shared" si="4"/>
        <v>0.0000009520053595</v>
      </c>
      <c r="J159" s="312">
        <f t="shared" si="5"/>
        <v>0.000006781737337</v>
      </c>
    </row>
    <row r="160">
      <c r="A160" s="7">
        <v>156.0</v>
      </c>
      <c r="B160" s="310">
        <v>1.0</v>
      </c>
      <c r="C160" s="186">
        <v>6048.6</v>
      </c>
      <c r="D160" s="311">
        <v>1.0</v>
      </c>
      <c r="E160" s="186">
        <v>143.0</v>
      </c>
      <c r="F160" s="301">
        <f t="shared" si="1"/>
        <v>0.008249312557</v>
      </c>
      <c r="G160" s="301">
        <f t="shared" si="2"/>
        <v>-0.004689736881</v>
      </c>
      <c r="H160" s="201">
        <f t="shared" si="3"/>
        <v>0.00005665146453</v>
      </c>
      <c r="I160" s="201">
        <f t="shared" si="4"/>
        <v>0.00002368985762</v>
      </c>
      <c r="J160" s="312">
        <f t="shared" si="5"/>
        <v>-0.00003663420709</v>
      </c>
    </row>
    <row r="161">
      <c r="A161" s="309">
        <v>157.0</v>
      </c>
      <c r="B161" s="310">
        <v>1.0</v>
      </c>
      <c r="C161" s="186">
        <v>6015.8</v>
      </c>
      <c r="D161" s="7">
        <v>1.0</v>
      </c>
      <c r="E161" s="186">
        <v>142.16</v>
      </c>
      <c r="F161" s="301">
        <f t="shared" si="1"/>
        <v>-0.005874125874</v>
      </c>
      <c r="G161" s="301">
        <f t="shared" si="2"/>
        <v>-0.005422742453</v>
      </c>
      <c r="H161" s="201">
        <f t="shared" si="3"/>
        <v>0.00004351673739</v>
      </c>
      <c r="I161" s="201">
        <f t="shared" si="4"/>
        <v>0.00003136255763</v>
      </c>
      <c r="J161" s="312">
        <f t="shared" si="5"/>
        <v>0.000036943148</v>
      </c>
    </row>
    <row r="162">
      <c r="A162" s="7">
        <v>158.0</v>
      </c>
      <c r="B162" s="310">
        <v>1.0</v>
      </c>
      <c r="C162" s="186">
        <v>6014.6</v>
      </c>
      <c r="D162" s="311">
        <v>1.0</v>
      </c>
      <c r="E162" s="186">
        <v>142.02</v>
      </c>
      <c r="F162" s="301">
        <f t="shared" si="1"/>
        <v>-0.0009848058526</v>
      </c>
      <c r="G162" s="301">
        <f t="shared" si="2"/>
        <v>-0.0001994747166</v>
      </c>
      <c r="H162" s="201">
        <f t="shared" si="3"/>
        <v>0.000002915220543</v>
      </c>
      <c r="I162" s="201">
        <f t="shared" si="4"/>
        <v>0.0000001420993083</v>
      </c>
      <c r="J162" s="312">
        <f t="shared" si="5"/>
        <v>0.0000006436231993</v>
      </c>
    </row>
    <row r="163">
      <c r="A163" s="7">
        <v>159.0</v>
      </c>
      <c r="B163" s="310">
        <v>1.0</v>
      </c>
      <c r="C163" s="186">
        <v>6005.8</v>
      </c>
      <c r="D163" s="311">
        <v>1.0</v>
      </c>
      <c r="E163" s="186">
        <v>142.38</v>
      </c>
      <c r="F163" s="301">
        <f t="shared" si="1"/>
        <v>0.002534854246</v>
      </c>
      <c r="G163" s="301">
        <f t="shared" si="2"/>
        <v>-0.001463106441</v>
      </c>
      <c r="H163" s="201">
        <f t="shared" si="3"/>
        <v>0.000003284280526</v>
      </c>
      <c r="I163" s="201">
        <f t="shared" si="4"/>
        <v>0.000002691543237</v>
      </c>
      <c r="J163" s="312">
        <f t="shared" si="5"/>
        <v>-0.000002973177264</v>
      </c>
    </row>
    <row r="164">
      <c r="A164" s="309">
        <v>160.0</v>
      </c>
      <c r="B164" s="310">
        <v>1.0</v>
      </c>
      <c r="C164" s="186">
        <v>5991.9</v>
      </c>
      <c r="D164" s="311">
        <v>1.0</v>
      </c>
      <c r="E164" s="186">
        <v>143.93</v>
      </c>
      <c r="F164" s="301">
        <f t="shared" si="1"/>
        <v>0.01088636044</v>
      </c>
      <c r="G164" s="301">
        <f t="shared" si="2"/>
        <v>-0.002314429385</v>
      </c>
      <c r="H164" s="201">
        <f t="shared" si="3"/>
        <v>0.0001033021109</v>
      </c>
      <c r="I164" s="201">
        <f t="shared" si="4"/>
        <v>0.0000062096418</v>
      </c>
      <c r="J164" s="312">
        <f t="shared" si="5"/>
        <v>-0.00002532724039</v>
      </c>
    </row>
    <row r="165">
      <c r="A165" s="7">
        <v>161.0</v>
      </c>
      <c r="B165" s="310">
        <v>1.0</v>
      </c>
      <c r="C165" s="186">
        <v>6037.0</v>
      </c>
      <c r="D165" s="7">
        <v>1.0</v>
      </c>
      <c r="E165" s="186">
        <v>145.4</v>
      </c>
      <c r="F165" s="301">
        <f t="shared" si="1"/>
        <v>0.01021329813</v>
      </c>
      <c r="G165" s="301">
        <f t="shared" si="2"/>
        <v>0.007526827884</v>
      </c>
      <c r="H165" s="201">
        <f t="shared" si="3"/>
        <v>0.00009007342996</v>
      </c>
      <c r="I165" s="201">
        <f t="shared" si="4"/>
        <v>0.00005401282757</v>
      </c>
      <c r="J165" s="312">
        <f t="shared" si="5"/>
        <v>0.00006975041678</v>
      </c>
    </row>
    <row r="166">
      <c r="A166" s="7">
        <v>162.0</v>
      </c>
      <c r="B166" s="310">
        <v>1.0</v>
      </c>
      <c r="C166" s="186">
        <v>6054.7</v>
      </c>
      <c r="D166" s="311">
        <v>1.0</v>
      </c>
      <c r="E166" s="186">
        <v>146.5</v>
      </c>
      <c r="F166" s="301">
        <f t="shared" si="1"/>
        <v>0.007565337001</v>
      </c>
      <c r="G166" s="301">
        <f t="shared" si="2"/>
        <v>0.002931919828</v>
      </c>
      <c r="H166" s="201">
        <f t="shared" si="3"/>
        <v>0.00004682310659</v>
      </c>
      <c r="I166" s="201">
        <f t="shared" si="4"/>
        <v>0.000007586906249</v>
      </c>
      <c r="J166" s="312">
        <f t="shared" si="5"/>
        <v>0.00001884787839</v>
      </c>
    </row>
    <row r="167">
      <c r="A167" s="309">
        <v>163.0</v>
      </c>
      <c r="B167" s="310">
        <v>1.0</v>
      </c>
      <c r="C167" s="186">
        <v>6050.0</v>
      </c>
      <c r="D167" s="311">
        <v>1.0</v>
      </c>
      <c r="E167" s="186">
        <v>147.83</v>
      </c>
      <c r="F167" s="301">
        <f t="shared" si="1"/>
        <v>0.009078498294</v>
      </c>
      <c r="G167" s="301">
        <f t="shared" si="2"/>
        <v>-0.0007762564619</v>
      </c>
      <c r="H167" s="201">
        <f t="shared" si="3"/>
        <v>0.0000698211058</v>
      </c>
      <c r="I167" s="201">
        <f t="shared" si="4"/>
        <v>0.0000009096244976</v>
      </c>
      <c r="J167" s="312">
        <f t="shared" si="5"/>
        <v>-0.000007969378162</v>
      </c>
    </row>
    <row r="168">
      <c r="A168" s="7">
        <v>164.0</v>
      </c>
      <c r="B168" s="310">
        <v>1.0</v>
      </c>
      <c r="C168" s="186">
        <v>6075.4</v>
      </c>
      <c r="D168" s="311">
        <v>1.0</v>
      </c>
      <c r="E168" s="186">
        <v>147.56</v>
      </c>
      <c r="F168" s="301">
        <f t="shared" si="1"/>
        <v>-0.001826422242</v>
      </c>
      <c r="G168" s="301">
        <f t="shared" si="2"/>
        <v>0.004198347107</v>
      </c>
      <c r="H168" s="201">
        <f t="shared" si="3"/>
        <v>0.000006497493186</v>
      </c>
      <c r="I168" s="201">
        <f t="shared" si="4"/>
        <v>0.00001616732483</v>
      </c>
      <c r="J168" s="312">
        <f t="shared" si="5"/>
        <v>-0.00001024924792</v>
      </c>
    </row>
    <row r="169">
      <c r="A169" s="7">
        <v>165.0</v>
      </c>
      <c r="B169" s="310">
        <v>1.0</v>
      </c>
      <c r="C169" s="186">
        <v>6022.8</v>
      </c>
      <c r="D169" s="7">
        <v>1.0</v>
      </c>
      <c r="E169" s="186">
        <v>149.84</v>
      </c>
      <c r="F169" s="301">
        <f t="shared" si="1"/>
        <v>0.01545134183</v>
      </c>
      <c r="G169" s="301">
        <f t="shared" si="2"/>
        <v>-0.008657866149</v>
      </c>
      <c r="H169" s="201">
        <f t="shared" si="3"/>
        <v>0.0002169359583</v>
      </c>
      <c r="I169" s="201">
        <f t="shared" si="4"/>
        <v>0.00007806344587</v>
      </c>
      <c r="J169" s="312">
        <f t="shared" si="5"/>
        <v>-0.0001301336561</v>
      </c>
    </row>
    <row r="170">
      <c r="A170" s="309">
        <v>166.0</v>
      </c>
      <c r="B170" s="310">
        <v>1.0</v>
      </c>
      <c r="C170" s="186">
        <v>6037.7</v>
      </c>
      <c r="D170" s="311">
        <v>1.0</v>
      </c>
      <c r="E170" s="186">
        <v>147.5</v>
      </c>
      <c r="F170" s="301">
        <f t="shared" si="1"/>
        <v>-0.01561665777</v>
      </c>
      <c r="G170" s="301">
        <f t="shared" si="2"/>
        <v>0.00247393239</v>
      </c>
      <c r="H170" s="201">
        <f t="shared" si="3"/>
        <v>0.0002669712085</v>
      </c>
      <c r="I170" s="201">
        <f t="shared" si="4"/>
        <v>0.000005273666471</v>
      </c>
      <c r="J170" s="312">
        <f t="shared" si="5"/>
        <v>-0.00003752222156</v>
      </c>
    </row>
    <row r="171">
      <c r="A171" s="7">
        <v>167.0</v>
      </c>
      <c r="B171" s="310">
        <v>1.0</v>
      </c>
      <c r="C171" s="186">
        <v>6090.1</v>
      </c>
      <c r="D171" s="311">
        <v>1.0</v>
      </c>
      <c r="E171" s="186">
        <v>146.42</v>
      </c>
      <c r="F171" s="301">
        <f t="shared" si="1"/>
        <v>-0.007322033898</v>
      </c>
      <c r="G171" s="301">
        <f t="shared" si="2"/>
        <v>0.00867880153</v>
      </c>
      <c r="H171" s="201">
        <f t="shared" si="3"/>
        <v>0.00006471606764</v>
      </c>
      <c r="I171" s="201">
        <f t="shared" si="4"/>
        <v>0.00007227236741</v>
      </c>
      <c r="J171" s="312">
        <f t="shared" si="5"/>
        <v>-0.00006838993652</v>
      </c>
    </row>
    <row r="172">
      <c r="A172" s="7">
        <v>168.0</v>
      </c>
      <c r="B172" s="310">
        <v>1.0</v>
      </c>
      <c r="C172" s="186">
        <v>6121.4</v>
      </c>
      <c r="D172" s="311">
        <v>1.0</v>
      </c>
      <c r="E172" s="186">
        <v>146.01</v>
      </c>
      <c r="F172" s="301">
        <f t="shared" si="1"/>
        <v>-0.002800163912</v>
      </c>
      <c r="G172" s="301">
        <f t="shared" si="2"/>
        <v>0.005139488678</v>
      </c>
      <c r="H172" s="201">
        <f t="shared" si="3"/>
        <v>0.00001240983628</v>
      </c>
      <c r="I172" s="201">
        <f t="shared" si="4"/>
        <v>0.00002462147155</v>
      </c>
      <c r="J172" s="312">
        <f t="shared" si="5"/>
        <v>-0.00001747994367</v>
      </c>
    </row>
    <row r="173">
      <c r="A173" s="309">
        <v>169.0</v>
      </c>
      <c r="B173" s="310">
        <v>1.0</v>
      </c>
      <c r="C173" s="186">
        <v>6026.2</v>
      </c>
      <c r="D173" s="7">
        <v>1.0</v>
      </c>
      <c r="E173" s="186">
        <v>147.29</v>
      </c>
      <c r="F173" s="301">
        <f t="shared" si="1"/>
        <v>0.008766522841</v>
      </c>
      <c r="G173" s="301">
        <f t="shared" si="2"/>
        <v>-0.01555199791</v>
      </c>
      <c r="H173" s="201">
        <f t="shared" si="3"/>
        <v>0.00006470476158</v>
      </c>
      <c r="I173" s="201">
        <f t="shared" si="4"/>
        <v>0.000247416661</v>
      </c>
      <c r="J173" s="312">
        <f t="shared" si="5"/>
        <v>-0.0001265268195</v>
      </c>
    </row>
    <row r="174">
      <c r="A174" s="7">
        <v>170.0</v>
      </c>
      <c r="B174" s="310">
        <v>1.0</v>
      </c>
      <c r="C174" s="186">
        <v>5833.3</v>
      </c>
      <c r="D174" s="311">
        <v>1.0</v>
      </c>
      <c r="E174" s="186">
        <v>146.44</v>
      </c>
      <c r="F174" s="301">
        <f t="shared" si="1"/>
        <v>-0.005770928101</v>
      </c>
      <c r="G174" s="301">
        <f t="shared" si="2"/>
        <v>-0.03201022203</v>
      </c>
      <c r="H174" s="201">
        <f t="shared" si="3"/>
        <v>0.00004216585318</v>
      </c>
      <c r="I174" s="201">
        <f t="shared" si="4"/>
        <v>0.001036048542</v>
      </c>
      <c r="J174" s="312">
        <f t="shared" si="5"/>
        <v>0.0002090116521</v>
      </c>
    </row>
    <row r="175">
      <c r="A175" s="7">
        <v>171.0</v>
      </c>
      <c r="B175" s="310">
        <v>1.0</v>
      </c>
      <c r="C175" s="186">
        <v>5876.8</v>
      </c>
      <c r="D175" s="311">
        <v>1.0</v>
      </c>
      <c r="E175" s="186">
        <v>140.5</v>
      </c>
      <c r="F175" s="301">
        <f t="shared" si="1"/>
        <v>-0.04056268779</v>
      </c>
      <c r="G175" s="301">
        <f t="shared" si="2"/>
        <v>0.00745718547</v>
      </c>
      <c r="H175" s="201">
        <f t="shared" si="3"/>
        <v>0.001704474645</v>
      </c>
      <c r="I175" s="201">
        <f t="shared" si="4"/>
        <v>0.00005299402579</v>
      </c>
      <c r="J175" s="312">
        <f t="shared" si="5"/>
        <v>-0.0003005444614</v>
      </c>
    </row>
    <row r="176">
      <c r="A176" s="309">
        <v>172.0</v>
      </c>
      <c r="B176" s="310">
        <v>1.0</v>
      </c>
      <c r="C176" s="186">
        <v>5890.7</v>
      </c>
      <c r="D176" s="311">
        <v>1.0</v>
      </c>
      <c r="E176" s="186">
        <v>142.4</v>
      </c>
      <c r="F176" s="301">
        <f t="shared" si="1"/>
        <v>0.01352313167</v>
      </c>
      <c r="G176" s="301">
        <f t="shared" si="2"/>
        <v>0.00236523278</v>
      </c>
      <c r="H176" s="201">
        <f t="shared" si="3"/>
        <v>0.0001638537176</v>
      </c>
      <c r="I176" s="201">
        <f t="shared" si="4"/>
        <v>0.000004786236399</v>
      </c>
      <c r="J176" s="312">
        <f t="shared" si="5"/>
        <v>0.00002800433229</v>
      </c>
    </row>
    <row r="177">
      <c r="A177" s="7">
        <v>173.0</v>
      </c>
      <c r="B177" s="310">
        <v>1.0</v>
      </c>
      <c r="C177" s="186">
        <v>5838.0</v>
      </c>
      <c r="D177" s="7">
        <v>1.0</v>
      </c>
      <c r="E177" s="186">
        <v>142.95</v>
      </c>
      <c r="F177" s="301">
        <f t="shared" si="1"/>
        <v>0.003862359551</v>
      </c>
      <c r="G177" s="301">
        <f t="shared" si="2"/>
        <v>-0.008946305193</v>
      </c>
      <c r="H177" s="201">
        <f t="shared" si="3"/>
        <v>0.000009858116152</v>
      </c>
      <c r="I177" s="201">
        <f t="shared" si="4"/>
        <v>0.00008324356395</v>
      </c>
      <c r="J177" s="312">
        <f t="shared" si="5"/>
        <v>-0.00002864654818</v>
      </c>
    </row>
    <row r="178">
      <c r="A178" s="7">
        <v>174.0</v>
      </c>
      <c r="B178" s="310">
        <v>1.0</v>
      </c>
      <c r="C178" s="186">
        <v>5820.7</v>
      </c>
      <c r="D178" s="311">
        <v>1.0</v>
      </c>
      <c r="E178" s="186">
        <v>140.45</v>
      </c>
      <c r="F178" s="301">
        <f t="shared" si="1"/>
        <v>-0.01748863239</v>
      </c>
      <c r="G178" s="301">
        <f t="shared" si="2"/>
        <v>-0.002963343611</v>
      </c>
      <c r="H178" s="201">
        <f t="shared" si="3"/>
        <v>0.0003316488336</v>
      </c>
      <c r="I178" s="201">
        <f t="shared" si="4"/>
        <v>0.000009864810032</v>
      </c>
      <c r="J178" s="312">
        <f t="shared" si="5"/>
        <v>0.0000571983631</v>
      </c>
    </row>
    <row r="179">
      <c r="A179" s="309">
        <v>175.0</v>
      </c>
      <c r="B179" s="310">
        <v>1.0</v>
      </c>
      <c r="C179" s="186">
        <v>5855.9</v>
      </c>
      <c r="D179" s="311">
        <v>1.0</v>
      </c>
      <c r="E179" s="186">
        <v>140.26</v>
      </c>
      <c r="F179" s="301">
        <f t="shared" si="1"/>
        <v>-0.001352794589</v>
      </c>
      <c r="G179" s="301">
        <f t="shared" si="2"/>
        <v>0.006047382617</v>
      </c>
      <c r="H179" s="201">
        <f t="shared" si="3"/>
        <v>0.000004307245436</v>
      </c>
      <c r="I179" s="201">
        <f t="shared" si="4"/>
        <v>0.00003445568744</v>
      </c>
      <c r="J179" s="312">
        <f t="shared" si="5"/>
        <v>-0.00001218232747</v>
      </c>
    </row>
    <row r="180">
      <c r="A180" s="7">
        <v>176.0</v>
      </c>
      <c r="B180" s="310">
        <v>1.0</v>
      </c>
      <c r="C180" s="186">
        <v>5841.2</v>
      </c>
      <c r="D180" s="311">
        <v>1.0</v>
      </c>
      <c r="E180" s="186">
        <v>142.07</v>
      </c>
      <c r="F180" s="301">
        <f t="shared" si="1"/>
        <v>0.01290460573</v>
      </c>
      <c r="G180" s="301">
        <f t="shared" si="2"/>
        <v>-0.002510288769</v>
      </c>
      <c r="H180" s="201">
        <f t="shared" si="3"/>
        <v>0.000148401365</v>
      </c>
      <c r="I180" s="201">
        <f t="shared" si="4"/>
        <v>0.000007224132682</v>
      </c>
      <c r="J180" s="312">
        <f t="shared" si="5"/>
        <v>-0.00003274249763</v>
      </c>
    </row>
    <row r="181">
      <c r="A181" s="7">
        <v>177.0</v>
      </c>
      <c r="B181" s="310">
        <v>1.0</v>
      </c>
      <c r="C181" s="186">
        <v>5909.0</v>
      </c>
      <c r="D181" s="7">
        <v>1.0</v>
      </c>
      <c r="E181" s="186">
        <v>149.29</v>
      </c>
      <c r="F181" s="301">
        <f t="shared" si="1"/>
        <v>0.0508200183</v>
      </c>
      <c r="G181" s="301">
        <f t="shared" si="2"/>
        <v>0.011607204</v>
      </c>
      <c r="H181" s="201">
        <f t="shared" si="3"/>
        <v>0.002509751737</v>
      </c>
      <c r="I181" s="201">
        <f t="shared" si="4"/>
        <v>0.0001306384558</v>
      </c>
      <c r="J181" s="312">
        <f t="shared" si="5"/>
        <v>0.0005725994161</v>
      </c>
    </row>
    <row r="182">
      <c r="A182" s="309">
        <v>178.0</v>
      </c>
      <c r="B182" s="310">
        <v>1.0</v>
      </c>
      <c r="C182" s="186">
        <v>5904.0</v>
      </c>
      <c r="D182" s="311">
        <v>1.0</v>
      </c>
      <c r="E182" s="186">
        <v>151.5</v>
      </c>
      <c r="F182" s="301">
        <f t="shared" si="1"/>
        <v>0.01480340277</v>
      </c>
      <c r="G182" s="301">
        <f t="shared" si="2"/>
        <v>-0.0008461668641</v>
      </c>
      <c r="H182" s="201">
        <f t="shared" si="3"/>
        <v>0.0001982691239</v>
      </c>
      <c r="I182" s="201">
        <f t="shared" si="4"/>
        <v>0.000001047864986</v>
      </c>
      <c r="J182" s="312">
        <f t="shared" si="5"/>
        <v>-0.00001441385697</v>
      </c>
    </row>
    <row r="183">
      <c r="A183" s="7">
        <v>179.0</v>
      </c>
      <c r="B183" s="310">
        <v>1.0</v>
      </c>
      <c r="C183" s="186">
        <v>5941.6</v>
      </c>
      <c r="D183" s="311">
        <v>1.0</v>
      </c>
      <c r="E183" s="186">
        <v>153.39</v>
      </c>
      <c r="F183" s="301">
        <f t="shared" si="1"/>
        <v>0.01247524752</v>
      </c>
      <c r="G183" s="301">
        <f t="shared" si="2"/>
        <v>0.006368563686</v>
      </c>
      <c r="H183" s="201">
        <f t="shared" si="3"/>
        <v>0.0001381248216</v>
      </c>
      <c r="I183" s="201">
        <f t="shared" si="4"/>
        <v>0.00003832944412</v>
      </c>
      <c r="J183" s="312">
        <f t="shared" si="5"/>
        <v>0.00007276158073</v>
      </c>
    </row>
    <row r="184">
      <c r="A184" s="7">
        <v>180.0</v>
      </c>
      <c r="B184" s="310">
        <v>1.0</v>
      </c>
      <c r="C184" s="186">
        <v>5940.9</v>
      </c>
      <c r="D184" s="311">
        <v>1.0</v>
      </c>
      <c r="E184" s="186">
        <v>155.86</v>
      </c>
      <c r="F184" s="301">
        <f t="shared" si="1"/>
        <v>0.01610274464</v>
      </c>
      <c r="G184" s="301">
        <f t="shared" si="2"/>
        <v>-0.0001178133836</v>
      </c>
      <c r="H184" s="201">
        <f t="shared" si="3"/>
        <v>0.000236548977</v>
      </c>
      <c r="I184" s="201">
        <f t="shared" si="4"/>
        <v>0.00000008720166835</v>
      </c>
      <c r="J184" s="312">
        <f t="shared" si="5"/>
        <v>-0.000004541746959</v>
      </c>
    </row>
    <row r="185">
      <c r="A185" s="309">
        <v>181.0</v>
      </c>
      <c r="B185" s="310">
        <v>1.0</v>
      </c>
      <c r="C185" s="186">
        <v>5943.7</v>
      </c>
      <c r="D185" s="7">
        <v>1.0</v>
      </c>
      <c r="E185" s="186">
        <v>156.0</v>
      </c>
      <c r="F185" s="301">
        <f t="shared" si="1"/>
        <v>0.0008982420121</v>
      </c>
      <c r="G185" s="301">
        <f t="shared" si="2"/>
        <v>0.0004713090609</v>
      </c>
      <c r="H185" s="201">
        <f t="shared" si="3"/>
        <v>0.00000003085157744</v>
      </c>
      <c r="I185" s="201">
        <f t="shared" si="4"/>
        <v>0.00000008633204845</v>
      </c>
      <c r="J185" s="312">
        <f t="shared" si="5"/>
        <v>0.00000005160891278</v>
      </c>
    </row>
    <row r="186">
      <c r="A186" s="7">
        <v>182.0</v>
      </c>
      <c r="B186" s="310">
        <v>1.0</v>
      </c>
      <c r="C186" s="186">
        <v>5950.9</v>
      </c>
      <c r="D186" s="311">
        <v>1.0</v>
      </c>
      <c r="E186" s="186">
        <v>156.85</v>
      </c>
      <c r="F186" s="301">
        <f t="shared" si="1"/>
        <v>0.005448717949</v>
      </c>
      <c r="G186" s="301">
        <f t="shared" si="2"/>
        <v>0.001211366657</v>
      </c>
      <c r="H186" s="201">
        <f t="shared" si="3"/>
        <v>0.00002233623018</v>
      </c>
      <c r="I186" s="201">
        <f t="shared" si="4"/>
        <v>0.000001068909415</v>
      </c>
      <c r="J186" s="312">
        <f t="shared" si="5"/>
        <v>0.000004886246691</v>
      </c>
    </row>
    <row r="187">
      <c r="A187" s="7">
        <v>183.0</v>
      </c>
      <c r="B187" s="310">
        <v>1.0</v>
      </c>
      <c r="C187" s="186">
        <v>5999.8</v>
      </c>
      <c r="D187" s="311">
        <v>1.0</v>
      </c>
      <c r="E187" s="186">
        <v>158.32</v>
      </c>
      <c r="F187" s="301">
        <f t="shared" si="1"/>
        <v>0.009372011476</v>
      </c>
      <c r="G187" s="301">
        <f t="shared" si="2"/>
        <v>0.00821724445</v>
      </c>
      <c r="H187" s="201">
        <f t="shared" si="3"/>
        <v>0.00007481239083</v>
      </c>
      <c r="I187" s="201">
        <f t="shared" si="4"/>
        <v>0.00006463771751</v>
      </c>
      <c r="J187" s="312">
        <f t="shared" si="5"/>
        <v>0.00006953921329</v>
      </c>
    </row>
    <row r="188">
      <c r="A188" s="309">
        <v>184.0</v>
      </c>
      <c r="B188" s="310">
        <v>1.0</v>
      </c>
      <c r="C188" s="186">
        <v>6042.2</v>
      </c>
      <c r="D188" s="311">
        <v>1.0</v>
      </c>
      <c r="E188" s="186">
        <v>160.91</v>
      </c>
      <c r="F188" s="301">
        <f t="shared" si="1"/>
        <v>0.01635927236</v>
      </c>
      <c r="G188" s="301">
        <f t="shared" si="2"/>
        <v>0.00706690223</v>
      </c>
      <c r="H188" s="201">
        <f t="shared" si="3"/>
        <v>0.0002445056526</v>
      </c>
      <c r="I188" s="201">
        <f t="shared" si="4"/>
        <v>0.00004746405734</v>
      </c>
      <c r="J188" s="312">
        <f t="shared" si="5"/>
        <v>0.0001077275745</v>
      </c>
    </row>
    <row r="189">
      <c r="A189" s="7">
        <v>185.0</v>
      </c>
      <c r="B189" s="310">
        <v>1.0</v>
      </c>
      <c r="C189" s="186">
        <v>6056.9</v>
      </c>
      <c r="D189" s="7">
        <v>1.0</v>
      </c>
      <c r="E189" s="186">
        <v>163.33</v>
      </c>
      <c r="F189" s="301">
        <f t="shared" si="1"/>
        <v>0.01503946305</v>
      </c>
      <c r="G189" s="301">
        <f t="shared" si="2"/>
        <v>0.002432888683</v>
      </c>
      <c r="H189" s="201">
        <f t="shared" si="3"/>
        <v>0.0002049726868</v>
      </c>
      <c r="I189" s="201">
        <f t="shared" si="4"/>
        <v>0.000005086841702</v>
      </c>
      <c r="J189" s="312">
        <f t="shared" si="5"/>
        <v>0.00003229030212</v>
      </c>
    </row>
    <row r="190">
      <c r="A190" s="7">
        <v>186.0</v>
      </c>
      <c r="B190" s="310">
        <v>1.0</v>
      </c>
      <c r="C190" s="186">
        <v>6016.0</v>
      </c>
      <c r="D190" s="311">
        <v>1.0</v>
      </c>
      <c r="E190" s="186">
        <v>164.66</v>
      </c>
      <c r="F190" s="301">
        <f t="shared" si="1"/>
        <v>0.008143023327</v>
      </c>
      <c r="G190" s="301">
        <f t="shared" si="2"/>
        <v>-0.006752629233</v>
      </c>
      <c r="H190" s="201">
        <f t="shared" si="3"/>
        <v>0.00005506274408</v>
      </c>
      <c r="I190" s="201">
        <f t="shared" si="4"/>
        <v>0.00004802649579</v>
      </c>
      <c r="J190" s="312">
        <f t="shared" si="5"/>
        <v>-0.00005142441683</v>
      </c>
    </row>
    <row r="191">
      <c r="A191" s="309">
        <v>187.0</v>
      </c>
      <c r="B191" s="310">
        <v>1.0</v>
      </c>
      <c r="C191" s="186">
        <v>5973.3</v>
      </c>
      <c r="D191" s="311">
        <v>1.0</v>
      </c>
      <c r="E191" s="186">
        <v>163.17</v>
      </c>
      <c r="F191" s="301">
        <f t="shared" si="1"/>
        <v>-0.00904894935</v>
      </c>
      <c r="G191" s="301">
        <f t="shared" si="2"/>
        <v>-0.007097739362</v>
      </c>
      <c r="H191" s="201">
        <f t="shared" si="3"/>
        <v>0.00009548309542</v>
      </c>
      <c r="I191" s="201">
        <f t="shared" si="4"/>
        <v>0.00005292890264</v>
      </c>
      <c r="J191" s="312">
        <f t="shared" si="5"/>
        <v>0.00007109019244</v>
      </c>
    </row>
    <row r="192">
      <c r="A192" s="7">
        <v>188.0</v>
      </c>
      <c r="B192" s="310">
        <v>1.0</v>
      </c>
      <c r="C192" s="186">
        <v>5928.9</v>
      </c>
      <c r="D192" s="311">
        <v>1.0</v>
      </c>
      <c r="E192" s="186">
        <v>161.42</v>
      </c>
      <c r="F192" s="301">
        <f t="shared" si="1"/>
        <v>-0.01072501073</v>
      </c>
      <c r="G192" s="301">
        <f t="shared" si="2"/>
        <v>-0.007433077194</v>
      </c>
      <c r="H192" s="201">
        <f t="shared" si="3"/>
        <v>0.0001310476961</v>
      </c>
      <c r="I192" s="201">
        <f t="shared" si="4"/>
        <v>0.00005792067064</v>
      </c>
      <c r="J192" s="312">
        <f t="shared" si="5"/>
        <v>0.00008712273207</v>
      </c>
    </row>
    <row r="193">
      <c r="A193" s="7">
        <v>189.0</v>
      </c>
      <c r="B193" s="310">
        <v>1.0</v>
      </c>
      <c r="C193" s="186">
        <v>5895.0</v>
      </c>
      <c r="D193" s="7">
        <v>1.0</v>
      </c>
      <c r="E193" s="186">
        <v>160.05</v>
      </c>
      <c r="F193" s="301">
        <f t="shared" si="1"/>
        <v>-0.00848717631</v>
      </c>
      <c r="G193" s="301">
        <f t="shared" si="2"/>
        <v>-0.005717755402</v>
      </c>
      <c r="H193" s="201">
        <f t="shared" si="3"/>
        <v>0.00008481990308</v>
      </c>
      <c r="I193" s="201">
        <f t="shared" si="4"/>
        <v>0.00003475387003</v>
      </c>
      <c r="J193" s="312">
        <f t="shared" si="5"/>
        <v>0.00005429382919</v>
      </c>
    </row>
    <row r="194">
      <c r="A194" s="309">
        <v>190.0</v>
      </c>
      <c r="B194" s="310">
        <v>1.0</v>
      </c>
      <c r="C194" s="186">
        <v>5962.4</v>
      </c>
      <c r="D194" s="311">
        <v>1.0</v>
      </c>
      <c r="E194" s="186">
        <v>161.07</v>
      </c>
      <c r="F194" s="301">
        <f t="shared" si="1"/>
        <v>0.006373008435</v>
      </c>
      <c r="G194" s="301">
        <f t="shared" si="2"/>
        <v>0.01143341815</v>
      </c>
      <c r="H194" s="201">
        <f t="shared" si="3"/>
        <v>0.00003192716248</v>
      </c>
      <c r="I194" s="201">
        <f t="shared" si="4"/>
        <v>0.0001266960108</v>
      </c>
      <c r="J194" s="312">
        <f t="shared" si="5"/>
        <v>0.00006360066133</v>
      </c>
    </row>
    <row r="195">
      <c r="A195" s="7">
        <v>191.0</v>
      </c>
      <c r="B195" s="310">
        <v>1.0</v>
      </c>
      <c r="C195" s="186">
        <v>5902.0</v>
      </c>
      <c r="D195" s="311">
        <v>1.0</v>
      </c>
      <c r="E195" s="186">
        <v>163.43</v>
      </c>
      <c r="F195" s="301">
        <f t="shared" si="1"/>
        <v>0.01465201465</v>
      </c>
      <c r="G195" s="301">
        <f t="shared" si="2"/>
        <v>-0.01013014893</v>
      </c>
      <c r="H195" s="201">
        <f t="shared" si="3"/>
        <v>0.0001940287084</v>
      </c>
      <c r="I195" s="201">
        <f t="shared" si="4"/>
        <v>0.0001062473359</v>
      </c>
      <c r="J195" s="312">
        <f t="shared" si="5"/>
        <v>-0.0001435793626</v>
      </c>
    </row>
    <row r="196">
      <c r="A196" s="7">
        <v>192.0</v>
      </c>
      <c r="B196" s="310">
        <v>1.0</v>
      </c>
      <c r="C196" s="186">
        <v>5942.9</v>
      </c>
      <c r="D196" s="311">
        <v>1.0</v>
      </c>
      <c r="E196" s="186">
        <v>161.37</v>
      </c>
      <c r="F196" s="301">
        <f t="shared" si="1"/>
        <v>-0.01260478492</v>
      </c>
      <c r="G196" s="301">
        <f t="shared" si="2"/>
        <v>0.006929854287</v>
      </c>
      <c r="H196" s="201">
        <f t="shared" si="3"/>
        <v>0.000177619078</v>
      </c>
      <c r="I196" s="201">
        <f t="shared" si="4"/>
        <v>0.0000455944788</v>
      </c>
      <c r="J196" s="312">
        <f t="shared" si="5"/>
        <v>-0.00008999138452</v>
      </c>
    </row>
    <row r="197">
      <c r="A197" s="309">
        <v>193.0</v>
      </c>
      <c r="B197" s="310">
        <v>1.0</v>
      </c>
      <c r="C197" s="186">
        <v>5963.2</v>
      </c>
      <c r="D197" s="7">
        <v>1.0</v>
      </c>
      <c r="E197" s="186">
        <v>163.48</v>
      </c>
      <c r="F197" s="301">
        <f t="shared" si="1"/>
        <v>0.01307554068</v>
      </c>
      <c r="G197" s="301">
        <f t="shared" si="2"/>
        <v>0.003415840751</v>
      </c>
      <c r="H197" s="201">
        <f t="shared" si="3"/>
        <v>0.0001525952463</v>
      </c>
      <c r="I197" s="201">
        <f t="shared" si="4"/>
        <v>0.00001048694213</v>
      </c>
      <c r="J197" s="312">
        <f t="shared" si="5"/>
        <v>0.00004000321882</v>
      </c>
    </row>
    <row r="198">
      <c r="A198" s="7">
        <v>194.0</v>
      </c>
      <c r="B198" s="310">
        <v>1.0</v>
      </c>
      <c r="C198" s="186">
        <v>5996.1</v>
      </c>
      <c r="D198" s="311">
        <v>1.0</v>
      </c>
      <c r="E198" s="186">
        <v>163.75</v>
      </c>
      <c r="F198" s="301">
        <f t="shared" si="1"/>
        <v>0.001651578175</v>
      </c>
      <c r="G198" s="301">
        <f t="shared" si="2"/>
        <v>0.005517171988</v>
      </c>
      <c r="H198" s="201">
        <f t="shared" si="3"/>
        <v>0.0000008630081765</v>
      </c>
      <c r="I198" s="201">
        <f t="shared" si="4"/>
        <v>0.00002851224749</v>
      </c>
      <c r="J198" s="312">
        <f t="shared" si="5"/>
        <v>0.000004960474042</v>
      </c>
    </row>
    <row r="199">
      <c r="A199" s="7">
        <v>195.0</v>
      </c>
      <c r="B199" s="310">
        <v>1.0</v>
      </c>
      <c r="C199" s="186">
        <v>5974.7</v>
      </c>
      <c r="D199" s="311">
        <v>1.0</v>
      </c>
      <c r="E199" s="186">
        <v>165.66</v>
      </c>
      <c r="F199" s="301">
        <f t="shared" si="1"/>
        <v>0.01166412214</v>
      </c>
      <c r="G199" s="301">
        <f t="shared" si="2"/>
        <v>-0.003568986508</v>
      </c>
      <c r="H199" s="201">
        <f t="shared" si="3"/>
        <v>0.0001197169977</v>
      </c>
      <c r="I199" s="201">
        <f t="shared" si="4"/>
        <v>0.00001403605552</v>
      </c>
      <c r="J199" s="312">
        <f t="shared" si="5"/>
        <v>-0.0000409921264</v>
      </c>
    </row>
    <row r="200">
      <c r="A200" s="309">
        <v>196.0</v>
      </c>
      <c r="B200" s="310">
        <v>1.0</v>
      </c>
      <c r="C200" s="186">
        <v>5935.3</v>
      </c>
      <c r="D200" s="311">
        <v>1.0</v>
      </c>
      <c r="E200" s="186">
        <v>165.94</v>
      </c>
      <c r="F200" s="301">
        <f t="shared" si="1"/>
        <v>0.001690208862</v>
      </c>
      <c r="G200" s="301">
        <f t="shared" si="2"/>
        <v>-0.006594473363</v>
      </c>
      <c r="H200" s="201">
        <f t="shared" si="3"/>
        <v>0.0000009362749576</v>
      </c>
      <c r="I200" s="201">
        <f t="shared" si="4"/>
        <v>0.00004585943229</v>
      </c>
      <c r="J200" s="312">
        <f t="shared" si="5"/>
        <v>-0.00000655263596</v>
      </c>
    </row>
    <row r="201">
      <c r="A201" s="7">
        <v>197.0</v>
      </c>
      <c r="B201" s="310">
        <v>1.0</v>
      </c>
      <c r="C201" s="186">
        <v>5920.9</v>
      </c>
      <c r="D201" s="7">
        <v>1.0</v>
      </c>
      <c r="E201" s="186">
        <v>164.3</v>
      </c>
      <c r="F201" s="301">
        <f t="shared" si="1"/>
        <v>-0.009883090274</v>
      </c>
      <c r="G201" s="301">
        <f t="shared" si="2"/>
        <v>-0.002426162115</v>
      </c>
      <c r="H201" s="201">
        <f t="shared" si="3"/>
        <v>0.000112480578</v>
      </c>
      <c r="I201" s="201">
        <f t="shared" si="4"/>
        <v>0.000006778982998</v>
      </c>
      <c r="J201" s="312">
        <f t="shared" si="5"/>
        <v>0.00002761347362</v>
      </c>
    </row>
    <row r="202">
      <c r="A202" s="7">
        <v>198.0</v>
      </c>
      <c r="B202" s="310">
        <v>1.0</v>
      </c>
      <c r="C202" s="186">
        <v>5949.4</v>
      </c>
      <c r="D202" s="311">
        <v>1.0</v>
      </c>
      <c r="E202" s="186">
        <v>164.23</v>
      </c>
      <c r="F202" s="301">
        <f t="shared" si="1"/>
        <v>-0.0004260499087</v>
      </c>
      <c r="G202" s="301">
        <f t="shared" si="2"/>
        <v>0.004813457414</v>
      </c>
      <c r="H202" s="201">
        <f t="shared" si="3"/>
        <v>0.000001319387058</v>
      </c>
      <c r="I202" s="201">
        <f t="shared" si="4"/>
        <v>0.00002149223185</v>
      </c>
      <c r="J202" s="312">
        <f t="shared" si="5"/>
        <v>-0.000005325088972</v>
      </c>
    </row>
    <row r="203">
      <c r="A203" s="309">
        <v>199.0</v>
      </c>
      <c r="B203" s="310">
        <v>1.0</v>
      </c>
      <c r="C203" s="186">
        <v>5959.4</v>
      </c>
      <c r="D203" s="311">
        <v>1.0</v>
      </c>
      <c r="E203" s="186">
        <v>165.57</v>
      </c>
      <c r="F203" s="301">
        <f t="shared" si="1"/>
        <v>0.008159288802</v>
      </c>
      <c r="G203" s="301">
        <f t="shared" si="2"/>
        <v>0.001680841766</v>
      </c>
      <c r="H203" s="201">
        <f t="shared" si="3"/>
        <v>0.0000553044022</v>
      </c>
      <c r="I203" s="201">
        <f t="shared" si="4"/>
        <v>0.000002260078851</v>
      </c>
      <c r="J203" s="312">
        <f t="shared" si="5"/>
        <v>0.00001117999597</v>
      </c>
    </row>
    <row r="204">
      <c r="A204" s="7">
        <v>200.0</v>
      </c>
      <c r="B204" s="310">
        <v>1.0</v>
      </c>
      <c r="C204" s="186">
        <v>5936.4</v>
      </c>
      <c r="D204" s="311">
        <v>1.0</v>
      </c>
      <c r="E204" s="186">
        <v>166.59</v>
      </c>
      <c r="F204" s="301">
        <f t="shared" si="1"/>
        <v>0.006160536329</v>
      </c>
      <c r="G204" s="301">
        <f t="shared" si="2"/>
        <v>-0.003859448938</v>
      </c>
      <c r="H204" s="201">
        <f t="shared" si="3"/>
        <v>0.00002957119675</v>
      </c>
      <c r="I204" s="201">
        <f t="shared" si="4"/>
        <v>0.0000162968429</v>
      </c>
      <c r="J204" s="312">
        <f t="shared" si="5"/>
        <v>-0.00002195261142</v>
      </c>
    </row>
    <row r="205">
      <c r="A205" s="7">
        <v>201.0</v>
      </c>
      <c r="B205" s="310">
        <v>1.0</v>
      </c>
      <c r="C205" s="186">
        <v>5950.3</v>
      </c>
      <c r="D205" s="7">
        <v>1.0</v>
      </c>
      <c r="E205" s="186">
        <v>164.39</v>
      </c>
      <c r="F205" s="301">
        <f t="shared" si="1"/>
        <v>-0.01320607479</v>
      </c>
      <c r="G205" s="301">
        <f t="shared" si="2"/>
        <v>0.002341486423</v>
      </c>
      <c r="H205" s="201">
        <f t="shared" si="3"/>
        <v>0.0001940078657</v>
      </c>
      <c r="I205" s="201">
        <f t="shared" si="4"/>
        <v>0.000004682898252</v>
      </c>
      <c r="J205" s="312">
        <f t="shared" si="5"/>
        <v>-0.0000301416505</v>
      </c>
    </row>
    <row r="206">
      <c r="A206" s="309">
        <v>202.0</v>
      </c>
      <c r="B206" s="310">
        <v>1.0</v>
      </c>
      <c r="C206" s="186">
        <v>5937.2</v>
      </c>
      <c r="D206" s="311">
        <v>1.0</v>
      </c>
      <c r="E206" s="186">
        <v>163.73</v>
      </c>
      <c r="F206" s="301">
        <f t="shared" si="1"/>
        <v>-0.004014842752</v>
      </c>
      <c r="G206" s="301">
        <f t="shared" si="2"/>
        <v>-0.002201569669</v>
      </c>
      <c r="H206" s="201">
        <f t="shared" si="3"/>
        <v>0.00002244332442</v>
      </c>
      <c r="I206" s="201">
        <f t="shared" si="4"/>
        <v>0.000005659905411</v>
      </c>
      <c r="J206" s="312">
        <f t="shared" si="5"/>
        <v>0.00001127062968</v>
      </c>
    </row>
    <row r="207">
      <c r="A207" s="7">
        <v>203.0</v>
      </c>
      <c r="B207" s="310">
        <v>1.0</v>
      </c>
      <c r="C207" s="186">
        <v>5820.7</v>
      </c>
      <c r="D207" s="311">
        <v>1.0</v>
      </c>
      <c r="E207" s="186">
        <v>162.72</v>
      </c>
      <c r="F207" s="301">
        <f t="shared" si="1"/>
        <v>-0.006168692359</v>
      </c>
      <c r="G207" s="301">
        <f t="shared" si="2"/>
        <v>-0.01962204406</v>
      </c>
      <c r="H207" s="201">
        <f t="shared" si="3"/>
        <v>0.00004748985306</v>
      </c>
      <c r="I207" s="201">
        <f t="shared" si="4"/>
        <v>0.0003920213868</v>
      </c>
      <c r="J207" s="312">
        <f t="shared" si="5"/>
        <v>0.0001364442672</v>
      </c>
    </row>
    <row r="208">
      <c r="A208" s="7">
        <v>204.0</v>
      </c>
      <c r="B208" s="310">
        <v>1.0</v>
      </c>
      <c r="C208" s="186">
        <v>5790.5</v>
      </c>
      <c r="D208" s="311">
        <v>1.0</v>
      </c>
      <c r="E208" s="186">
        <v>158.75</v>
      </c>
      <c r="F208" s="301">
        <f t="shared" si="1"/>
        <v>-0.02439773845</v>
      </c>
      <c r="G208" s="301">
        <f t="shared" si="2"/>
        <v>-0.005188379405</v>
      </c>
      <c r="H208" s="201">
        <f t="shared" si="3"/>
        <v>0.0006310311947</v>
      </c>
      <c r="I208" s="201">
        <f t="shared" si="4"/>
        <v>0.00002879251049</v>
      </c>
      <c r="J208" s="312">
        <f t="shared" si="5"/>
        <v>0.0001347923303</v>
      </c>
    </row>
    <row r="209">
      <c r="A209" s="309">
        <v>205.0</v>
      </c>
      <c r="B209" s="310">
        <v>1.0</v>
      </c>
      <c r="C209" s="186">
        <v>5832.3</v>
      </c>
      <c r="D209" s="7">
        <v>1.0</v>
      </c>
      <c r="E209" s="186">
        <v>156.5</v>
      </c>
      <c r="F209" s="301">
        <f t="shared" si="1"/>
        <v>-0.01417322835</v>
      </c>
      <c r="G209" s="301">
        <f t="shared" si="2"/>
        <v>0.007218720318</v>
      </c>
      <c r="H209" s="201">
        <f t="shared" si="3"/>
        <v>0.0002218855782</v>
      </c>
      <c r="I209" s="201">
        <f t="shared" si="4"/>
        <v>0.00004957898209</v>
      </c>
      <c r="J209" s="312">
        <f t="shared" si="5"/>
        <v>-0.0001048849899</v>
      </c>
    </row>
    <row r="210">
      <c r="A210" s="7">
        <v>206.0</v>
      </c>
      <c r="B210" s="310">
        <v>1.0</v>
      </c>
      <c r="C210" s="186">
        <v>5789.5</v>
      </c>
      <c r="D210" s="311">
        <v>1.0</v>
      </c>
      <c r="E210" s="186">
        <v>158.55</v>
      </c>
      <c r="F210" s="301">
        <f t="shared" si="1"/>
        <v>0.01309904153</v>
      </c>
      <c r="G210" s="301">
        <f t="shared" si="2"/>
        <v>-0.00733844281</v>
      </c>
      <c r="H210" s="201">
        <f t="shared" si="3"/>
        <v>0.000153176408</v>
      </c>
      <c r="I210" s="201">
        <f t="shared" si="4"/>
        <v>0.00005648918441</v>
      </c>
      <c r="J210" s="312">
        <f t="shared" si="5"/>
        <v>-0.00009302048354</v>
      </c>
    </row>
    <row r="211">
      <c r="A211" s="7">
        <v>207.0</v>
      </c>
      <c r="B211" s="310">
        <v>1.0</v>
      </c>
      <c r="C211" s="186">
        <v>5759.4</v>
      </c>
      <c r="D211" s="311">
        <v>1.0</v>
      </c>
      <c r="E211" s="186">
        <v>157.01</v>
      </c>
      <c r="F211" s="301">
        <f t="shared" si="1"/>
        <v>-0.009713024283</v>
      </c>
      <c r="G211" s="301">
        <f t="shared" si="2"/>
        <v>-0.005199067277</v>
      </c>
      <c r="H211" s="201">
        <f t="shared" si="3"/>
        <v>0.0001089021674</v>
      </c>
      <c r="I211" s="201">
        <f t="shared" si="4"/>
        <v>0.00002890732409</v>
      </c>
      <c r="J211" s="312">
        <f t="shared" si="5"/>
        <v>0.00005610766655</v>
      </c>
    </row>
    <row r="212">
      <c r="A212" s="309">
        <v>208.0</v>
      </c>
      <c r="B212" s="310">
        <v>1.0</v>
      </c>
      <c r="C212" s="186">
        <v>5751.9</v>
      </c>
      <c r="D212" s="311">
        <v>1.0</v>
      </c>
      <c r="E212" s="186">
        <v>155.46</v>
      </c>
      <c r="F212" s="301">
        <f t="shared" si="1"/>
        <v>-0.009871982676</v>
      </c>
      <c r="G212" s="301">
        <f t="shared" si="2"/>
        <v>-0.001302218981</v>
      </c>
      <c r="H212" s="201">
        <f t="shared" si="3"/>
        <v>0.000112245094</v>
      </c>
      <c r="I212" s="201">
        <f t="shared" si="4"/>
        <v>0.000002189526543</v>
      </c>
      <c r="J212" s="312">
        <f t="shared" si="5"/>
        <v>0.00001567684957</v>
      </c>
    </row>
    <row r="213">
      <c r="A213" s="7">
        <v>209.0</v>
      </c>
      <c r="B213" s="310">
        <v>1.0</v>
      </c>
      <c r="C213" s="186">
        <v>5761.4</v>
      </c>
      <c r="D213" s="7">
        <v>1.0</v>
      </c>
      <c r="E213" s="186">
        <v>156.0</v>
      </c>
      <c r="F213" s="301">
        <f t="shared" si="1"/>
        <v>0.003473562331</v>
      </c>
      <c r="G213" s="301">
        <f t="shared" si="2"/>
        <v>0.001651628158</v>
      </c>
      <c r="H213" s="201">
        <f t="shared" si="3"/>
        <v>0.00000756781663</v>
      </c>
      <c r="I213" s="201">
        <f t="shared" si="4"/>
        <v>0.000002173095389</v>
      </c>
      <c r="J213" s="312">
        <f t="shared" si="5"/>
        <v>0.000004055315946</v>
      </c>
    </row>
    <row r="214">
      <c r="A214" s="7">
        <v>210.0</v>
      </c>
      <c r="B214" s="310">
        <v>1.0</v>
      </c>
      <c r="C214" s="186">
        <v>5788.8</v>
      </c>
      <c r="D214" s="311">
        <v>1.0</v>
      </c>
      <c r="E214" s="186">
        <v>157.84</v>
      </c>
      <c r="F214" s="301">
        <f t="shared" si="1"/>
        <v>0.01179487179</v>
      </c>
      <c r="G214" s="301">
        <f t="shared" si="2"/>
        <v>0.004755788524</v>
      </c>
      <c r="H214" s="201">
        <f t="shared" si="3"/>
        <v>0.0001225952948</v>
      </c>
      <c r="I214" s="201">
        <f t="shared" si="4"/>
        <v>0.00002096085489</v>
      </c>
      <c r="J214" s="312">
        <f t="shared" si="5"/>
        <v>0.00005069223002</v>
      </c>
    </row>
    <row r="215">
      <c r="A215" s="309">
        <v>211.0</v>
      </c>
      <c r="B215" s="310">
        <v>1.0</v>
      </c>
      <c r="C215" s="186">
        <v>5788.7</v>
      </c>
      <c r="D215" s="311">
        <v>1.0</v>
      </c>
      <c r="E215" s="186">
        <v>159.22</v>
      </c>
      <c r="F215" s="301">
        <f t="shared" si="1"/>
        <v>0.008743030917</v>
      </c>
      <c r="G215" s="301">
        <f t="shared" si="2"/>
        <v>-0.00001727473742</v>
      </c>
      <c r="H215" s="201">
        <f t="shared" si="3"/>
        <v>0.00006432737882</v>
      </c>
      <c r="I215" s="201">
        <f t="shared" si="4"/>
        <v>0.00000003793170685</v>
      </c>
      <c r="J215" s="312">
        <f t="shared" si="5"/>
        <v>-0.000001562065068</v>
      </c>
    </row>
    <row r="216">
      <c r="A216" s="7">
        <v>212.0</v>
      </c>
      <c r="B216" s="310">
        <v>1.0</v>
      </c>
      <c r="C216" s="186">
        <v>5808.7</v>
      </c>
      <c r="D216" s="311">
        <v>1.0</v>
      </c>
      <c r="E216" s="186">
        <v>157.99</v>
      </c>
      <c r="F216" s="301">
        <f t="shared" si="1"/>
        <v>-0.007725160156</v>
      </c>
      <c r="G216" s="301">
        <f t="shared" si="2"/>
        <v>0.003455007169</v>
      </c>
      <c r="H216" s="201">
        <f t="shared" si="3"/>
        <v>0.00007136458138</v>
      </c>
      <c r="I216" s="201">
        <f t="shared" si="4"/>
        <v>0.00001074214565</v>
      </c>
      <c r="J216" s="312">
        <f t="shared" si="5"/>
        <v>-0.00002768769993</v>
      </c>
    </row>
    <row r="217">
      <c r="A217" s="7">
        <v>213.0</v>
      </c>
      <c r="B217" s="310">
        <v>1.0</v>
      </c>
      <c r="C217" s="186">
        <v>5857.0</v>
      </c>
      <c r="D217" s="7">
        <v>1.0</v>
      </c>
      <c r="E217" s="186">
        <v>159.62</v>
      </c>
      <c r="F217" s="301">
        <f t="shared" si="1"/>
        <v>0.01031710868</v>
      </c>
      <c r="G217" s="301">
        <f t="shared" si="2"/>
        <v>0.008315113537</v>
      </c>
      <c r="H217" s="201">
        <f t="shared" si="3"/>
        <v>0.00009205467658</v>
      </c>
      <c r="I217" s="201">
        <f t="shared" si="4"/>
        <v>0.00006622098351</v>
      </c>
      <c r="J217" s="312">
        <f t="shared" si="5"/>
        <v>0.0000780765728</v>
      </c>
    </row>
    <row r="218">
      <c r="A218" s="309">
        <v>214.0</v>
      </c>
      <c r="B218" s="310">
        <v>1.0</v>
      </c>
      <c r="C218" s="186">
        <v>5828.7</v>
      </c>
      <c r="D218" s="311">
        <v>1.0</v>
      </c>
      <c r="E218" s="186">
        <v>158.29</v>
      </c>
      <c r="F218" s="301">
        <f t="shared" si="1"/>
        <v>-0.008332289187</v>
      </c>
      <c r="G218" s="301">
        <f t="shared" si="2"/>
        <v>-0.004831825166</v>
      </c>
      <c r="H218" s="201">
        <f t="shared" si="3"/>
        <v>0.00008199094287</v>
      </c>
      <c r="I218" s="201">
        <f t="shared" si="4"/>
        <v>0.00002509319739</v>
      </c>
      <c r="J218" s="312">
        <f t="shared" si="5"/>
        <v>0.0000453587358</v>
      </c>
    </row>
    <row r="219">
      <c r="A219" s="7">
        <v>215.0</v>
      </c>
      <c r="B219" s="310">
        <v>1.0</v>
      </c>
      <c r="C219" s="186">
        <v>5815.5</v>
      </c>
      <c r="D219" s="311">
        <v>1.0</v>
      </c>
      <c r="E219" s="186">
        <v>158.84</v>
      </c>
      <c r="F219" s="301">
        <f t="shared" si="1"/>
        <v>0.003474635163</v>
      </c>
      <c r="G219" s="301">
        <f t="shared" si="2"/>
        <v>-0.002264655927</v>
      </c>
      <c r="H219" s="201">
        <f t="shared" si="3"/>
        <v>0.000007573720432</v>
      </c>
      <c r="I219" s="201">
        <f t="shared" si="4"/>
        <v>0.000005964056714</v>
      </c>
      <c r="J219" s="312">
        <f t="shared" si="5"/>
        <v>-0.000006720870345</v>
      </c>
    </row>
    <row r="220">
      <c r="A220" s="7">
        <v>216.0</v>
      </c>
      <c r="B220" s="310">
        <v>1.0</v>
      </c>
      <c r="C220" s="186">
        <v>5829.1</v>
      </c>
      <c r="D220" s="311">
        <v>1.0</v>
      </c>
      <c r="E220" s="186">
        <v>159.29</v>
      </c>
      <c r="F220" s="301">
        <f t="shared" si="1"/>
        <v>0.002833039537</v>
      </c>
      <c r="G220" s="301">
        <f t="shared" si="2"/>
        <v>0.002338577938</v>
      </c>
      <c r="H220" s="201">
        <f t="shared" si="3"/>
        <v>0.000004453972593</v>
      </c>
      <c r="I220" s="201">
        <f t="shared" si="4"/>
        <v>0.000004670318787</v>
      </c>
      <c r="J220" s="312">
        <f t="shared" si="5"/>
        <v>0.000004560863063</v>
      </c>
    </row>
    <row r="221">
      <c r="A221" s="309">
        <v>217.0</v>
      </c>
      <c r="B221" s="310">
        <v>1.0</v>
      </c>
      <c r="C221" s="186">
        <v>5841.3</v>
      </c>
      <c r="D221" s="7">
        <v>1.0</v>
      </c>
      <c r="E221" s="186">
        <v>160.35</v>
      </c>
      <c r="F221" s="301">
        <f t="shared" si="1"/>
        <v>0.006654529475</v>
      </c>
      <c r="G221" s="301">
        <f t="shared" si="2"/>
        <v>0.002092947453</v>
      </c>
      <c r="H221" s="201">
        <f t="shared" si="3"/>
        <v>0.00003518783663</v>
      </c>
      <c r="I221" s="201">
        <f t="shared" si="4"/>
        <v>0.000003668992953</v>
      </c>
      <c r="J221" s="312">
        <f t="shared" si="5"/>
        <v>0.0000113623908</v>
      </c>
    </row>
    <row r="222">
      <c r="A222" s="7">
        <v>218.0</v>
      </c>
      <c r="B222" s="310">
        <v>1.0</v>
      </c>
      <c r="C222" s="186">
        <v>5841.5</v>
      </c>
      <c r="D222" s="311">
        <v>1.0</v>
      </c>
      <c r="E222" s="186">
        <v>161.15</v>
      </c>
      <c r="F222" s="301">
        <f t="shared" si="1"/>
        <v>0.004989086374</v>
      </c>
      <c r="G222" s="301">
        <f t="shared" si="2"/>
        <v>0.00003423895366</v>
      </c>
      <c r="H222" s="201">
        <f t="shared" si="3"/>
        <v>0.00001820294147</v>
      </c>
      <c r="I222" s="201">
        <f t="shared" si="4"/>
        <v>0.00000002051968834</v>
      </c>
      <c r="J222" s="312">
        <f t="shared" si="5"/>
        <v>-0.0000006111617509</v>
      </c>
    </row>
    <row r="223">
      <c r="A223" s="7">
        <v>219.0</v>
      </c>
      <c r="B223" s="310">
        <v>1.0</v>
      </c>
      <c r="C223" s="186">
        <v>5861.4</v>
      </c>
      <c r="D223" s="311">
        <v>1.0</v>
      </c>
      <c r="E223" s="186">
        <v>161.29</v>
      </c>
      <c r="F223" s="301">
        <f t="shared" si="1"/>
        <v>0.0008687558176</v>
      </c>
      <c r="G223" s="301">
        <f t="shared" si="2"/>
        <v>0.003406659248</v>
      </c>
      <c r="H223" s="201">
        <f t="shared" si="3"/>
        <v>0.00000002136273877</v>
      </c>
      <c r="I223" s="201">
        <f t="shared" si="4"/>
        <v>0.0000104275605</v>
      </c>
      <c r="J223" s="312">
        <f t="shared" si="5"/>
        <v>0.0000004719759008</v>
      </c>
    </row>
    <row r="224">
      <c r="A224" s="309">
        <v>220.0</v>
      </c>
      <c r="B224" s="310">
        <v>1.0</v>
      </c>
      <c r="C224" s="186">
        <v>5881.0</v>
      </c>
      <c r="D224" s="311">
        <v>1.0</v>
      </c>
      <c r="E224" s="186">
        <v>160.16</v>
      </c>
      <c r="F224" s="301">
        <f t="shared" si="1"/>
        <v>-0.007006014012</v>
      </c>
      <c r="G224" s="301">
        <f t="shared" si="2"/>
        <v>0.003343911011</v>
      </c>
      <c r="H224" s="201">
        <f t="shared" si="3"/>
        <v>0.00005973141026</v>
      </c>
      <c r="I224" s="201">
        <f t="shared" si="4"/>
        <v>0.00001002624797</v>
      </c>
      <c r="J224" s="312">
        <f t="shared" si="5"/>
        <v>-0.00002447206429</v>
      </c>
    </row>
    <row r="225">
      <c r="A225" s="7">
        <v>221.0</v>
      </c>
      <c r="B225" s="310">
        <v>1.0</v>
      </c>
      <c r="C225" s="186">
        <v>5868.8</v>
      </c>
      <c r="D225" s="7">
        <v>1.0</v>
      </c>
      <c r="E225" s="186">
        <v>159.8</v>
      </c>
      <c r="F225" s="301">
        <f t="shared" si="1"/>
        <v>-0.002247752248</v>
      </c>
      <c r="G225" s="301">
        <f t="shared" si="2"/>
        <v>-0.00207447713</v>
      </c>
      <c r="H225" s="201">
        <f t="shared" si="3"/>
        <v>0.000008822967768</v>
      </c>
      <c r="I225" s="201">
        <f t="shared" si="4"/>
        <v>0.000005071337498</v>
      </c>
      <c r="J225" s="312">
        <f t="shared" si="5"/>
        <v>0.000006689114088</v>
      </c>
    </row>
    <row r="226">
      <c r="A226" s="7">
        <v>222.0</v>
      </c>
      <c r="B226" s="310">
        <v>1.0</v>
      </c>
      <c r="C226" s="186">
        <v>5886.0</v>
      </c>
      <c r="D226" s="311">
        <v>1.0</v>
      </c>
      <c r="E226" s="186">
        <v>159.88</v>
      </c>
      <c r="F226" s="301">
        <f t="shared" si="1"/>
        <v>0.0005006257822</v>
      </c>
      <c r="G226" s="301">
        <f t="shared" si="2"/>
        <v>0.002930752454</v>
      </c>
      <c r="H226" s="201">
        <f t="shared" si="3"/>
        <v>0.00000004927070695</v>
      </c>
      <c r="I226" s="201">
        <f t="shared" si="4"/>
        <v>0.000007580476702</v>
      </c>
      <c r="J226" s="312">
        <f t="shared" si="5"/>
        <v>-0.000000611142738</v>
      </c>
    </row>
    <row r="227">
      <c r="A227" s="309">
        <v>223.0</v>
      </c>
      <c r="B227" s="310">
        <v>1.0</v>
      </c>
      <c r="C227" s="186">
        <v>5921.6</v>
      </c>
      <c r="D227" s="311">
        <v>1.0</v>
      </c>
      <c r="E227" s="186">
        <v>159.54</v>
      </c>
      <c r="F227" s="301">
        <f t="shared" si="1"/>
        <v>-0.002126594946</v>
      </c>
      <c r="G227" s="301">
        <f t="shared" si="2"/>
        <v>0.006048250085</v>
      </c>
      <c r="H227" s="201">
        <f t="shared" si="3"/>
        <v>0.000008117888141</v>
      </c>
      <c r="I227" s="201">
        <f t="shared" si="4"/>
        <v>0.00003446587209</v>
      </c>
      <c r="J227" s="312">
        <f t="shared" si="5"/>
        <v>-0.00001672692722</v>
      </c>
    </row>
    <row r="228">
      <c r="A228" s="7">
        <v>224.0</v>
      </c>
      <c r="B228" s="310">
        <v>1.0</v>
      </c>
      <c r="C228" s="186">
        <v>5910.8</v>
      </c>
      <c r="D228" s="311">
        <v>1.0</v>
      </c>
      <c r="E228" s="186">
        <v>161.75</v>
      </c>
      <c r="F228" s="301">
        <f t="shared" si="1"/>
        <v>0.01385232544</v>
      </c>
      <c r="G228" s="301">
        <f t="shared" si="2"/>
        <v>-0.001823831397</v>
      </c>
      <c r="H228" s="201">
        <f t="shared" si="3"/>
        <v>0.0001723897992</v>
      </c>
      <c r="I228" s="201">
        <f t="shared" si="4"/>
        <v>0.000004005270933</v>
      </c>
      <c r="J228" s="312">
        <f t="shared" si="5"/>
        <v>-0.00002627675497</v>
      </c>
    </row>
    <row r="229">
      <c r="A229" s="7">
        <v>225.0</v>
      </c>
      <c r="B229" s="310">
        <v>1.0</v>
      </c>
      <c r="C229" s="186">
        <v>5953.6</v>
      </c>
      <c r="D229" s="7">
        <v>1.0</v>
      </c>
      <c r="E229" s="186">
        <v>165.65</v>
      </c>
      <c r="F229" s="301">
        <f t="shared" si="1"/>
        <v>0.02411128284</v>
      </c>
      <c r="G229" s="301">
        <f t="shared" si="2"/>
        <v>0.007240982608</v>
      </c>
      <c r="H229" s="201">
        <f t="shared" si="3"/>
        <v>0.0005470306797</v>
      </c>
      <c r="I229" s="201">
        <f t="shared" si="4"/>
        <v>0.00004989298571</v>
      </c>
      <c r="J229" s="312">
        <f t="shared" si="5"/>
        <v>0.0001652059136</v>
      </c>
    </row>
    <row r="230">
      <c r="A230" s="309">
        <v>226.0</v>
      </c>
      <c r="B230" s="310">
        <v>1.0</v>
      </c>
      <c r="C230" s="186">
        <v>5982.7</v>
      </c>
      <c r="D230" s="311">
        <v>1.0</v>
      </c>
      <c r="E230" s="186">
        <v>170.39</v>
      </c>
      <c r="F230" s="301">
        <f t="shared" si="1"/>
        <v>0.02861454875</v>
      </c>
      <c r="G230" s="301">
        <f t="shared" si="2"/>
        <v>0.004887798979</v>
      </c>
      <c r="H230" s="201">
        <f t="shared" si="3"/>
        <v>0.0007779610369</v>
      </c>
      <c r="I230" s="201">
        <f t="shared" si="4"/>
        <v>0.00002218704928</v>
      </c>
      <c r="J230" s="312">
        <f t="shared" si="5"/>
        <v>0.0001313798305</v>
      </c>
    </row>
    <row r="231">
      <c r="A231" s="7">
        <v>227.0</v>
      </c>
      <c r="B231" s="310">
        <v>1.0</v>
      </c>
      <c r="C231" s="186">
        <v>6015.2</v>
      </c>
      <c r="D231" s="311">
        <v>1.0</v>
      </c>
      <c r="E231" s="186">
        <v>170.36</v>
      </c>
      <c r="F231" s="301">
        <f t="shared" si="1"/>
        <v>-0.0001760666706</v>
      </c>
      <c r="G231" s="301">
        <f t="shared" si="2"/>
        <v>0.005432329885</v>
      </c>
      <c r="H231" s="201">
        <f t="shared" si="3"/>
        <v>0.0000008075943096</v>
      </c>
      <c r="I231" s="201">
        <f t="shared" si="4"/>
        <v>0.00002761338528</v>
      </c>
      <c r="J231" s="312">
        <f t="shared" si="5"/>
        <v>-0.00000472233129</v>
      </c>
    </row>
    <row r="232">
      <c r="A232" s="7">
        <v>228.0</v>
      </c>
      <c r="B232" s="310">
        <v>1.0</v>
      </c>
      <c r="C232" s="186">
        <v>6050.2</v>
      </c>
      <c r="D232" s="311">
        <v>1.0</v>
      </c>
      <c r="E232" s="186">
        <v>168.95</v>
      </c>
      <c r="F232" s="301">
        <f t="shared" si="1"/>
        <v>-0.008276590749</v>
      </c>
      <c r="G232" s="301">
        <f t="shared" si="2"/>
        <v>0.005818592898</v>
      </c>
      <c r="H232" s="201">
        <f t="shared" si="3"/>
        <v>0.00008098535928</v>
      </c>
      <c r="I232" s="201">
        <f t="shared" si="4"/>
        <v>0.00003182208814</v>
      </c>
      <c r="J232" s="312">
        <f t="shared" si="5"/>
        <v>-0.00005076537443</v>
      </c>
    </row>
    <row r="233">
      <c r="A233" s="309">
        <v>229.0</v>
      </c>
      <c r="B233" s="310">
        <v>1.0</v>
      </c>
      <c r="C233" s="186">
        <v>6098.3</v>
      </c>
      <c r="D233" s="7">
        <v>1.0</v>
      </c>
      <c r="E233" s="186">
        <v>169.71</v>
      </c>
      <c r="F233" s="301">
        <f t="shared" si="1"/>
        <v>0.004498372299</v>
      </c>
      <c r="G233" s="301">
        <f t="shared" si="2"/>
        <v>0.007950150408</v>
      </c>
      <c r="H233" s="201">
        <f t="shared" si="3"/>
        <v>0.00001425648787</v>
      </c>
      <c r="I233" s="201">
        <f t="shared" si="4"/>
        <v>0.00006041431352</v>
      </c>
      <c r="J233" s="312">
        <f t="shared" si="5"/>
        <v>0.00002934784366</v>
      </c>
    </row>
    <row r="234">
      <c r="A234" s="7">
        <v>230.0</v>
      </c>
      <c r="B234" s="310">
        <v>1.0</v>
      </c>
      <c r="C234" s="186">
        <v>6062.9</v>
      </c>
      <c r="D234" s="311">
        <v>1.0</v>
      </c>
      <c r="E234" s="186">
        <v>170.55</v>
      </c>
      <c r="F234" s="301">
        <f t="shared" si="1"/>
        <v>0.00494961994</v>
      </c>
      <c r="G234" s="301">
        <f t="shared" si="2"/>
        <v>-0.005804896447</v>
      </c>
      <c r="H234" s="201">
        <f t="shared" si="3"/>
        <v>0.00001786773273</v>
      </c>
      <c r="I234" s="201">
        <f t="shared" si="4"/>
        <v>0.00003578889857</v>
      </c>
      <c r="J234" s="312">
        <f t="shared" si="5"/>
        <v>-0.00002528767436</v>
      </c>
    </row>
    <row r="235">
      <c r="A235" s="7">
        <v>231.0</v>
      </c>
      <c r="B235" s="310">
        <v>1.0</v>
      </c>
      <c r="C235" s="186">
        <v>6084.5</v>
      </c>
      <c r="D235" s="311">
        <v>1.0</v>
      </c>
      <c r="E235" s="186">
        <v>170.21</v>
      </c>
      <c r="F235" s="301">
        <f t="shared" si="1"/>
        <v>-0.001993550279</v>
      </c>
      <c r="G235" s="301">
        <f t="shared" si="2"/>
        <v>0.003562651536</v>
      </c>
      <c r="H235" s="201">
        <f t="shared" si="3"/>
        <v>0.000007377449742</v>
      </c>
      <c r="I235" s="201">
        <f t="shared" si="4"/>
        <v>0.00001145934637</v>
      </c>
      <c r="J235" s="312">
        <f t="shared" si="5"/>
        <v>-0.0000091946045</v>
      </c>
    </row>
    <row r="236">
      <c r="A236" s="309">
        <v>232.0</v>
      </c>
      <c r="B236" s="310">
        <v>1.0</v>
      </c>
      <c r="C236" s="186">
        <v>6091.9</v>
      </c>
      <c r="D236" s="311">
        <v>1.0</v>
      </c>
      <c r="E236" s="186">
        <v>169.96</v>
      </c>
      <c r="F236" s="301">
        <f t="shared" si="1"/>
        <v>-0.001468773868</v>
      </c>
      <c r="G236" s="301">
        <f t="shared" si="2"/>
        <v>0.001216205111</v>
      </c>
      <c r="H236" s="201">
        <f t="shared" si="3"/>
        <v>0.000004802101199</v>
      </c>
      <c r="I236" s="201">
        <f t="shared" si="4"/>
        <v>0.000001078937595</v>
      </c>
      <c r="J236" s="312">
        <f t="shared" si="5"/>
        <v>-0.00000227621781</v>
      </c>
    </row>
    <row r="237">
      <c r="A237" s="7">
        <v>233.0</v>
      </c>
      <c r="B237" s="310">
        <v>1.0</v>
      </c>
      <c r="C237" s="186">
        <v>6108.0</v>
      </c>
      <c r="D237" s="7">
        <v>1.0</v>
      </c>
      <c r="E237" s="186">
        <v>172.44</v>
      </c>
      <c r="F237" s="301">
        <f t="shared" si="1"/>
        <v>0.01459166863</v>
      </c>
      <c r="G237" s="301">
        <f t="shared" si="2"/>
        <v>0.002642853625</v>
      </c>
      <c r="H237" s="201">
        <f t="shared" si="3"/>
        <v>0.00019235118</v>
      </c>
      <c r="I237" s="201">
        <f t="shared" si="4"/>
        <v>0.000006078038009</v>
      </c>
      <c r="J237" s="312">
        <f t="shared" si="5"/>
        <v>0.00003419236439</v>
      </c>
    </row>
    <row r="238">
      <c r="A238" s="7">
        <v>234.0</v>
      </c>
      <c r="B238" s="310">
        <v>1.0</v>
      </c>
      <c r="C238" s="186">
        <v>6118.7</v>
      </c>
      <c r="D238" s="311">
        <v>1.0</v>
      </c>
      <c r="E238" s="186">
        <v>173.24</v>
      </c>
      <c r="F238" s="301">
        <f t="shared" si="1"/>
        <v>0.004639294827</v>
      </c>
      <c r="G238" s="301">
        <f t="shared" si="2"/>
        <v>0.001751800917</v>
      </c>
      <c r="H238" s="201">
        <f t="shared" si="3"/>
        <v>0.00001534053095</v>
      </c>
      <c r="I238" s="201">
        <f t="shared" si="4"/>
        <v>0.000002478467764</v>
      </c>
      <c r="J238" s="312">
        <f t="shared" si="5"/>
        <v>0.000006166118021</v>
      </c>
    </row>
    <row r="239">
      <c r="A239" s="309">
        <v>235.0</v>
      </c>
      <c r="B239" s="310">
        <v>1.0</v>
      </c>
      <c r="C239" s="186">
        <v>6116.2</v>
      </c>
      <c r="D239" s="311">
        <v>1.0</v>
      </c>
      <c r="E239" s="186">
        <v>176.08</v>
      </c>
      <c r="F239" s="301">
        <f t="shared" si="1"/>
        <v>0.01639344262</v>
      </c>
      <c r="G239" s="301">
        <f t="shared" si="2"/>
        <v>-0.0004085835226</v>
      </c>
      <c r="H239" s="201">
        <f t="shared" si="3"/>
        <v>0.0002455754389</v>
      </c>
      <c r="I239" s="201">
        <f t="shared" si="4"/>
        <v>0.000000343477371</v>
      </c>
      <c r="J239" s="312">
        <f t="shared" si="5"/>
        <v>-0.000009184204164</v>
      </c>
    </row>
    <row r="240">
      <c r="A240" s="7">
        <v>236.0</v>
      </c>
      <c r="B240" s="310">
        <v>1.0</v>
      </c>
      <c r="C240" s="186">
        <v>6135.3</v>
      </c>
      <c r="D240" s="311">
        <v>1.0</v>
      </c>
      <c r="E240" s="186">
        <v>175.76</v>
      </c>
      <c r="F240" s="301">
        <f t="shared" si="1"/>
        <v>-0.001817355747</v>
      </c>
      <c r="G240" s="301">
        <f t="shared" si="2"/>
        <v>0.00312285406</v>
      </c>
      <c r="H240" s="201">
        <f t="shared" si="3"/>
        <v>0.000006451354071</v>
      </c>
      <c r="I240" s="201">
        <f t="shared" si="4"/>
        <v>0.000008675193582</v>
      </c>
      <c r="J240" s="312">
        <f t="shared" si="5"/>
        <v>-0.000007481092529</v>
      </c>
    </row>
    <row r="241">
      <c r="A241" s="7">
        <v>237.0</v>
      </c>
      <c r="B241" s="310">
        <v>1.0</v>
      </c>
      <c r="C241" s="186">
        <v>6097.8</v>
      </c>
      <c r="D241" s="7">
        <v>1.0</v>
      </c>
      <c r="E241" s="186">
        <v>176.9</v>
      </c>
      <c r="F241" s="301">
        <f t="shared" si="1"/>
        <v>0.006486117433</v>
      </c>
      <c r="G241" s="301">
        <f t="shared" si="2"/>
        <v>-0.006112170554</v>
      </c>
      <c r="H241" s="201">
        <f t="shared" si="3"/>
        <v>0.00003321818114</v>
      </c>
      <c r="I241" s="201">
        <f t="shared" si="4"/>
        <v>0.00003955977834</v>
      </c>
      <c r="J241" s="312">
        <f t="shared" si="5"/>
        <v>-0.00003625057079</v>
      </c>
    </row>
    <row r="242">
      <c r="A242" s="309">
        <v>238.0</v>
      </c>
      <c r="B242" s="310">
        <v>1.0</v>
      </c>
      <c r="C242" s="186">
        <v>6107.0</v>
      </c>
      <c r="D242" s="311">
        <v>1.0</v>
      </c>
      <c r="E242" s="186">
        <v>177.56</v>
      </c>
      <c r="F242" s="301">
        <f t="shared" si="1"/>
        <v>0.003730921425</v>
      </c>
      <c r="G242" s="301">
        <f t="shared" si="2"/>
        <v>0.001508740857</v>
      </c>
      <c r="H242" s="201">
        <f t="shared" si="3"/>
        <v>0.000009050022817</v>
      </c>
      <c r="I242" s="201">
        <f t="shared" si="4"/>
        <v>0.000001772239755</v>
      </c>
      <c r="J242" s="312">
        <f t="shared" si="5"/>
        <v>0.000004004848339</v>
      </c>
    </row>
    <row r="243">
      <c r="A243" s="7">
        <v>239.0</v>
      </c>
      <c r="B243" s="310">
        <v>1.0</v>
      </c>
      <c r="C243" s="186">
        <v>6094.3</v>
      </c>
      <c r="D243" s="311">
        <v>1.0</v>
      </c>
      <c r="E243" s="186">
        <v>178.34</v>
      </c>
      <c r="F243" s="301">
        <f t="shared" si="1"/>
        <v>0.00439288128</v>
      </c>
      <c r="G243" s="301">
        <f t="shared" si="2"/>
        <v>-0.002079580809</v>
      </c>
      <c r="H243" s="201">
        <f t="shared" si="3"/>
        <v>0.0000134709952</v>
      </c>
      <c r="I243" s="201">
        <f t="shared" si="4"/>
        <v>0.00000509435014</v>
      </c>
      <c r="J243" s="312">
        <f t="shared" si="5"/>
        <v>-0.000008284079085</v>
      </c>
    </row>
    <row r="244">
      <c r="A244" s="7">
        <v>240.0</v>
      </c>
      <c r="B244" s="310">
        <v>1.0</v>
      </c>
      <c r="C244" s="186">
        <v>6087.4</v>
      </c>
      <c r="D244" s="311">
        <v>1.0</v>
      </c>
      <c r="E244" s="186">
        <v>175.69</v>
      </c>
      <c r="F244" s="301">
        <f t="shared" si="1"/>
        <v>-0.0148592576</v>
      </c>
      <c r="G244" s="301">
        <f t="shared" si="2"/>
        <v>-0.001132205504</v>
      </c>
      <c r="H244" s="201">
        <f t="shared" si="3"/>
        <v>0.0002427941566</v>
      </c>
      <c r="I244" s="201">
        <f t="shared" si="4"/>
        <v>0.000001715291579</v>
      </c>
      <c r="J244" s="312">
        <f t="shared" si="5"/>
        <v>0.00002040741954</v>
      </c>
    </row>
    <row r="245">
      <c r="A245" s="309">
        <v>241.0</v>
      </c>
      <c r="B245" s="310">
        <v>1.0</v>
      </c>
      <c r="C245" s="186">
        <v>6084.5</v>
      </c>
      <c r="D245" s="7">
        <v>1.0</v>
      </c>
      <c r="E245" s="186">
        <v>182.95</v>
      </c>
      <c r="F245" s="301">
        <f t="shared" si="1"/>
        <v>0.04132278445</v>
      </c>
      <c r="G245" s="301">
        <f t="shared" si="2"/>
        <v>-0.0004763938627</v>
      </c>
      <c r="H245" s="201">
        <f t="shared" si="3"/>
        <v>0.001648375315</v>
      </c>
      <c r="I245" s="201">
        <f t="shared" si="4"/>
        <v>0.0000004275587473</v>
      </c>
      <c r="J245" s="312">
        <f t="shared" si="5"/>
        <v>-0.00002654764179</v>
      </c>
    </row>
    <row r="246">
      <c r="A246" s="7">
        <v>242.0</v>
      </c>
      <c r="B246" s="310">
        <v>1.0</v>
      </c>
      <c r="C246" s="186">
        <v>6041.9</v>
      </c>
      <c r="D246" s="311">
        <v>1.0</v>
      </c>
      <c r="E246" s="186">
        <v>186.12</v>
      </c>
      <c r="F246" s="301">
        <f t="shared" si="1"/>
        <v>0.01732713856</v>
      </c>
      <c r="G246" s="301">
        <f t="shared" si="2"/>
        <v>-0.007001396992</v>
      </c>
      <c r="H246" s="201">
        <f t="shared" si="3"/>
        <v>0.000275710839</v>
      </c>
      <c r="I246" s="201">
        <f t="shared" si="4"/>
        <v>0.00005153635962</v>
      </c>
      <c r="J246" s="312">
        <f t="shared" si="5"/>
        <v>-0.0001192020677</v>
      </c>
    </row>
    <row r="247">
      <c r="A247" s="7">
        <v>243.0</v>
      </c>
      <c r="B247" s="310">
        <v>1.0</v>
      </c>
      <c r="C247" s="186">
        <v>6032.5</v>
      </c>
      <c r="D247" s="311">
        <v>1.0</v>
      </c>
      <c r="E247" s="186">
        <v>184.33</v>
      </c>
      <c r="F247" s="301">
        <f t="shared" si="1"/>
        <v>-0.009617451107</v>
      </c>
      <c r="G247" s="301">
        <f t="shared" si="2"/>
        <v>-0.001555801983</v>
      </c>
      <c r="H247" s="201">
        <f t="shared" si="3"/>
        <v>0.0001069165709</v>
      </c>
      <c r="I247" s="201">
        <f t="shared" si="4"/>
        <v>0.000003004286893</v>
      </c>
      <c r="J247" s="312">
        <f t="shared" si="5"/>
        <v>0.00001792227811</v>
      </c>
    </row>
    <row r="248">
      <c r="A248" s="309">
        <v>244.0</v>
      </c>
      <c r="B248" s="310">
        <v>1.0</v>
      </c>
      <c r="C248" s="186">
        <v>6037.1</v>
      </c>
      <c r="D248" s="311">
        <v>1.0</v>
      </c>
      <c r="E248" s="186">
        <v>182.3</v>
      </c>
      <c r="F248" s="301">
        <f t="shared" si="1"/>
        <v>-0.01101285738</v>
      </c>
      <c r="G248" s="301">
        <f t="shared" si="2"/>
        <v>0.0007625362619</v>
      </c>
      <c r="H248" s="201">
        <f t="shared" si="3"/>
        <v>0.0001377208622</v>
      </c>
      <c r="I248" s="201">
        <f t="shared" si="4"/>
        <v>0.0000003422839231</v>
      </c>
      <c r="J248" s="312">
        <f t="shared" si="5"/>
        <v>-0.000006865831123</v>
      </c>
    </row>
    <row r="249">
      <c r="A249" s="7">
        <v>245.0</v>
      </c>
      <c r="B249" s="310">
        <v>1.0</v>
      </c>
      <c r="C249" s="186">
        <v>6032.8</v>
      </c>
      <c r="D249" s="7">
        <v>1.0</v>
      </c>
      <c r="E249" s="186">
        <v>183.1</v>
      </c>
      <c r="F249" s="301">
        <f t="shared" si="1"/>
        <v>0.004388370817</v>
      </c>
      <c r="G249" s="301">
        <f t="shared" si="2"/>
        <v>-0.0007122625101</v>
      </c>
      <c r="H249" s="201">
        <f t="shared" si="3"/>
        <v>0.00001343790618</v>
      </c>
      <c r="I249" s="201">
        <f t="shared" si="4"/>
        <v>0.0000007916522377</v>
      </c>
      <c r="J249" s="312">
        <f t="shared" si="5"/>
        <v>-0.000003261617466</v>
      </c>
    </row>
    <row r="250">
      <c r="A250" s="7">
        <v>246.0</v>
      </c>
      <c r="B250" s="310">
        <v>1.0</v>
      </c>
      <c r="C250" s="186">
        <v>6004.0</v>
      </c>
      <c r="D250" s="311">
        <v>1.0</v>
      </c>
      <c r="E250" s="186">
        <v>183.4</v>
      </c>
      <c r="F250" s="301">
        <f t="shared" si="1"/>
        <v>0.001638448935</v>
      </c>
      <c r="G250" s="301">
        <f t="shared" si="2"/>
        <v>-0.004773902665</v>
      </c>
      <c r="H250" s="201">
        <f t="shared" si="3"/>
        <v>0.00000083878689</v>
      </c>
      <c r="I250" s="201">
        <f t="shared" si="4"/>
        <v>0.00002451624875</v>
      </c>
      <c r="J250" s="312">
        <f t="shared" si="5"/>
        <v>-0.00000453474454</v>
      </c>
    </row>
    <row r="251">
      <c r="A251" s="309">
        <v>247.0</v>
      </c>
      <c r="B251" s="310">
        <v>1.0</v>
      </c>
      <c r="C251" s="186">
        <v>6013.6</v>
      </c>
      <c r="D251" s="311">
        <v>1.0</v>
      </c>
      <c r="E251" s="186">
        <v>183.1</v>
      </c>
      <c r="F251" s="301">
        <f t="shared" si="1"/>
        <v>-0.001635768811</v>
      </c>
      <c r="G251" s="301">
        <f t="shared" si="2"/>
        <v>0.001598934044</v>
      </c>
      <c r="H251" s="201">
        <f t="shared" si="3"/>
        <v>0.000005561883833</v>
      </c>
      <c r="I251" s="201">
        <f t="shared" si="4"/>
        <v>0.000002020514819</v>
      </c>
      <c r="J251" s="312">
        <f t="shared" si="5"/>
        <v>-0.000003352293052</v>
      </c>
    </row>
    <row r="252">
      <c r="A252" s="7">
        <v>248.0</v>
      </c>
      <c r="B252" s="310">
        <v>1.0</v>
      </c>
      <c r="C252" s="186">
        <v>5984.7</v>
      </c>
      <c r="D252" s="311">
        <v>1.0</v>
      </c>
      <c r="E252" s="186">
        <v>185.14</v>
      </c>
      <c r="F252" s="301">
        <f t="shared" si="1"/>
        <v>0.01114145276</v>
      </c>
      <c r="G252" s="301">
        <f t="shared" si="2"/>
        <v>-0.00480577358</v>
      </c>
      <c r="H252" s="201">
        <f t="shared" si="3"/>
        <v>0.0001085525795</v>
      </c>
      <c r="I252" s="201">
        <f t="shared" si="4"/>
        <v>0.00002483287507</v>
      </c>
      <c r="J252" s="312">
        <f t="shared" si="5"/>
        <v>-0.00005191986753</v>
      </c>
    </row>
    <row r="253">
      <c r="A253" s="7">
        <v>249.0</v>
      </c>
      <c r="B253" s="310">
        <v>1.0</v>
      </c>
      <c r="C253" s="186">
        <v>6011.9</v>
      </c>
      <c r="D253" s="7">
        <v>1.0</v>
      </c>
      <c r="E253" s="186">
        <v>187.06</v>
      </c>
      <c r="F253" s="301">
        <f t="shared" si="1"/>
        <v>0.01037053041</v>
      </c>
      <c r="G253" s="301">
        <f t="shared" si="2"/>
        <v>0.004544922887</v>
      </c>
      <c r="H253" s="201">
        <f t="shared" si="3"/>
        <v>0.00009308264144</v>
      </c>
      <c r="I253" s="201">
        <f t="shared" si="4"/>
        <v>0.00001907450581</v>
      </c>
      <c r="J253" s="312">
        <f t="shared" si="5"/>
        <v>0.00004213674626</v>
      </c>
    </row>
    <row r="254">
      <c r="A254" s="309">
        <v>250.0</v>
      </c>
      <c r="B254" s="310">
        <v>1.0</v>
      </c>
      <c r="C254" s="186">
        <v>5990.4</v>
      </c>
      <c r="D254" s="311">
        <v>1.0</v>
      </c>
      <c r="E254" s="186">
        <v>185.85</v>
      </c>
      <c r="F254" s="301">
        <f t="shared" si="1"/>
        <v>-0.006468512777</v>
      </c>
      <c r="G254" s="301">
        <f t="shared" si="2"/>
        <v>-0.003576240456</v>
      </c>
      <c r="H254" s="201">
        <f t="shared" si="3"/>
        <v>0.00005171204315</v>
      </c>
      <c r="I254" s="201">
        <f t="shared" si="4"/>
        <v>0.00001409046158</v>
      </c>
      <c r="J254" s="312">
        <f t="shared" si="5"/>
        <v>0.00002699345397</v>
      </c>
    </row>
    <row r="255">
      <c r="A255" s="7">
        <v>251.0</v>
      </c>
      <c r="B255" s="310">
        <v>1.0</v>
      </c>
      <c r="C255" s="186">
        <v>6025.5</v>
      </c>
      <c r="D255" s="311">
        <v>1.0</v>
      </c>
      <c r="E255" s="186">
        <v>186.21</v>
      </c>
      <c r="F255" s="301">
        <f t="shared" si="1"/>
        <v>0.001937046005</v>
      </c>
      <c r="G255" s="301">
        <f t="shared" si="2"/>
        <v>0.005859375</v>
      </c>
      <c r="H255" s="201">
        <f t="shared" si="3"/>
        <v>0.000001474889201</v>
      </c>
      <c r="I255" s="201">
        <f t="shared" si="4"/>
        <v>0.00003228386372</v>
      </c>
      <c r="J255" s="312">
        <f t="shared" si="5"/>
        <v>0.000006900371146</v>
      </c>
    </row>
    <row r="256">
      <c r="A256" s="7">
        <v>252.0</v>
      </c>
      <c r="B256" s="310">
        <v>1.0</v>
      </c>
      <c r="C256" s="186">
        <v>5994.9</v>
      </c>
      <c r="D256" s="311">
        <v>1.0</v>
      </c>
      <c r="E256" s="186">
        <v>188.56</v>
      </c>
      <c r="F256" s="301">
        <f t="shared" si="1"/>
        <v>0.01262016003</v>
      </c>
      <c r="G256" s="301">
        <f t="shared" si="2"/>
        <v>-0.005078416729</v>
      </c>
      <c r="H256" s="201">
        <f t="shared" si="3"/>
        <v>0.0001415520337</v>
      </c>
      <c r="I256" s="201">
        <f t="shared" si="4"/>
        <v>0.00002762451247</v>
      </c>
      <c r="J256" s="312">
        <f t="shared" si="5"/>
        <v>-0.00006253243895</v>
      </c>
    </row>
    <row r="257">
      <c r="A257" s="309">
        <v>253.0</v>
      </c>
      <c r="B257" s="310">
        <v>1.0</v>
      </c>
      <c r="C257" s="186">
        <v>6025.1</v>
      </c>
      <c r="D257" s="7">
        <v>1.0</v>
      </c>
      <c r="E257" s="186">
        <v>186.94</v>
      </c>
      <c r="F257" s="301">
        <f t="shared" si="1"/>
        <v>-0.008591429784</v>
      </c>
      <c r="G257" s="301">
        <f t="shared" si="2"/>
        <v>0.005037615306</v>
      </c>
      <c r="H257" s="201">
        <f t="shared" si="3"/>
        <v>0.00008675107333</v>
      </c>
      <c r="I257" s="201">
        <f t="shared" si="4"/>
        <v>0.00002362085782</v>
      </c>
      <c r="J257" s="312">
        <f t="shared" si="5"/>
        <v>-0.00004526736981</v>
      </c>
    </row>
    <row r="258">
      <c r="A258" s="7">
        <v>254.0</v>
      </c>
      <c r="B258" s="310">
        <v>1.0</v>
      </c>
      <c r="C258" s="186">
        <v>6057.3</v>
      </c>
      <c r="D258" s="311">
        <v>1.0</v>
      </c>
      <c r="E258" s="186">
        <v>189.64</v>
      </c>
      <c r="F258" s="301">
        <f t="shared" si="1"/>
        <v>0.01444313684</v>
      </c>
      <c r="G258" s="301">
        <f t="shared" si="2"/>
        <v>0.005344309638</v>
      </c>
      <c r="H258" s="201">
        <f t="shared" si="3"/>
        <v>0.0001882532452</v>
      </c>
      <c r="I258" s="201">
        <f t="shared" si="4"/>
        <v>0.00002669606751</v>
      </c>
      <c r="J258" s="312">
        <f t="shared" si="5"/>
        <v>0.00007089161687</v>
      </c>
    </row>
    <row r="259">
      <c r="A259" s="7">
        <v>255.0</v>
      </c>
      <c r="B259" s="310">
        <v>1.0</v>
      </c>
      <c r="C259" s="186">
        <v>6045.2</v>
      </c>
      <c r="D259" s="311">
        <v>1.0</v>
      </c>
      <c r="E259" s="186">
        <v>189.35</v>
      </c>
      <c r="F259" s="301">
        <f t="shared" si="1"/>
        <v>-0.001529213246</v>
      </c>
      <c r="G259" s="301">
        <f t="shared" si="2"/>
        <v>-0.001997589685</v>
      </c>
      <c r="H259" s="201">
        <f t="shared" si="3"/>
        <v>0.000005070644165</v>
      </c>
      <c r="I259" s="201">
        <f t="shared" si="4"/>
        <v>0.000004730953812</v>
      </c>
      <c r="J259" s="312">
        <f t="shared" si="5"/>
        <v>0.000004897854973</v>
      </c>
    </row>
    <row r="260">
      <c r="A260" s="309">
        <v>256.0</v>
      </c>
      <c r="B260" s="310">
        <v>1.0</v>
      </c>
      <c r="C260" s="186">
        <v>6054.4</v>
      </c>
      <c r="D260" s="311">
        <v>1.0</v>
      </c>
      <c r="E260" s="186">
        <v>189.19</v>
      </c>
      <c r="F260" s="301">
        <f t="shared" si="1"/>
        <v>-0.0008449960391</v>
      </c>
      <c r="G260" s="301">
        <f t="shared" si="2"/>
        <v>0.00152186859</v>
      </c>
      <c r="H260" s="201">
        <f t="shared" si="3"/>
        <v>0.000002457344302</v>
      </c>
      <c r="I260" s="201">
        <f t="shared" si="4"/>
        <v>0.00000180736481</v>
      </c>
      <c r="J260" s="312">
        <f t="shared" si="5"/>
        <v>-0.000002107443385</v>
      </c>
    </row>
    <row r="261">
      <c r="A261" s="7">
        <v>257.0</v>
      </c>
      <c r="B261" s="310">
        <v>1.0</v>
      </c>
      <c r="C261" s="186">
        <v>6023.5</v>
      </c>
      <c r="D261" s="7">
        <v>1.0</v>
      </c>
      <c r="E261" s="186">
        <v>191.18</v>
      </c>
      <c r="F261" s="301">
        <f t="shared" si="1"/>
        <v>0.01051852635</v>
      </c>
      <c r="G261" s="301">
        <f t="shared" si="2"/>
        <v>-0.005103726216</v>
      </c>
      <c r="H261" s="201">
        <f t="shared" si="3"/>
        <v>0.00009596025452</v>
      </c>
      <c r="I261" s="201">
        <f t="shared" si="4"/>
        <v>0.00002789120144</v>
      </c>
      <c r="J261" s="312">
        <f t="shared" si="5"/>
        <v>-0.00005173438691</v>
      </c>
    </row>
    <row r="262">
      <c r="A262" s="7">
        <v>258.0</v>
      </c>
      <c r="B262" s="310">
        <v>1.0</v>
      </c>
      <c r="C262" s="186">
        <v>6016.6</v>
      </c>
      <c r="D262" s="311">
        <v>1.0</v>
      </c>
      <c r="E262" s="186">
        <v>189.26</v>
      </c>
      <c r="F262" s="301">
        <f t="shared" si="1"/>
        <v>-0.01004289152</v>
      </c>
      <c r="G262" s="301">
        <f t="shared" si="2"/>
        <v>-0.001145513406</v>
      </c>
      <c r="H262" s="201">
        <f t="shared" si="3"/>
        <v>0.000115895718</v>
      </c>
      <c r="I262" s="201">
        <f t="shared" si="4"/>
        <v>0.00000175032717</v>
      </c>
      <c r="J262" s="312">
        <f t="shared" si="5"/>
        <v>0.00001424273233</v>
      </c>
    </row>
    <row r="263">
      <c r="A263" s="309">
        <v>259.0</v>
      </c>
      <c r="B263" s="310">
        <v>1.0</v>
      </c>
      <c r="C263" s="186">
        <v>6094.0</v>
      </c>
      <c r="D263" s="311">
        <v>1.0</v>
      </c>
      <c r="E263" s="186">
        <v>186.79</v>
      </c>
      <c r="F263" s="301">
        <f t="shared" si="1"/>
        <v>-0.01305082955</v>
      </c>
      <c r="G263" s="301">
        <f t="shared" si="2"/>
        <v>0.01286440847</v>
      </c>
      <c r="H263" s="201">
        <f t="shared" si="3"/>
        <v>0.0001897072469</v>
      </c>
      <c r="I263" s="201">
        <f t="shared" si="4"/>
        <v>0.0001609580042</v>
      </c>
      <c r="J263" s="312">
        <f t="shared" si="5"/>
        <v>-0.0001747423814</v>
      </c>
    </row>
    <row r="264">
      <c r="A264" s="7">
        <v>260.0</v>
      </c>
      <c r="B264" s="310">
        <v>1.0</v>
      </c>
      <c r="C264" s="186">
        <v>6104.1</v>
      </c>
      <c r="D264" s="311">
        <v>1.0</v>
      </c>
      <c r="E264" s="186">
        <v>184.52</v>
      </c>
      <c r="F264" s="301">
        <f t="shared" si="1"/>
        <v>-0.01215268483</v>
      </c>
      <c r="G264" s="301">
        <f t="shared" si="2"/>
        <v>0.001657367903</v>
      </c>
      <c r="H264" s="201">
        <f t="shared" si="3"/>
        <v>0.0001657728524</v>
      </c>
      <c r="I264" s="201">
        <f t="shared" si="4"/>
        <v>0.000002190050735</v>
      </c>
      <c r="J264" s="312">
        <f t="shared" si="5"/>
        <v>-0.00001905389612</v>
      </c>
    </row>
    <row r="265">
      <c r="A265" s="7">
        <v>261.0</v>
      </c>
      <c r="B265" s="310">
        <v>1.0</v>
      </c>
      <c r="C265" s="186">
        <v>6102.1</v>
      </c>
      <c r="D265" s="7">
        <v>1.0</v>
      </c>
      <c r="E265" s="186">
        <v>186.59</v>
      </c>
      <c r="F265" s="301">
        <f t="shared" si="1"/>
        <v>0.01121829612</v>
      </c>
      <c r="G265" s="301">
        <f t="shared" si="2"/>
        <v>-0.0003276486296</v>
      </c>
      <c r="H265" s="201">
        <f t="shared" si="3"/>
        <v>0.0001101597243</v>
      </c>
      <c r="I265" s="201">
        <f t="shared" si="4"/>
        <v>0.0000002551608955</v>
      </c>
      <c r="J265" s="312">
        <f t="shared" si="5"/>
        <v>-0.000005301740649</v>
      </c>
    </row>
    <row r="266">
      <c r="A266" s="309">
        <v>262.0</v>
      </c>
      <c r="B266" s="310">
        <v>1.0</v>
      </c>
      <c r="C266" s="186">
        <v>6172.6</v>
      </c>
      <c r="D266" s="311">
        <v>1.0</v>
      </c>
      <c r="E266" s="186">
        <v>191.65</v>
      </c>
      <c r="F266" s="301">
        <f t="shared" si="1"/>
        <v>0.02711828072</v>
      </c>
      <c r="G266" s="301">
        <f t="shared" si="2"/>
        <v>0.01155339965</v>
      </c>
      <c r="H266" s="201">
        <f t="shared" si="3"/>
        <v>0.0006967321804</v>
      </c>
      <c r="I266" s="201">
        <f t="shared" si="4"/>
        <v>0.0001294114136</v>
      </c>
      <c r="J266" s="312">
        <f t="shared" si="5"/>
        <v>0.0003002750345</v>
      </c>
    </row>
    <row r="267">
      <c r="A267" s="7">
        <v>263.0</v>
      </c>
      <c r="B267" s="310">
        <v>1.0</v>
      </c>
      <c r="C267" s="186">
        <v>6232.1</v>
      </c>
      <c r="D267" s="311">
        <v>1.0</v>
      </c>
      <c r="E267" s="186">
        <v>193.81</v>
      </c>
      <c r="F267" s="301">
        <f t="shared" si="1"/>
        <v>0.01127054526</v>
      </c>
      <c r="G267" s="301">
        <f t="shared" si="2"/>
        <v>0.009639374008</v>
      </c>
      <c r="H267" s="201">
        <f t="shared" si="3"/>
        <v>0.000111259237</v>
      </c>
      <c r="I267" s="201">
        <f t="shared" si="4"/>
        <v>0.00008952732652</v>
      </c>
      <c r="J267" s="312">
        <f t="shared" si="5"/>
        <v>0.00009980351719</v>
      </c>
    </row>
    <row r="268">
      <c r="A268" s="7">
        <v>264.0</v>
      </c>
      <c r="B268" s="310">
        <v>1.0</v>
      </c>
      <c r="C268" s="186">
        <v>6225.2</v>
      </c>
      <c r="D268" s="311">
        <v>1.0</v>
      </c>
      <c r="E268" s="186">
        <v>198.5</v>
      </c>
      <c r="F268" s="301">
        <f t="shared" si="1"/>
        <v>0.02419895774</v>
      </c>
      <c r="G268" s="301">
        <f t="shared" si="2"/>
        <v>-0.001107170938</v>
      </c>
      <c r="H268" s="201">
        <f t="shared" si="3"/>
        <v>0.0005511395681</v>
      </c>
      <c r="I268" s="201">
        <f t="shared" si="4"/>
        <v>0.000001650343197</v>
      </c>
      <c r="J268" s="312">
        <f t="shared" si="5"/>
        <v>-0.0000301590689</v>
      </c>
    </row>
    <row r="269">
      <c r="A269" s="309">
        <v>265.0</v>
      </c>
      <c r="B269" s="310">
        <v>1.0</v>
      </c>
      <c r="C269" s="186">
        <v>6210.4</v>
      </c>
      <c r="D269" s="7">
        <v>1.0</v>
      </c>
      <c r="E269" s="186">
        <v>198.47</v>
      </c>
      <c r="F269" s="301">
        <f t="shared" si="1"/>
        <v>-0.0001511335013</v>
      </c>
      <c r="G269" s="301">
        <f t="shared" si="2"/>
        <v>-0.002377433657</v>
      </c>
      <c r="H269" s="201">
        <f t="shared" si="3"/>
        <v>0.0000007634029634</v>
      </c>
      <c r="I269" s="201">
        <f t="shared" si="4"/>
        <v>0.000006527613954</v>
      </c>
      <c r="J269" s="312">
        <f t="shared" si="5"/>
        <v>0.000002232308186</v>
      </c>
    </row>
    <row r="270">
      <c r="A270" s="7">
        <v>266.0</v>
      </c>
      <c r="B270" s="310">
        <v>1.0</v>
      </c>
      <c r="C270" s="186">
        <v>6197.6</v>
      </c>
      <c r="D270" s="311">
        <v>1.0</v>
      </c>
      <c r="E270" s="186">
        <v>197.84</v>
      </c>
      <c r="F270" s="301">
        <f t="shared" si="1"/>
        <v>-0.003174283267</v>
      </c>
      <c r="G270" s="301">
        <f t="shared" si="2"/>
        <v>-0.002061058869</v>
      </c>
      <c r="H270" s="201">
        <f t="shared" si="3"/>
        <v>0.00001518566678</v>
      </c>
      <c r="I270" s="201">
        <f t="shared" si="4"/>
        <v>0.000005011082694</v>
      </c>
      <c r="J270" s="312">
        <f t="shared" si="5"/>
        <v>0.000008723338352</v>
      </c>
    </row>
    <row r="271">
      <c r="A271" s="7">
        <v>267.0</v>
      </c>
      <c r="B271" s="310">
        <v>1.0</v>
      </c>
      <c r="C271" s="186">
        <v>6195.9</v>
      </c>
      <c r="D271" s="311">
        <v>1.0</v>
      </c>
      <c r="E271" s="186">
        <v>196.49</v>
      </c>
      <c r="F271" s="301">
        <f t="shared" si="1"/>
        <v>-0.006823695916</v>
      </c>
      <c r="G271" s="301">
        <f t="shared" si="2"/>
        <v>-0.0002742997289</v>
      </c>
      <c r="H271" s="201">
        <f t="shared" si="3"/>
        <v>0.00005694651928</v>
      </c>
      <c r="I271" s="201">
        <f t="shared" si="4"/>
        <v>0.0000002041102567</v>
      </c>
      <c r="J271" s="312">
        <f t="shared" si="5"/>
        <v>0.000003409306186</v>
      </c>
    </row>
    <row r="272">
      <c r="A272" s="309">
        <v>268.0</v>
      </c>
      <c r="B272" s="310">
        <v>1.0</v>
      </c>
      <c r="C272" s="186">
        <v>6215.4</v>
      </c>
      <c r="D272" s="311">
        <v>1.0</v>
      </c>
      <c r="E272" s="186">
        <v>195.0</v>
      </c>
      <c r="F272" s="301">
        <f t="shared" si="1"/>
        <v>-0.007583083109</v>
      </c>
      <c r="G272" s="301">
        <f t="shared" si="2"/>
        <v>0.003147242531</v>
      </c>
      <c r="H272" s="201">
        <f t="shared" si="3"/>
        <v>0.00006898430281</v>
      </c>
      <c r="I272" s="201">
        <f t="shared" si="4"/>
        <v>0.000008819454435</v>
      </c>
      <c r="J272" s="312">
        <f t="shared" si="5"/>
        <v>-0.00002466584512</v>
      </c>
    </row>
    <row r="273">
      <c r="A273" s="7">
        <v>269.0</v>
      </c>
      <c r="B273" s="310">
        <v>1.0</v>
      </c>
      <c r="C273" s="186">
        <v>6194.6</v>
      </c>
      <c r="D273" s="7">
        <v>1.0</v>
      </c>
      <c r="E273" s="186">
        <v>194.84</v>
      </c>
      <c r="F273" s="301">
        <f t="shared" si="1"/>
        <v>-0.0008205128205</v>
      </c>
      <c r="G273" s="301">
        <f t="shared" si="2"/>
        <v>-0.00334652637</v>
      </c>
      <c r="H273" s="201">
        <f t="shared" si="3"/>
        <v>0.000002381184341</v>
      </c>
      <c r="I273" s="201">
        <f t="shared" si="4"/>
        <v>0.0000124186625</v>
      </c>
      <c r="J273" s="312">
        <f t="shared" si="5"/>
        <v>0.000005437933861</v>
      </c>
    </row>
    <row r="274">
      <c r="A274" s="7">
        <v>270.0</v>
      </c>
      <c r="B274" s="310">
        <v>1.0</v>
      </c>
      <c r="C274" s="186">
        <v>6177.8</v>
      </c>
      <c r="D274" s="311">
        <v>1.0</v>
      </c>
      <c r="E274" s="186">
        <v>192.62</v>
      </c>
      <c r="F274" s="301">
        <f t="shared" si="1"/>
        <v>-0.01139396428</v>
      </c>
      <c r="G274" s="301">
        <f t="shared" si="2"/>
        <v>-0.002712039518</v>
      </c>
      <c r="H274" s="201">
        <f t="shared" si="3"/>
        <v>0.0001468110291</v>
      </c>
      <c r="I274" s="201">
        <f t="shared" si="4"/>
        <v>0.000008349357157</v>
      </c>
      <c r="J274" s="312">
        <f t="shared" si="5"/>
        <v>0.00003501110848</v>
      </c>
    </row>
    <row r="275">
      <c r="A275" s="309">
        <v>271.0</v>
      </c>
      <c r="B275" s="310">
        <v>1.0</v>
      </c>
      <c r="C275" s="186">
        <v>6210.2</v>
      </c>
      <c r="D275" s="311">
        <v>1.0</v>
      </c>
      <c r="E275" s="186">
        <v>194.46</v>
      </c>
      <c r="F275" s="301">
        <f t="shared" si="1"/>
        <v>0.009552486761</v>
      </c>
      <c r="G275" s="301">
        <f t="shared" si="2"/>
        <v>0.005244585451</v>
      </c>
      <c r="H275" s="201">
        <f t="shared" si="3"/>
        <v>0.00007796697367</v>
      </c>
      <c r="I275" s="201">
        <f t="shared" si="4"/>
        <v>0.00002567549784</v>
      </c>
      <c r="J275" s="312">
        <f t="shared" si="5"/>
        <v>0.0000447419363</v>
      </c>
    </row>
    <row r="276">
      <c r="A276" s="7">
        <v>272.0</v>
      </c>
      <c r="B276" s="310">
        <v>1.0</v>
      </c>
      <c r="C276" s="186">
        <v>6183.4</v>
      </c>
      <c r="D276" s="311">
        <v>1.0</v>
      </c>
      <c r="E276" s="186">
        <v>197.83</v>
      </c>
      <c r="F276" s="301">
        <f t="shared" si="1"/>
        <v>0.01733004217</v>
      </c>
      <c r="G276" s="301">
        <f t="shared" si="2"/>
        <v>-0.004315480983</v>
      </c>
      <c r="H276" s="201">
        <f t="shared" si="3"/>
        <v>0.0002758072735</v>
      </c>
      <c r="I276" s="201">
        <f t="shared" si="4"/>
        <v>0.00002018675143</v>
      </c>
      <c r="J276" s="312">
        <f t="shared" si="5"/>
        <v>-0.0000746167064</v>
      </c>
    </row>
    <row r="277">
      <c r="A277" s="7">
        <v>273.0</v>
      </c>
      <c r="B277" s="310">
        <v>1.0</v>
      </c>
      <c r="C277" s="186">
        <v>6215.5</v>
      </c>
      <c r="D277" s="7">
        <v>1.0</v>
      </c>
      <c r="E277" s="186">
        <v>197.01</v>
      </c>
      <c r="F277" s="301">
        <f t="shared" si="1"/>
        <v>-0.004144972957</v>
      </c>
      <c r="G277" s="301">
        <f t="shared" si="2"/>
        <v>0.005191318692</v>
      </c>
      <c r="H277" s="201">
        <f t="shared" si="3"/>
        <v>0.000023693226</v>
      </c>
      <c r="I277" s="201">
        <f t="shared" si="4"/>
        <v>0.00002513851924</v>
      </c>
      <c r="J277" s="312">
        <f t="shared" si="5"/>
        <v>-0.00002440517604</v>
      </c>
    </row>
    <row r="278">
      <c r="A278" s="309">
        <v>274.0</v>
      </c>
      <c r="B278" s="310">
        <v>1.0</v>
      </c>
      <c r="C278" s="186">
        <v>6272.3</v>
      </c>
      <c r="D278" s="311">
        <v>1.0</v>
      </c>
      <c r="E278" s="186">
        <v>198.09</v>
      </c>
      <c r="F278" s="301">
        <f t="shared" si="1"/>
        <v>0.005481955231</v>
      </c>
      <c r="G278" s="301">
        <f t="shared" si="2"/>
        <v>0.009138444212</v>
      </c>
      <c r="H278" s="201">
        <f t="shared" si="3"/>
        <v>0.0000226515018</v>
      </c>
      <c r="I278" s="201">
        <f t="shared" si="4"/>
        <v>0.00008029877383</v>
      </c>
      <c r="J278" s="312">
        <f t="shared" si="5"/>
        <v>0.00004264842107</v>
      </c>
    </row>
    <row r="279">
      <c r="A279" s="7">
        <v>275.0</v>
      </c>
      <c r="B279" s="310">
        <v>1.0</v>
      </c>
      <c r="C279" s="186">
        <v>6286.0</v>
      </c>
      <c r="D279" s="311">
        <v>1.0</v>
      </c>
      <c r="E279" s="186">
        <v>198.22</v>
      </c>
      <c r="F279" s="301">
        <f t="shared" si="1"/>
        <v>0.0006562673532</v>
      </c>
      <c r="G279" s="301">
        <f t="shared" si="2"/>
        <v>0.00218420675</v>
      </c>
      <c r="H279" s="201">
        <f t="shared" si="3"/>
        <v>0.00000000439946828</v>
      </c>
      <c r="I279" s="201">
        <f t="shared" si="4"/>
        <v>0.000004026928561</v>
      </c>
      <c r="J279" s="312">
        <f t="shared" si="5"/>
        <v>-0.0000001331027591</v>
      </c>
    </row>
    <row r="280">
      <c r="A280" s="7">
        <v>276.0</v>
      </c>
      <c r="B280" s="310">
        <v>1.0</v>
      </c>
      <c r="C280" s="186">
        <v>6258.1</v>
      </c>
      <c r="D280" s="311">
        <v>1.0</v>
      </c>
      <c r="E280" s="186">
        <v>197.3</v>
      </c>
      <c r="F280" s="301">
        <f t="shared" si="1"/>
        <v>-0.004641307638</v>
      </c>
      <c r="G280" s="301">
        <f t="shared" si="2"/>
        <v>-0.004438434617</v>
      </c>
      <c r="H280" s="201">
        <f t="shared" si="3"/>
        <v>0.00002877146053</v>
      </c>
      <c r="I280" s="201">
        <f t="shared" si="4"/>
        <v>0.00002130672224</v>
      </c>
      <c r="J280" s="312">
        <f t="shared" si="5"/>
        <v>0.00002475935213</v>
      </c>
    </row>
    <row r="281">
      <c r="A281" s="309">
        <v>277.0</v>
      </c>
      <c r="B281" s="310">
        <v>1.0</v>
      </c>
      <c r="C281" s="186">
        <v>6215.6</v>
      </c>
      <c r="D281" s="7">
        <v>1.0</v>
      </c>
      <c r="E281" s="186">
        <v>195.86</v>
      </c>
      <c r="F281" s="301">
        <f t="shared" si="1"/>
        <v>-0.007298530157</v>
      </c>
      <c r="G281" s="301">
        <f t="shared" si="2"/>
        <v>-0.006791198607</v>
      </c>
      <c r="H281" s="201">
        <f t="shared" si="3"/>
        <v>0.00006433846228</v>
      </c>
      <c r="I281" s="201">
        <f t="shared" si="4"/>
        <v>0.00004856256379</v>
      </c>
      <c r="J281" s="312">
        <f t="shared" si="5"/>
        <v>0.00005589669649</v>
      </c>
    </row>
    <row r="282">
      <c r="A282" s="7">
        <v>278.0</v>
      </c>
      <c r="B282" s="310">
        <v>1.0</v>
      </c>
      <c r="C282" s="186">
        <v>6268.3</v>
      </c>
      <c r="D282" s="311">
        <v>1.0</v>
      </c>
      <c r="E282" s="186">
        <v>195.59</v>
      </c>
      <c r="F282" s="301">
        <f t="shared" si="1"/>
        <v>-0.001378535689</v>
      </c>
      <c r="G282" s="301">
        <f t="shared" si="2"/>
        <v>0.008478666581</v>
      </c>
      <c r="H282" s="201">
        <f t="shared" si="3"/>
        <v>0.000004414753705</v>
      </c>
      <c r="I282" s="201">
        <f t="shared" si="4"/>
        <v>0.00006890960066</v>
      </c>
      <c r="J282" s="312">
        <f t="shared" si="5"/>
        <v>-0.00001744187246</v>
      </c>
    </row>
    <row r="283">
      <c r="A283" s="7">
        <v>279.0</v>
      </c>
      <c r="B283" s="310">
        <v>1.0</v>
      </c>
      <c r="C283" s="186">
        <v>6268.4</v>
      </c>
      <c r="D283" s="311">
        <v>1.0</v>
      </c>
      <c r="E283" s="186">
        <v>200.6</v>
      </c>
      <c r="F283" s="301">
        <f t="shared" si="1"/>
        <v>0.02561480648</v>
      </c>
      <c r="G283" s="301">
        <f t="shared" si="2"/>
        <v>0.00001595328877</v>
      </c>
      <c r="H283" s="201">
        <f t="shared" si="3"/>
        <v>0.0006196221506</v>
      </c>
      <c r="I283" s="201">
        <f t="shared" si="4"/>
        <v>0.00000002609278529</v>
      </c>
      <c r="J283" s="312">
        <f t="shared" si="5"/>
        <v>-0.000004020903846</v>
      </c>
    </row>
    <row r="284">
      <c r="A284" s="309">
        <v>280.0</v>
      </c>
      <c r="B284" s="310">
        <v>1.0</v>
      </c>
      <c r="C284" s="186">
        <v>6241.5</v>
      </c>
      <c r="D284" s="311">
        <v>1.0</v>
      </c>
      <c r="E284" s="186">
        <v>204.56</v>
      </c>
      <c r="F284" s="301">
        <f t="shared" si="1"/>
        <v>0.01974077767</v>
      </c>
      <c r="G284" s="301">
        <f t="shared" si="2"/>
        <v>-0.004291366218</v>
      </c>
      <c r="H284" s="201">
        <f t="shared" si="3"/>
        <v>0.00036169124</v>
      </c>
      <c r="I284" s="201">
        <f t="shared" si="4"/>
        <v>0.00001997063927</v>
      </c>
      <c r="J284" s="312">
        <f t="shared" si="5"/>
        <v>-0.00008498944218</v>
      </c>
    </row>
    <row r="285">
      <c r="A285" s="7">
        <v>281.0</v>
      </c>
      <c r="B285" s="310">
        <v>1.0</v>
      </c>
      <c r="C285" s="186">
        <v>6203.6</v>
      </c>
      <c r="D285" s="7">
        <v>1.0</v>
      </c>
      <c r="E285" s="186">
        <v>198.64</v>
      </c>
      <c r="F285" s="301">
        <f t="shared" si="1"/>
        <v>-0.02894016425</v>
      </c>
      <c r="G285" s="301">
        <f t="shared" si="2"/>
        <v>-0.006072258271</v>
      </c>
      <c r="H285" s="201">
        <f t="shared" si="3"/>
        <v>0.0008798793365</v>
      </c>
      <c r="I285" s="201">
        <f t="shared" si="4"/>
        <v>0.00003905930224</v>
      </c>
      <c r="J285" s="312">
        <f t="shared" si="5"/>
        <v>0.0001853846621</v>
      </c>
    </row>
    <row r="286">
      <c r="A286" s="7">
        <v>282.0</v>
      </c>
      <c r="B286" s="310">
        <v>1.0</v>
      </c>
      <c r="C286" s="186">
        <v>6245.1</v>
      </c>
      <c r="D286" s="311">
        <v>1.0</v>
      </c>
      <c r="E286" s="186">
        <v>197.12</v>
      </c>
      <c r="F286" s="301">
        <f t="shared" si="1"/>
        <v>-0.00765203383</v>
      </c>
      <c r="G286" s="301">
        <f t="shared" si="2"/>
        <v>0.006689664066</v>
      </c>
      <c r="H286" s="201">
        <f t="shared" si="3"/>
        <v>0.00007013442213</v>
      </c>
      <c r="I286" s="201">
        <f t="shared" si="4"/>
        <v>0.00004240846443</v>
      </c>
      <c r="J286" s="312">
        <f t="shared" si="5"/>
        <v>-0.00005453708047</v>
      </c>
    </row>
    <row r="287">
      <c r="A287" s="309">
        <v>283.0</v>
      </c>
      <c r="B287" s="310">
        <v>1.0</v>
      </c>
      <c r="C287" s="186">
        <v>6262.7</v>
      </c>
      <c r="D287" s="311">
        <v>1.0</v>
      </c>
      <c r="E287" s="186">
        <v>199.61</v>
      </c>
      <c r="F287" s="301">
        <f t="shared" si="1"/>
        <v>0.01263189935</v>
      </c>
      <c r="G287" s="301">
        <f t="shared" si="2"/>
        <v>0.002818209476</v>
      </c>
      <c r="H287" s="201">
        <f t="shared" si="3"/>
        <v>0.0001418315101</v>
      </c>
      <c r="I287" s="201">
        <f t="shared" si="4"/>
        <v>0.000006973420993</v>
      </c>
      <c r="J287" s="312">
        <f t="shared" si="5"/>
        <v>0.00003144917853</v>
      </c>
    </row>
    <row r="288">
      <c r="A288" s="7">
        <v>284.0</v>
      </c>
      <c r="B288" s="310">
        <v>1.0</v>
      </c>
      <c r="C288" s="186">
        <v>6285.9</v>
      </c>
      <c r="D288" s="311">
        <v>1.0</v>
      </c>
      <c r="E288" s="186">
        <v>200.83</v>
      </c>
      <c r="F288" s="301">
        <f t="shared" si="1"/>
        <v>0.006111918241</v>
      </c>
      <c r="G288" s="301">
        <f t="shared" si="2"/>
        <v>0.003704472512</v>
      </c>
      <c r="H288" s="201">
        <f t="shared" si="3"/>
        <v>0.00002904479593</v>
      </c>
      <c r="I288" s="201">
        <f t="shared" si="4"/>
        <v>0.00001243963454</v>
      </c>
      <c r="J288" s="312">
        <f t="shared" si="5"/>
        <v>0.00001900806794</v>
      </c>
    </row>
    <row r="289">
      <c r="A289" s="7">
        <v>285.0</v>
      </c>
      <c r="B289" s="310">
        <v>1.0</v>
      </c>
      <c r="C289" s="186">
        <v>6227.6</v>
      </c>
      <c r="D289" s="7">
        <v>1.0</v>
      </c>
      <c r="E289" s="186">
        <v>203.2</v>
      </c>
      <c r="F289" s="301">
        <f t="shared" si="1"/>
        <v>0.01180102574</v>
      </c>
      <c r="G289" s="301">
        <f t="shared" si="2"/>
        <v>-0.009274725974</v>
      </c>
      <c r="H289" s="201">
        <f t="shared" si="3"/>
        <v>0.0001227316091</v>
      </c>
      <c r="I289" s="201">
        <f t="shared" si="4"/>
        <v>0.00008934430936</v>
      </c>
      <c r="J289" s="312">
        <f t="shared" si="5"/>
        <v>-0.0001047156667</v>
      </c>
    </row>
    <row r="290">
      <c r="A290" s="309">
        <v>286.0</v>
      </c>
      <c r="B290" s="310">
        <v>1.0</v>
      </c>
      <c r="C290" s="186">
        <v>6265.8</v>
      </c>
      <c r="D290" s="311">
        <v>1.0</v>
      </c>
      <c r="E290" s="186">
        <v>200.83</v>
      </c>
      <c r="F290" s="301">
        <f t="shared" si="1"/>
        <v>-0.01166338583</v>
      </c>
      <c r="G290" s="301">
        <f t="shared" si="2"/>
        <v>0.006133984199</v>
      </c>
      <c r="H290" s="201">
        <f t="shared" si="3"/>
        <v>0.0001534125419</v>
      </c>
      <c r="I290" s="201">
        <f t="shared" si="4"/>
        <v>0.00003547987196</v>
      </c>
      <c r="J290" s="312">
        <f t="shared" si="5"/>
        <v>-0.00007377707871</v>
      </c>
    </row>
    <row r="291">
      <c r="A291" s="7">
        <v>287.0</v>
      </c>
      <c r="B291" s="310">
        <v>1.0</v>
      </c>
      <c r="C291" s="186">
        <v>6247.6</v>
      </c>
      <c r="D291" s="311">
        <v>1.0</v>
      </c>
      <c r="E291" s="186">
        <v>202.45</v>
      </c>
      <c r="F291" s="301">
        <f t="shared" si="1"/>
        <v>0.008066523926</v>
      </c>
      <c r="G291" s="301">
        <f t="shared" si="2"/>
        <v>-0.002904657027</v>
      </c>
      <c r="H291" s="201">
        <f t="shared" si="3"/>
        <v>0.00005393327971</v>
      </c>
      <c r="I291" s="201">
        <f t="shared" si="4"/>
        <v>0.000009499605038</v>
      </c>
      <c r="J291" s="312">
        <f t="shared" si="5"/>
        <v>-0.00002263503602</v>
      </c>
      <c r="V291" s="315"/>
      <c r="W291" s="315"/>
      <c r="X291" s="315"/>
      <c r="Y291" s="315"/>
      <c r="Z291" s="315"/>
    </row>
    <row r="292">
      <c r="A292" s="7">
        <v>288.0</v>
      </c>
      <c r="B292" s="310">
        <v>1.0</v>
      </c>
      <c r="C292" s="186">
        <v>6244.5</v>
      </c>
      <c r="D292" s="311">
        <v>1.0</v>
      </c>
      <c r="E292" s="186">
        <v>199.07</v>
      </c>
      <c r="F292" s="301">
        <f t="shared" si="1"/>
        <v>-0.01669548037</v>
      </c>
      <c r="G292" s="301">
        <f t="shared" si="2"/>
        <v>-0.0004961905372</v>
      </c>
      <c r="H292" s="201">
        <f t="shared" si="3"/>
        <v>0.0003033893787</v>
      </c>
      <c r="I292" s="201">
        <f t="shared" si="4"/>
        <v>0.0000004538399453</v>
      </c>
      <c r="J292" s="312">
        <f t="shared" si="5"/>
        <v>0.00001173414756</v>
      </c>
    </row>
    <row r="293">
      <c r="A293" s="309">
        <v>289.0</v>
      </c>
      <c r="B293" s="310">
        <v>1.0</v>
      </c>
      <c r="C293" s="186">
        <v>6300.2</v>
      </c>
      <c r="D293" s="7">
        <v>1.0</v>
      </c>
      <c r="E293" s="186">
        <v>198.13</v>
      </c>
      <c r="F293" s="301">
        <f t="shared" si="1"/>
        <v>-0.004721957101</v>
      </c>
      <c r="G293" s="301">
        <f t="shared" si="2"/>
        <v>0.008919849468</v>
      </c>
      <c r="H293" s="201">
        <f t="shared" si="3"/>
        <v>0.00002964315673</v>
      </c>
      <c r="I293" s="201">
        <f t="shared" si="4"/>
        <v>0.0000764289207</v>
      </c>
      <c r="J293" s="312">
        <f t="shared" si="5"/>
        <v>-0.00004759826126</v>
      </c>
    </row>
    <row r="294">
      <c r="A294" s="7">
        <v>290.0</v>
      </c>
      <c r="B294" s="310">
        <v>1.0</v>
      </c>
      <c r="C294" s="186">
        <v>6278.4</v>
      </c>
      <c r="D294" s="311">
        <v>1.0</v>
      </c>
      <c r="E294" s="186">
        <v>199.34</v>
      </c>
      <c r="F294" s="301">
        <f t="shared" si="1"/>
        <v>0.006107101398</v>
      </c>
      <c r="G294" s="301">
        <f t="shared" si="2"/>
        <v>-0.003460207612</v>
      </c>
      <c r="H294" s="201">
        <f t="shared" si="3"/>
        <v>0.0000289929001</v>
      </c>
      <c r="I294" s="201">
        <f t="shared" si="4"/>
        <v>0.00001323281411</v>
      </c>
      <c r="J294" s="312">
        <f t="shared" si="5"/>
        <v>-0.00001958718095</v>
      </c>
    </row>
    <row r="295">
      <c r="A295" s="7">
        <v>291.0</v>
      </c>
      <c r="B295" s="310">
        <v>1.0</v>
      </c>
      <c r="C295" s="186">
        <v>6280.2</v>
      </c>
      <c r="D295" s="311">
        <v>1.0</v>
      </c>
      <c r="E295" s="186">
        <v>197.56</v>
      </c>
      <c r="F295" s="301">
        <f t="shared" si="1"/>
        <v>-0.008929467242</v>
      </c>
      <c r="G295" s="301">
        <f t="shared" si="2"/>
        <v>0.0002866972477</v>
      </c>
      <c r="H295" s="201">
        <f t="shared" si="3"/>
        <v>0.00009316232175</v>
      </c>
      <c r="I295" s="201">
        <f t="shared" si="4"/>
        <v>0.00000001192711793</v>
      </c>
      <c r="J295" s="312">
        <f t="shared" si="5"/>
        <v>-0.000001054114794</v>
      </c>
    </row>
    <row r="296">
      <c r="A296" s="309">
        <v>292.0</v>
      </c>
      <c r="B296" s="310">
        <v>1.0</v>
      </c>
      <c r="C296" s="186">
        <v>6275.7</v>
      </c>
      <c r="D296" s="311">
        <v>1.0</v>
      </c>
      <c r="E296" s="186">
        <v>196.61</v>
      </c>
      <c r="F296" s="301">
        <f t="shared" si="1"/>
        <v>-0.004808665722</v>
      </c>
      <c r="G296" s="301">
        <f t="shared" si="2"/>
        <v>-0.0007165376899</v>
      </c>
      <c r="H296" s="201">
        <f t="shared" si="3"/>
        <v>0.00003059485448</v>
      </c>
      <c r="I296" s="201">
        <f t="shared" si="4"/>
        <v>0.0000007992781837</v>
      </c>
      <c r="J296" s="312">
        <f t="shared" si="5"/>
        <v>0.000004945078332</v>
      </c>
    </row>
    <row r="297">
      <c r="A297" s="7">
        <v>293.0</v>
      </c>
      <c r="B297" s="310">
        <v>1.0</v>
      </c>
      <c r="C297" s="186">
        <v>6240.9</v>
      </c>
      <c r="D297" s="7">
        <v>1.0</v>
      </c>
      <c r="E297" s="186">
        <v>197.77</v>
      </c>
      <c r="F297" s="301">
        <f t="shared" si="1"/>
        <v>0.005900005086</v>
      </c>
      <c r="G297" s="301">
        <f t="shared" si="2"/>
        <v>-0.005545198145</v>
      </c>
      <c r="H297" s="201">
        <f t="shared" si="3"/>
        <v>0.00002680556649</v>
      </c>
      <c r="I297" s="201">
        <f t="shared" si="4"/>
        <v>0.00003274911271</v>
      </c>
      <c r="J297" s="312">
        <f t="shared" si="5"/>
        <v>-0.0000296286773</v>
      </c>
    </row>
    <row r="298">
      <c r="A298" s="7">
        <v>294.0</v>
      </c>
      <c r="B298" s="310">
        <v>1.0</v>
      </c>
      <c r="C298" s="186">
        <v>6234.8</v>
      </c>
      <c r="D298" s="311">
        <v>1.0</v>
      </c>
      <c r="E298" s="186">
        <v>196.63</v>
      </c>
      <c r="F298" s="301">
        <f t="shared" si="1"/>
        <v>-0.005764271629</v>
      </c>
      <c r="G298" s="301">
        <f t="shared" si="2"/>
        <v>-0.0009774231281</v>
      </c>
      <c r="H298" s="201">
        <f t="shared" si="3"/>
        <v>0.00004207944957</v>
      </c>
      <c r="I298" s="201">
        <f t="shared" si="4"/>
        <v>0.000001333814869</v>
      </c>
      <c r="J298" s="312">
        <f t="shared" si="5"/>
        <v>0.00000749174182</v>
      </c>
    </row>
    <row r="299">
      <c r="A299" s="309">
        <v>295.0</v>
      </c>
      <c r="B299" s="310">
        <v>1.0</v>
      </c>
      <c r="C299" s="186">
        <v>6273.0</v>
      </c>
      <c r="D299" s="311">
        <v>1.0</v>
      </c>
      <c r="E299" s="186">
        <v>198.51</v>
      </c>
      <c r="F299" s="301">
        <f t="shared" si="1"/>
        <v>0.009561104613</v>
      </c>
      <c r="G299" s="301">
        <f t="shared" si="2"/>
        <v>0.006126900622</v>
      </c>
      <c r="H299" s="201">
        <f t="shared" si="3"/>
        <v>0.00007811923731</v>
      </c>
      <c r="I299" s="201">
        <f t="shared" si="4"/>
        <v>0.00003539553551</v>
      </c>
      <c r="J299" s="312">
        <f t="shared" si="5"/>
        <v>0.00005258395419</v>
      </c>
    </row>
    <row r="300">
      <c r="A300" s="7">
        <v>296.0</v>
      </c>
      <c r="B300" s="310">
        <v>1.0</v>
      </c>
      <c r="C300" s="186">
        <v>6253.9</v>
      </c>
      <c r="D300" s="311">
        <v>1.0</v>
      </c>
      <c r="E300" s="186">
        <v>199.49</v>
      </c>
      <c r="F300" s="301">
        <f t="shared" si="1"/>
        <v>0.004936779004</v>
      </c>
      <c r="G300" s="301">
        <f t="shared" si="2"/>
        <v>-0.003044795154</v>
      </c>
      <c r="H300" s="201">
        <f t="shared" si="3"/>
        <v>0.00001775933973</v>
      </c>
      <c r="I300" s="201">
        <f t="shared" si="4"/>
        <v>0.00001038309521</v>
      </c>
      <c r="J300" s="312">
        <f t="shared" si="5"/>
        <v>-0.00001357928257</v>
      </c>
    </row>
    <row r="301">
      <c r="A301" s="7">
        <v>297.0</v>
      </c>
      <c r="B301" s="310">
        <v>1.0</v>
      </c>
      <c r="C301" s="186">
        <v>6268.5</v>
      </c>
      <c r="D301" s="7">
        <v>1.0</v>
      </c>
      <c r="E301" s="186">
        <v>201.57</v>
      </c>
      <c r="F301" s="301">
        <f t="shared" si="1"/>
        <v>0.0104265878</v>
      </c>
      <c r="G301" s="301">
        <f t="shared" si="2"/>
        <v>0.002334543245</v>
      </c>
      <c r="H301" s="201">
        <f t="shared" si="3"/>
        <v>0.00009416745992</v>
      </c>
      <c r="I301" s="201">
        <f t="shared" si="4"/>
        <v>0.000004652896379</v>
      </c>
      <c r="J301" s="312">
        <f t="shared" si="5"/>
        <v>0.00002093206711</v>
      </c>
    </row>
    <row r="302">
      <c r="A302" s="309">
        <v>298.0</v>
      </c>
      <c r="B302" s="310">
        <v>1.0</v>
      </c>
      <c r="C302" s="186">
        <v>6297.7</v>
      </c>
      <c r="D302" s="311">
        <v>1.0</v>
      </c>
      <c r="E302" s="186">
        <v>201.6</v>
      </c>
      <c r="F302" s="301">
        <f t="shared" si="1"/>
        <v>0.0001488316714</v>
      </c>
      <c r="G302" s="301">
        <f t="shared" si="2"/>
        <v>0.004658211693</v>
      </c>
      <c r="H302" s="201">
        <f t="shared" si="3"/>
        <v>0.0000003292053222</v>
      </c>
      <c r="I302" s="201">
        <f t="shared" si="4"/>
        <v>0.00002007690361</v>
      </c>
      <c r="J302" s="312">
        <f t="shared" si="5"/>
        <v>-0.000002570879912</v>
      </c>
    </row>
    <row r="303">
      <c r="A303" s="7">
        <v>299.0</v>
      </c>
      <c r="B303" s="310">
        <v>1.0</v>
      </c>
      <c r="C303" s="186">
        <v>6278.4</v>
      </c>
      <c r="D303" s="311">
        <v>1.0</v>
      </c>
      <c r="E303" s="186">
        <v>200.61</v>
      </c>
      <c r="F303" s="301">
        <f t="shared" si="1"/>
        <v>-0.004910714286</v>
      </c>
      <c r="G303" s="301">
        <f t="shared" si="2"/>
        <v>-0.00306461089</v>
      </c>
      <c r="H303" s="201">
        <f t="shared" si="3"/>
        <v>0.00003173418298</v>
      </c>
      <c r="I303" s="201">
        <f t="shared" si="4"/>
        <v>0.00001051119161</v>
      </c>
      <c r="J303" s="312">
        <f t="shared" si="5"/>
        <v>0.00001826373669</v>
      </c>
    </row>
    <row r="304">
      <c r="A304" s="7">
        <v>300.0</v>
      </c>
      <c r="B304" s="310">
        <v>1.0</v>
      </c>
      <c r="C304" s="186">
        <v>6252.2</v>
      </c>
      <c r="D304" s="311">
        <v>1.0</v>
      </c>
      <c r="E304" s="186">
        <v>202.63</v>
      </c>
      <c r="F304" s="301">
        <f t="shared" si="1"/>
        <v>0.01006928867</v>
      </c>
      <c r="G304" s="301">
        <f t="shared" si="2"/>
        <v>-0.004173037717</v>
      </c>
      <c r="H304" s="201">
        <f t="shared" si="3"/>
        <v>0.00008736066683</v>
      </c>
      <c r="I304" s="201">
        <f t="shared" si="4"/>
        <v>0.00001892705576</v>
      </c>
      <c r="J304" s="312">
        <f t="shared" si="5"/>
        <v>-0.00004066300791</v>
      </c>
    </row>
    <row r="305">
      <c r="A305" s="309">
        <v>301.0</v>
      </c>
      <c r="B305" s="310">
        <v>1.0</v>
      </c>
      <c r="C305" s="186">
        <v>6299.6</v>
      </c>
      <c r="D305" s="7">
        <v>1.0</v>
      </c>
      <c r="E305" s="186">
        <v>202.3</v>
      </c>
      <c r="F305" s="301">
        <f t="shared" si="1"/>
        <v>-0.001628584119</v>
      </c>
      <c r="G305" s="301">
        <f t="shared" si="2"/>
        <v>0.007581331371</v>
      </c>
      <c r="H305" s="201">
        <f t="shared" si="3"/>
        <v>0.000005528047203</v>
      </c>
      <c r="I305" s="201">
        <f t="shared" si="4"/>
        <v>0.00005481692773</v>
      </c>
      <c r="J305" s="312">
        <f t="shared" si="5"/>
        <v>-0.00001740777309</v>
      </c>
    </row>
    <row r="306">
      <c r="A306" s="7">
        <v>302.0</v>
      </c>
      <c r="B306" s="310">
        <v>1.0</v>
      </c>
      <c r="C306" s="186">
        <v>6329.0</v>
      </c>
      <c r="D306" s="311">
        <v>1.0</v>
      </c>
      <c r="E306" s="186">
        <v>201.69</v>
      </c>
      <c r="F306" s="301">
        <f t="shared" si="1"/>
        <v>-0.003015323777</v>
      </c>
      <c r="G306" s="301">
        <f t="shared" si="2"/>
        <v>0.004666962982</v>
      </c>
      <c r="H306" s="201">
        <f t="shared" si="3"/>
        <v>0.00001397204307</v>
      </c>
      <c r="I306" s="201">
        <f t="shared" si="4"/>
        <v>0.00002015540445</v>
      </c>
      <c r="J306" s="312">
        <f t="shared" si="5"/>
        <v>-0.00001678130445</v>
      </c>
    </row>
    <row r="307">
      <c r="A307" s="7">
        <v>303.0</v>
      </c>
      <c r="B307" s="310">
        <v>1.0</v>
      </c>
      <c r="C307" s="186">
        <v>6328.3</v>
      </c>
      <c r="D307" s="311">
        <v>1.0</v>
      </c>
      <c r="E307" s="186">
        <v>214.58</v>
      </c>
      <c r="F307" s="301">
        <f t="shared" si="1"/>
        <v>0.06390996083</v>
      </c>
      <c r="G307" s="301">
        <f t="shared" si="2"/>
        <v>-0.0001106019908</v>
      </c>
      <c r="H307" s="201">
        <f t="shared" si="3"/>
        <v>0.003992643094</v>
      </c>
      <c r="I307" s="201">
        <f t="shared" si="4"/>
        <v>0.00000008299463426</v>
      </c>
      <c r="J307" s="312">
        <f t="shared" si="5"/>
        <v>-0.00001820351486</v>
      </c>
    </row>
    <row r="308">
      <c r="A308" s="309">
        <v>304.0</v>
      </c>
      <c r="B308" s="310">
        <v>1.0</v>
      </c>
      <c r="C308" s="186">
        <v>6339.2</v>
      </c>
      <c r="D308" s="311">
        <v>1.0</v>
      </c>
      <c r="E308" s="186">
        <v>216.67</v>
      </c>
      <c r="F308" s="301">
        <f t="shared" si="1"/>
        <v>0.009739957126</v>
      </c>
      <c r="G308" s="301">
        <f t="shared" si="2"/>
        <v>0.001722421503</v>
      </c>
      <c r="H308" s="201">
        <f t="shared" si="3"/>
        <v>0.00008131280454</v>
      </c>
      <c r="I308" s="201">
        <f t="shared" si="4"/>
        <v>0.000002386826011</v>
      </c>
      <c r="J308" s="312">
        <f t="shared" si="5"/>
        <v>0.00001393124248</v>
      </c>
    </row>
    <row r="309">
      <c r="A309" s="7">
        <v>305.0</v>
      </c>
      <c r="B309" s="310">
        <v>1.0</v>
      </c>
      <c r="C309" s="186">
        <v>6345.0</v>
      </c>
      <c r="D309" s="7">
        <v>1.0</v>
      </c>
      <c r="E309" s="186">
        <v>215.85</v>
      </c>
      <c r="F309" s="301">
        <f t="shared" si="1"/>
        <v>-0.003784557161</v>
      </c>
      <c r="G309" s="301">
        <f t="shared" si="2"/>
        <v>0.0009149419485</v>
      </c>
      <c r="H309" s="201">
        <f t="shared" si="3"/>
        <v>0.00002031442818</v>
      </c>
      <c r="I309" s="201">
        <f t="shared" si="4"/>
        <v>0.0000005438414199</v>
      </c>
      <c r="J309" s="312">
        <f t="shared" si="5"/>
        <v>-0.000003323827231</v>
      </c>
    </row>
    <row r="310">
      <c r="A310" s="7">
        <v>306.0</v>
      </c>
      <c r="B310" s="310">
        <v>1.0</v>
      </c>
      <c r="C310" s="186">
        <v>6284.4</v>
      </c>
      <c r="D310" s="311">
        <v>1.0</v>
      </c>
      <c r="E310" s="186">
        <v>218.5</v>
      </c>
      <c r="F310" s="301">
        <f t="shared" si="1"/>
        <v>0.01227704424</v>
      </c>
      <c r="G310" s="301">
        <f t="shared" si="2"/>
        <v>-0.009550827423</v>
      </c>
      <c r="H310" s="201">
        <f t="shared" si="3"/>
        <v>0.0001335052779</v>
      </c>
      <c r="I310" s="201">
        <f t="shared" si="4"/>
        <v>0.00009464008016</v>
      </c>
      <c r="J310" s="312">
        <f t="shared" si="5"/>
        <v>-0.0001124052944</v>
      </c>
    </row>
    <row r="311">
      <c r="A311" s="309">
        <v>307.0</v>
      </c>
      <c r="B311" s="310">
        <v>1.0</v>
      </c>
      <c r="C311" s="186">
        <v>6266.0</v>
      </c>
      <c r="D311" s="311">
        <v>1.0</v>
      </c>
      <c r="E311" s="186">
        <v>219.05</v>
      </c>
      <c r="F311" s="301">
        <f t="shared" si="1"/>
        <v>0.002517162471</v>
      </c>
      <c r="G311" s="301">
        <f t="shared" si="2"/>
        <v>-0.002927884921</v>
      </c>
      <c r="H311" s="201">
        <f t="shared" si="3"/>
        <v>0.000003220469391</v>
      </c>
      <c r="I311" s="201">
        <f t="shared" si="4"/>
        <v>0.000009643327954</v>
      </c>
      <c r="J311" s="312">
        <f t="shared" si="5"/>
        <v>-0.000005572794856</v>
      </c>
    </row>
    <row r="312">
      <c r="A312" s="7">
        <v>308.0</v>
      </c>
      <c r="B312" s="310">
        <v>1.0</v>
      </c>
      <c r="C312" s="186">
        <v>6244.4</v>
      </c>
      <c r="D312" s="311">
        <v>1.0</v>
      </c>
      <c r="E312" s="186">
        <v>216.9</v>
      </c>
      <c r="F312" s="301">
        <f t="shared" si="1"/>
        <v>-0.009815110705</v>
      </c>
      <c r="G312" s="301">
        <f t="shared" si="2"/>
        <v>-0.003447175231</v>
      </c>
      <c r="H312" s="201">
        <f t="shared" si="3"/>
        <v>0.0001110432593</v>
      </c>
      <c r="I312" s="201">
        <f t="shared" si="4"/>
        <v>0.00001313816834</v>
      </c>
      <c r="J312" s="312">
        <f t="shared" si="5"/>
        <v>0.00003819561536</v>
      </c>
    </row>
    <row r="313">
      <c r="A313" s="7">
        <v>309.0</v>
      </c>
      <c r="B313" s="310">
        <v>1.0</v>
      </c>
      <c r="C313" s="186">
        <v>6247.3</v>
      </c>
      <c r="D313" s="7">
        <v>1.0</v>
      </c>
      <c r="E313" s="186">
        <v>218.1</v>
      </c>
      <c r="F313" s="301">
        <f t="shared" si="1"/>
        <v>0.005532503458</v>
      </c>
      <c r="G313" s="301">
        <f t="shared" si="2"/>
        <v>0.0004644161168</v>
      </c>
      <c r="H313" s="201">
        <f t="shared" si="3"/>
        <v>0.00002313521128</v>
      </c>
      <c r="I313" s="201">
        <f t="shared" si="4"/>
        <v>0.00000008232894793</v>
      </c>
      <c r="J313" s="312">
        <f t="shared" si="5"/>
        <v>0.000001380107824</v>
      </c>
    </row>
    <row r="314">
      <c r="A314" s="309">
        <v>310.0</v>
      </c>
      <c r="B314" s="310">
        <v>1.0</v>
      </c>
      <c r="C314" s="186">
        <v>6268.9</v>
      </c>
      <c r="D314" s="311">
        <v>1.0</v>
      </c>
      <c r="E314" s="186">
        <v>224.43</v>
      </c>
      <c r="F314" s="301">
        <f t="shared" si="1"/>
        <v>0.02902338377</v>
      </c>
      <c r="G314" s="301">
        <f t="shared" si="2"/>
        <v>0.003457493637</v>
      </c>
      <c r="H314" s="201">
        <f t="shared" si="3"/>
        <v>0.0008009345973</v>
      </c>
      <c r="I314" s="201">
        <f t="shared" si="4"/>
        <v>0.00001075845074</v>
      </c>
      <c r="J314" s="312">
        <f t="shared" si="5"/>
        <v>0.0000928268033</v>
      </c>
    </row>
    <row r="315">
      <c r="A315" s="7">
        <v>311.0</v>
      </c>
      <c r="B315" s="310">
        <v>1.0</v>
      </c>
      <c r="C315" s="186">
        <v>6304.7</v>
      </c>
      <c r="D315" s="311">
        <v>1.0</v>
      </c>
      <c r="E315" s="186">
        <v>224.8</v>
      </c>
      <c r="F315" s="301">
        <f t="shared" si="1"/>
        <v>0.001648620951</v>
      </c>
      <c r="G315" s="301">
        <f t="shared" si="2"/>
        <v>0.00571073075</v>
      </c>
      <c r="H315" s="201">
        <f t="shared" si="3"/>
        <v>0.0000008575225042</v>
      </c>
      <c r="I315" s="201">
        <f t="shared" si="4"/>
        <v>0.00003061679855</v>
      </c>
      <c r="J315" s="312">
        <f t="shared" si="5"/>
        <v>0.000005123923668</v>
      </c>
    </row>
    <row r="316">
      <c r="A316" s="7">
        <v>312.0</v>
      </c>
      <c r="B316" s="310">
        <v>1.0</v>
      </c>
      <c r="C316" s="186">
        <v>6352.2</v>
      </c>
      <c r="D316" s="311">
        <v>1.0</v>
      </c>
      <c r="E316" s="186">
        <v>224.78</v>
      </c>
      <c r="F316" s="301">
        <f t="shared" si="1"/>
        <v>-0.00008896797153</v>
      </c>
      <c r="G316" s="301">
        <f t="shared" si="2"/>
        <v>0.00753406189</v>
      </c>
      <c r="H316" s="201">
        <f t="shared" si="3"/>
        <v>0.0000006586358217</v>
      </c>
      <c r="I316" s="201">
        <f t="shared" si="4"/>
        <v>0.00005411921027</v>
      </c>
      <c r="J316" s="312">
        <f t="shared" si="5"/>
        <v>-0.000005970330855</v>
      </c>
    </row>
    <row r="317">
      <c r="A317" s="309">
        <v>313.0</v>
      </c>
      <c r="B317" s="310">
        <v>1.0</v>
      </c>
      <c r="C317" s="186">
        <v>6351.8</v>
      </c>
      <c r="D317" s="7">
        <v>1.0</v>
      </c>
      <c r="E317" s="186">
        <v>223.35</v>
      </c>
      <c r="F317" s="301">
        <f t="shared" si="1"/>
        <v>-0.006361775959</v>
      </c>
      <c r="G317" s="301">
        <f t="shared" si="2"/>
        <v>-0.0000629703095</v>
      </c>
      <c r="H317" s="201">
        <f t="shared" si="3"/>
        <v>0.0000501883238</v>
      </c>
      <c r="I317" s="201">
        <f t="shared" si="4"/>
        <v>0.00000005781918987</v>
      </c>
      <c r="J317" s="312">
        <f t="shared" si="5"/>
        <v>0.000001703481207</v>
      </c>
    </row>
    <row r="318">
      <c r="A318" s="7">
        <v>314.0</v>
      </c>
      <c r="B318" s="310">
        <v>1.0</v>
      </c>
      <c r="C318" s="186">
        <v>6319.5</v>
      </c>
      <c r="D318" s="311">
        <v>1.0</v>
      </c>
      <c r="E318" s="186">
        <v>226.3</v>
      </c>
      <c r="F318" s="301">
        <f t="shared" si="1"/>
        <v>0.01320796955</v>
      </c>
      <c r="G318" s="301">
        <f t="shared" si="2"/>
        <v>-0.005085172707</v>
      </c>
      <c r="H318" s="201">
        <f t="shared" si="3"/>
        <v>0.0001558845568</v>
      </c>
      <c r="I318" s="201">
        <f t="shared" si="4"/>
        <v>0.00002769557564</v>
      </c>
      <c r="J318" s="312">
        <f t="shared" si="5"/>
        <v>-0.00006570625947</v>
      </c>
    </row>
    <row r="319">
      <c r="A319" s="7">
        <v>315.0</v>
      </c>
      <c r="B319" s="310">
        <v>1.0</v>
      </c>
      <c r="C319" s="186">
        <v>6310.9</v>
      </c>
      <c r="D319" s="311">
        <v>1.0</v>
      </c>
      <c r="E319" s="186">
        <v>227.31</v>
      </c>
      <c r="F319" s="301">
        <f t="shared" si="1"/>
        <v>0.004463102077</v>
      </c>
      <c r="G319" s="301">
        <f t="shared" si="2"/>
        <v>-0.001360867157</v>
      </c>
      <c r="H319" s="201">
        <f t="shared" si="3"/>
        <v>0.0000139913869</v>
      </c>
      <c r="I319" s="201">
        <f t="shared" si="4"/>
        <v>0.000002366530136</v>
      </c>
      <c r="J319" s="312">
        <f t="shared" si="5"/>
        <v>-0.000005754219213</v>
      </c>
    </row>
    <row r="320">
      <c r="A320" s="309">
        <v>316.0</v>
      </c>
      <c r="B320" s="310">
        <v>1.0</v>
      </c>
      <c r="C320" s="186">
        <v>6293.1</v>
      </c>
      <c r="D320" s="311">
        <v>1.0</v>
      </c>
      <c r="E320" s="186">
        <v>229.43</v>
      </c>
      <c r="F320" s="301">
        <f t="shared" si="1"/>
        <v>0.009326470459</v>
      </c>
      <c r="G320" s="301">
        <f t="shared" si="2"/>
        <v>-0.002820516883</v>
      </c>
      <c r="H320" s="201">
        <f t="shared" si="3"/>
        <v>0.00007402665844</v>
      </c>
      <c r="I320" s="201">
        <f t="shared" si="4"/>
        <v>0.000008988020705</v>
      </c>
      <c r="J320" s="312">
        <f t="shared" si="5"/>
        <v>-0.00002579444007</v>
      </c>
    </row>
    <row r="321">
      <c r="A321" s="7">
        <v>317.0</v>
      </c>
      <c r="B321" s="310">
        <v>1.0</v>
      </c>
      <c r="C321" s="186">
        <v>6230.4</v>
      </c>
      <c r="D321" s="7">
        <v>1.0</v>
      </c>
      <c r="E321" s="186">
        <v>230.28</v>
      </c>
      <c r="F321" s="301">
        <f t="shared" si="1"/>
        <v>0.003704833718</v>
      </c>
      <c r="G321" s="301">
        <f t="shared" si="2"/>
        <v>-0.009963293131</v>
      </c>
      <c r="H321" s="201">
        <f t="shared" si="3"/>
        <v>0.000008893742758</v>
      </c>
      <c r="I321" s="201">
        <f t="shared" si="4"/>
        <v>0.0001028353994</v>
      </c>
      <c r="J321" s="312">
        <f t="shared" si="5"/>
        <v>-0.00003024221534</v>
      </c>
    </row>
    <row r="322">
      <c r="A322" s="7">
        <v>318.0</v>
      </c>
      <c r="B322" s="310">
        <v>1.0</v>
      </c>
      <c r="C322" s="186">
        <v>6160.4</v>
      </c>
      <c r="D322" s="311">
        <v>1.0</v>
      </c>
      <c r="E322" s="186">
        <v>227.44</v>
      </c>
      <c r="F322" s="301">
        <f t="shared" si="1"/>
        <v>-0.01233281223</v>
      </c>
      <c r="G322" s="301">
        <f t="shared" si="2"/>
        <v>-0.01123523369</v>
      </c>
      <c r="H322" s="201">
        <f t="shared" si="3"/>
        <v>0.0001704436799</v>
      </c>
      <c r="I322" s="201">
        <f t="shared" si="4"/>
        <v>0.0001302501686</v>
      </c>
      <c r="J322" s="312">
        <f t="shared" si="5"/>
        <v>0.0001489977115</v>
      </c>
    </row>
    <row r="323">
      <c r="A323" s="309">
        <v>319.0</v>
      </c>
      <c r="B323" s="310">
        <v>1.0</v>
      </c>
      <c r="C323" s="186">
        <v>6143.8</v>
      </c>
      <c r="D323" s="311">
        <v>1.0</v>
      </c>
      <c r="E323" s="186">
        <v>217.16</v>
      </c>
      <c r="F323" s="301">
        <f t="shared" si="1"/>
        <v>-0.04519873373</v>
      </c>
      <c r="G323" s="301">
        <f t="shared" si="2"/>
        <v>-0.002694630219</v>
      </c>
      <c r="H323" s="201">
        <f t="shared" si="3"/>
        <v>0.00210876851</v>
      </c>
      <c r="I323" s="201">
        <f t="shared" si="4"/>
        <v>0.000008249051014</v>
      </c>
      <c r="J323" s="312">
        <f t="shared" si="5"/>
        <v>0.000131891391</v>
      </c>
    </row>
    <row r="324">
      <c r="A324" s="7">
        <v>320.0</v>
      </c>
      <c r="B324" s="310">
        <v>1.0</v>
      </c>
      <c r="C324" s="186">
        <v>6141.7</v>
      </c>
      <c r="D324" s="311">
        <v>1.0</v>
      </c>
      <c r="E324" s="186">
        <v>210.65</v>
      </c>
      <c r="F324" s="301">
        <f t="shared" si="1"/>
        <v>-0.02997789648</v>
      </c>
      <c r="G324" s="301">
        <f t="shared" si="2"/>
        <v>-0.0003418080016</v>
      </c>
      <c r="H324" s="201">
        <f t="shared" si="3"/>
        <v>0.0009425202289</v>
      </c>
      <c r="I324" s="201">
        <f t="shared" si="4"/>
        <v>0.0000002696661588</v>
      </c>
      <c r="J324" s="312">
        <f t="shared" si="5"/>
        <v>0.00001594257851</v>
      </c>
    </row>
    <row r="325">
      <c r="A325" s="7">
        <v>321.0</v>
      </c>
      <c r="B325" s="310">
        <v>1.0</v>
      </c>
      <c r="C325" s="186">
        <v>6179.7</v>
      </c>
      <c r="D325" s="7">
        <v>1.0</v>
      </c>
      <c r="E325" s="186">
        <v>212.21</v>
      </c>
      <c r="F325" s="301">
        <f t="shared" si="1"/>
        <v>0.007405649181</v>
      </c>
      <c r="G325" s="301">
        <f t="shared" si="2"/>
        <v>0.00618721201</v>
      </c>
      <c r="H325" s="201">
        <f t="shared" si="3"/>
        <v>0.00004466320195</v>
      </c>
      <c r="I325" s="201">
        <f t="shared" si="4"/>
        <v>0.00003611680788</v>
      </c>
      <c r="J325" s="312">
        <f t="shared" si="5"/>
        <v>0.00004016332013</v>
      </c>
    </row>
    <row r="326">
      <c r="A326" s="309">
        <v>322.0</v>
      </c>
      <c r="B326" s="310">
        <v>1.0</v>
      </c>
      <c r="C326" s="186">
        <v>6175.9</v>
      </c>
      <c r="D326" s="311">
        <v>1.0</v>
      </c>
      <c r="E326" s="186">
        <v>210.63</v>
      </c>
      <c r="F326" s="301">
        <f t="shared" si="1"/>
        <v>-0.007445454974</v>
      </c>
      <c r="G326" s="301">
        <f t="shared" si="2"/>
        <v>-0.0006149165817</v>
      </c>
      <c r="H326" s="201">
        <f t="shared" si="3"/>
        <v>0.00006671705411</v>
      </c>
      <c r="I326" s="201">
        <f t="shared" si="4"/>
        <v>0.0000006279016969</v>
      </c>
      <c r="J326" s="312">
        <f t="shared" si="5"/>
        <v>0.000006472383756</v>
      </c>
    </row>
    <row r="327">
      <c r="A327" s="7">
        <v>323.0</v>
      </c>
      <c r="B327" s="310">
        <v>1.0</v>
      </c>
      <c r="C327" s="186">
        <v>6128.7</v>
      </c>
      <c r="D327" s="311">
        <v>1.0</v>
      </c>
      <c r="E327" s="186">
        <v>211.95</v>
      </c>
      <c r="F327" s="301">
        <f t="shared" si="1"/>
        <v>0.006266913545</v>
      </c>
      <c r="G327" s="301">
        <f t="shared" si="2"/>
        <v>-0.007642610794</v>
      </c>
      <c r="H327" s="201">
        <f t="shared" si="3"/>
        <v>0.0000307394588</v>
      </c>
      <c r="I327" s="201">
        <f t="shared" si="4"/>
        <v>0.00006115391234</v>
      </c>
      <c r="J327" s="312">
        <f t="shared" si="5"/>
        <v>-0.00004335710056</v>
      </c>
    </row>
    <row r="328">
      <c r="A328" s="7">
        <v>324.0</v>
      </c>
      <c r="B328" s="310">
        <v>1.0</v>
      </c>
      <c r="C328" s="186">
        <v>6165.3</v>
      </c>
      <c r="D328" s="311">
        <v>1.0</v>
      </c>
      <c r="E328" s="186">
        <v>206.34</v>
      </c>
      <c r="F328" s="301">
        <f t="shared" si="1"/>
        <v>-0.02646850672</v>
      </c>
      <c r="G328" s="301">
        <f t="shared" si="2"/>
        <v>0.005971902687</v>
      </c>
      <c r="H328" s="201">
        <f t="shared" si="3"/>
        <v>0.0007393560587</v>
      </c>
      <c r="I328" s="201">
        <f t="shared" si="4"/>
        <v>0.00003357526588</v>
      </c>
      <c r="J328" s="312">
        <f t="shared" si="5"/>
        <v>-0.0001575565811</v>
      </c>
    </row>
    <row r="329">
      <c r="A329" s="309">
        <v>325.0</v>
      </c>
      <c r="B329" s="310">
        <v>1.0</v>
      </c>
      <c r="C329" s="186">
        <v>6185.0</v>
      </c>
      <c r="D329" s="7">
        <v>1.0</v>
      </c>
      <c r="E329" s="186">
        <v>210.62</v>
      </c>
      <c r="F329" s="301">
        <f t="shared" si="1"/>
        <v>0.02074246389</v>
      </c>
      <c r="G329" s="301">
        <f t="shared" si="2"/>
        <v>0.003195302743</v>
      </c>
      <c r="H329" s="201">
        <f t="shared" si="3"/>
        <v>0.0004007951169</v>
      </c>
      <c r="I329" s="201">
        <f t="shared" si="4"/>
        <v>0.000009107218482</v>
      </c>
      <c r="J329" s="312">
        <f t="shared" si="5"/>
        <v>0.00006041629495</v>
      </c>
    </row>
    <row r="330">
      <c r="A330" s="7">
        <v>326.0</v>
      </c>
      <c r="B330" s="310">
        <v>1.0</v>
      </c>
      <c r="C330" s="186">
        <v>6161.5</v>
      </c>
      <c r="D330" s="311">
        <v>1.0</v>
      </c>
      <c r="E330" s="186">
        <v>208.23</v>
      </c>
      <c r="F330" s="301">
        <f t="shared" si="1"/>
        <v>-0.01134745038</v>
      </c>
      <c r="G330" s="301">
        <f t="shared" si="2"/>
        <v>-0.003799514956</v>
      </c>
      <c r="H330" s="201">
        <f t="shared" si="3"/>
        <v>0.0001456860159</v>
      </c>
      <c r="I330" s="201">
        <f t="shared" si="4"/>
        <v>0.00001581653582</v>
      </c>
      <c r="J330" s="312">
        <f t="shared" si="5"/>
        <v>0.00004800258419</v>
      </c>
    </row>
    <row r="331">
      <c r="A331" s="7">
        <v>327.0</v>
      </c>
      <c r="B331" s="310">
        <v>1.0</v>
      </c>
      <c r="C331" s="186">
        <v>6190.0</v>
      </c>
      <c r="D331" s="311">
        <v>1.0</v>
      </c>
      <c r="E331" s="186">
        <v>205.29</v>
      </c>
      <c r="F331" s="301">
        <f t="shared" si="1"/>
        <v>-0.01411900303</v>
      </c>
      <c r="G331" s="301">
        <f t="shared" si="2"/>
        <v>0.004625497038</v>
      </c>
      <c r="H331" s="201">
        <f t="shared" si="3"/>
        <v>0.0002202730569</v>
      </c>
      <c r="I331" s="201">
        <f t="shared" si="4"/>
        <v>0.00001978480306</v>
      </c>
      <c r="J331" s="312">
        <f t="shared" si="5"/>
        <v>-0.00006601559703</v>
      </c>
    </row>
    <row r="332">
      <c r="A332" s="309">
        <v>328.0</v>
      </c>
      <c r="B332" s="310">
        <v>1.0</v>
      </c>
      <c r="C332" s="186">
        <v>6169.5</v>
      </c>
      <c r="D332" s="311">
        <v>1.0</v>
      </c>
      <c r="E332" s="186">
        <v>202.49</v>
      </c>
      <c r="F332" s="301">
        <f t="shared" si="1"/>
        <v>-0.01363924205</v>
      </c>
      <c r="G332" s="301">
        <f t="shared" si="2"/>
        <v>-0.003311793215</v>
      </c>
      <c r="H332" s="201">
        <f t="shared" si="3"/>
        <v>0.0002062623875</v>
      </c>
      <c r="I332" s="201">
        <f t="shared" si="4"/>
        <v>0.00001217506876</v>
      </c>
      <c r="J332" s="312">
        <f t="shared" si="5"/>
        <v>0.00005011246103</v>
      </c>
    </row>
    <row r="333">
      <c r="A333" s="7">
        <v>329.0</v>
      </c>
      <c r="B333" s="310">
        <v>1.0</v>
      </c>
      <c r="C333" s="186">
        <v>6194.6</v>
      </c>
      <c r="D333" s="7">
        <v>1.0</v>
      </c>
      <c r="E333" s="186">
        <v>206.88</v>
      </c>
      <c r="F333" s="301">
        <f t="shared" si="1"/>
        <v>0.02168008297</v>
      </c>
      <c r="G333" s="301">
        <f t="shared" si="2"/>
        <v>0.004068401005</v>
      </c>
      <c r="H333" s="201">
        <f t="shared" si="3"/>
        <v>0.0004392162666</v>
      </c>
      <c r="I333" s="201">
        <f t="shared" si="4"/>
        <v>0.00001513922033</v>
      </c>
      <c r="J333" s="312">
        <f t="shared" si="5"/>
        <v>0.00008154380317</v>
      </c>
    </row>
    <row r="334">
      <c r="A334" s="7">
        <v>330.0</v>
      </c>
      <c r="B334" s="310">
        <v>1.0</v>
      </c>
      <c r="C334" s="186">
        <v>6186.9</v>
      </c>
      <c r="D334" s="311">
        <v>1.0</v>
      </c>
      <c r="E334" s="186">
        <v>207.12</v>
      </c>
      <c r="F334" s="301">
        <f t="shared" si="1"/>
        <v>0.001160092807</v>
      </c>
      <c r="G334" s="301">
        <f t="shared" si="2"/>
        <v>-0.001243018113</v>
      </c>
      <c r="H334" s="201">
        <f t="shared" si="3"/>
        <v>0.0000001914035957</v>
      </c>
      <c r="I334" s="201">
        <f t="shared" si="4"/>
        <v>0.000002017831657</v>
      </c>
      <c r="J334" s="312">
        <f t="shared" si="5"/>
        <v>-0.0000006214661975</v>
      </c>
    </row>
    <row r="335">
      <c r="A335" s="309">
        <v>331.0</v>
      </c>
      <c r="B335" s="310">
        <v>1.0</v>
      </c>
      <c r="C335" s="186">
        <v>6185.9</v>
      </c>
      <c r="D335" s="311">
        <v>1.0</v>
      </c>
      <c r="E335" s="186">
        <v>204.32</v>
      </c>
      <c r="F335" s="301">
        <f t="shared" si="1"/>
        <v>-0.0135187331</v>
      </c>
      <c r="G335" s="301">
        <f t="shared" si="2"/>
        <v>-0.000161631835</v>
      </c>
      <c r="H335" s="201">
        <f t="shared" si="3"/>
        <v>0.00020281545</v>
      </c>
      <c r="I335" s="201">
        <f t="shared" si="4"/>
        <v>0.0000001150008399</v>
      </c>
      <c r="J335" s="312">
        <f t="shared" si="5"/>
        <v>0.000004829487249</v>
      </c>
    </row>
    <row r="336">
      <c r="A336" s="7">
        <v>332.0</v>
      </c>
      <c r="B336" s="310">
        <v>1.0</v>
      </c>
      <c r="C336" s="186">
        <v>6192.3</v>
      </c>
      <c r="D336" s="311">
        <v>1.0</v>
      </c>
      <c r="E336" s="186">
        <v>204.91</v>
      </c>
      <c r="F336" s="301">
        <f t="shared" si="1"/>
        <v>0.002887627251</v>
      </c>
      <c r="G336" s="301">
        <f t="shared" si="2"/>
        <v>0.00103461097</v>
      </c>
      <c r="H336" s="201">
        <f t="shared" si="3"/>
        <v>0.000004687361008</v>
      </c>
      <c r="I336" s="201">
        <f t="shared" si="4"/>
        <v>0.0000007346633816</v>
      </c>
      <c r="J336" s="312">
        <f t="shared" si="5"/>
        <v>0.000001855702694</v>
      </c>
    </row>
    <row r="337">
      <c r="A337" s="7">
        <v>333.0</v>
      </c>
      <c r="B337" s="310">
        <v>1.0</v>
      </c>
      <c r="C337" s="186">
        <v>6181.2</v>
      </c>
      <c r="D337" s="7">
        <v>1.0</v>
      </c>
      <c r="E337" s="186">
        <v>202.99</v>
      </c>
      <c r="F337" s="301">
        <f t="shared" si="1"/>
        <v>-0.009369967303</v>
      </c>
      <c r="G337" s="301">
        <f t="shared" si="2"/>
        <v>-0.001792548811</v>
      </c>
      <c r="H337" s="201">
        <f t="shared" si="3"/>
        <v>0.0001018598308</v>
      </c>
      <c r="I337" s="201">
        <f t="shared" si="4"/>
        <v>0.000003881036771</v>
      </c>
      <c r="J337" s="312">
        <f t="shared" si="5"/>
        <v>0.00001988269974</v>
      </c>
    </row>
    <row r="338">
      <c r="A338" s="309">
        <v>334.0</v>
      </c>
      <c r="B338" s="310">
        <v>1.0</v>
      </c>
      <c r="C338" s="186">
        <v>6207.6</v>
      </c>
      <c r="D338" s="311">
        <v>1.0</v>
      </c>
      <c r="E338" s="186">
        <v>202.02</v>
      </c>
      <c r="F338" s="301">
        <f t="shared" si="1"/>
        <v>-0.00477856052</v>
      </c>
      <c r="G338" s="301">
        <f t="shared" si="2"/>
        <v>0.004271015337</v>
      </c>
      <c r="H338" s="201">
        <f t="shared" si="3"/>
        <v>0.00003026272131</v>
      </c>
      <c r="I338" s="201">
        <f t="shared" si="4"/>
        <v>0.00001675698323</v>
      </c>
      <c r="J338" s="312">
        <f t="shared" si="5"/>
        <v>-0.00002251914549</v>
      </c>
    </row>
    <row r="339">
      <c r="A339" s="7">
        <v>335.0</v>
      </c>
      <c r="B339" s="310">
        <v>1.0</v>
      </c>
      <c r="C339" s="186">
        <v>6172.3</v>
      </c>
      <c r="D339" s="311">
        <v>1.0</v>
      </c>
      <c r="E339" s="186">
        <v>201.11</v>
      </c>
      <c r="F339" s="301">
        <f t="shared" si="1"/>
        <v>-0.004504504505</v>
      </c>
      <c r="G339" s="301">
        <f t="shared" si="2"/>
        <v>-0.005686577743</v>
      </c>
      <c r="H339" s="201">
        <f t="shared" si="3"/>
        <v>0.00002732257802</v>
      </c>
      <c r="I339" s="201">
        <f t="shared" si="4"/>
        <v>0.00003438724244</v>
      </c>
      <c r="J339" s="312">
        <f t="shared" si="5"/>
        <v>0.00003065204911</v>
      </c>
    </row>
    <row r="340">
      <c r="A340" s="7">
        <v>336.0</v>
      </c>
      <c r="B340" s="310">
        <v>1.0</v>
      </c>
      <c r="C340" s="186">
        <v>6126.2</v>
      </c>
      <c r="D340" s="311">
        <v>1.0</v>
      </c>
      <c r="E340" s="186">
        <v>203.31</v>
      </c>
      <c r="F340" s="301">
        <f t="shared" si="1"/>
        <v>0.01093928696</v>
      </c>
      <c r="G340" s="301">
        <f t="shared" si="2"/>
        <v>-0.007468852778</v>
      </c>
      <c r="H340" s="201">
        <f t="shared" si="3"/>
        <v>0.0001043807774</v>
      </c>
      <c r="I340" s="201">
        <f t="shared" si="4"/>
        <v>0.00005846649521</v>
      </c>
      <c r="J340" s="312">
        <f t="shared" si="5"/>
        <v>-0.00007812028047</v>
      </c>
    </row>
    <row r="341">
      <c r="A341" s="309">
        <v>337.0</v>
      </c>
      <c r="B341" s="310">
        <v>1.0</v>
      </c>
      <c r="C341" s="186">
        <v>6146.1</v>
      </c>
      <c r="D341" s="7">
        <v>1.0</v>
      </c>
      <c r="E341" s="186">
        <v>199.33</v>
      </c>
      <c r="F341" s="301">
        <f t="shared" si="1"/>
        <v>-0.01957601692</v>
      </c>
      <c r="G341" s="301">
        <f t="shared" si="2"/>
        <v>0.003248343182</v>
      </c>
      <c r="H341" s="201">
        <f t="shared" si="3"/>
        <v>0.00041203368</v>
      </c>
      <c r="I341" s="201">
        <f t="shared" si="4"/>
        <v>0.00000943016443</v>
      </c>
      <c r="J341" s="312">
        <f t="shared" si="5"/>
        <v>-0.00006233414276</v>
      </c>
    </row>
    <row r="342">
      <c r="A342" s="7">
        <v>338.0</v>
      </c>
      <c r="B342" s="310">
        <v>1.0</v>
      </c>
      <c r="C342" s="186">
        <v>6176.3</v>
      </c>
      <c r="D342" s="311">
        <v>1.0</v>
      </c>
      <c r="E342" s="186">
        <v>198.52</v>
      </c>
      <c r="F342" s="301">
        <f t="shared" si="1"/>
        <v>-0.004063613104</v>
      </c>
      <c r="G342" s="301">
        <f t="shared" si="2"/>
        <v>0.004913685101</v>
      </c>
      <c r="H342" s="201">
        <f t="shared" si="3"/>
        <v>0.00002290779606</v>
      </c>
      <c r="I342" s="201">
        <f t="shared" si="4"/>
        <v>0.00002243158285</v>
      </c>
      <c r="J342" s="312">
        <f t="shared" si="5"/>
        <v>-0.00002266843897</v>
      </c>
    </row>
    <row r="343">
      <c r="A343" s="7">
        <v>339.0</v>
      </c>
      <c r="B343" s="310">
        <v>1.0</v>
      </c>
      <c r="C343" s="186">
        <v>6185.5</v>
      </c>
      <c r="D343" s="311">
        <v>1.0</v>
      </c>
      <c r="E343" s="186">
        <v>199.61</v>
      </c>
      <c r="F343" s="301">
        <f t="shared" si="1"/>
        <v>0.005490630667</v>
      </c>
      <c r="G343" s="301">
        <f t="shared" si="2"/>
        <v>0.00148956495</v>
      </c>
      <c r="H343" s="201">
        <f t="shared" si="3"/>
        <v>0.0000227341561</v>
      </c>
      <c r="I343" s="201">
        <f t="shared" si="4"/>
        <v>0.000001721551427</v>
      </c>
      <c r="J343" s="312">
        <f t="shared" si="5"/>
        <v>0.000006256038593</v>
      </c>
    </row>
    <row r="344">
      <c r="A344" s="309">
        <v>340.0</v>
      </c>
      <c r="B344" s="310">
        <v>1.0</v>
      </c>
      <c r="C344" s="186">
        <v>6100.3</v>
      </c>
      <c r="D344" s="311">
        <v>1.0</v>
      </c>
      <c r="E344" s="186">
        <v>200.02</v>
      </c>
      <c r="F344" s="301">
        <f t="shared" si="1"/>
        <v>0.00205400531</v>
      </c>
      <c r="G344" s="301">
        <f t="shared" si="2"/>
        <v>-0.01377414922</v>
      </c>
      <c r="H344" s="201">
        <f t="shared" si="3"/>
        <v>0.000001772651175</v>
      </c>
      <c r="I344" s="201">
        <f t="shared" si="4"/>
        <v>0.0001946481226</v>
      </c>
      <c r="J344" s="312">
        <f t="shared" si="5"/>
        <v>-0.00001857533912</v>
      </c>
    </row>
    <row r="345">
      <c r="A345" s="7">
        <v>341.0</v>
      </c>
      <c r="B345" s="310">
        <v>1.0</v>
      </c>
      <c r="C345" s="186">
        <v>6041.1</v>
      </c>
      <c r="D345" s="7">
        <v>1.0</v>
      </c>
      <c r="E345" s="186">
        <v>197.12</v>
      </c>
      <c r="F345" s="301">
        <f t="shared" si="1"/>
        <v>-0.01449855014</v>
      </c>
      <c r="G345" s="301">
        <f t="shared" si="2"/>
        <v>-0.009704440765</v>
      </c>
      <c r="H345" s="201">
        <f t="shared" si="3"/>
        <v>0.0002316832851</v>
      </c>
      <c r="I345" s="201">
        <f t="shared" si="4"/>
        <v>0.00009765247467</v>
      </c>
      <c r="J345" s="312">
        <f t="shared" si="5"/>
        <v>0.0001504142484</v>
      </c>
    </row>
    <row r="346">
      <c r="A346" s="7">
        <v>342.0</v>
      </c>
      <c r="B346" s="310">
        <v>1.0</v>
      </c>
      <c r="C346" s="186">
        <v>6049.8</v>
      </c>
      <c r="D346" s="311">
        <v>1.0</v>
      </c>
      <c r="E346" s="186">
        <v>188.21</v>
      </c>
      <c r="F346" s="301">
        <f t="shared" si="1"/>
        <v>-0.04520089286</v>
      </c>
      <c r="G346" s="301">
        <f t="shared" si="2"/>
        <v>0.001440135075</v>
      </c>
      <c r="H346" s="201">
        <f t="shared" si="3"/>
        <v>0.002108966814</v>
      </c>
      <c r="I346" s="201">
        <f t="shared" si="4"/>
        <v>0.000001594282932</v>
      </c>
      <c r="J346" s="312">
        <f t="shared" si="5"/>
        <v>-0.00005798525499</v>
      </c>
    </row>
    <row r="347">
      <c r="A347" s="309">
        <v>343.0</v>
      </c>
      <c r="B347" s="310">
        <v>1.0</v>
      </c>
      <c r="C347" s="186">
        <v>5883.8</v>
      </c>
      <c r="D347" s="311">
        <v>1.0</v>
      </c>
      <c r="E347" s="186">
        <v>191.8</v>
      </c>
      <c r="F347" s="301">
        <f t="shared" si="1"/>
        <v>0.01907443813</v>
      </c>
      <c r="G347" s="301">
        <f t="shared" si="2"/>
        <v>-0.0274389236</v>
      </c>
      <c r="H347" s="201">
        <f t="shared" si="3"/>
        <v>0.0003367901153</v>
      </c>
      <c r="I347" s="201">
        <f t="shared" si="4"/>
        <v>0.0007626660739</v>
      </c>
      <c r="J347" s="312">
        <f t="shared" si="5"/>
        <v>-0.0005068119917</v>
      </c>
    </row>
    <row r="348">
      <c r="A348" s="7">
        <v>344.0</v>
      </c>
      <c r="B348" s="310">
        <v>1.0</v>
      </c>
      <c r="C348" s="186">
        <v>5895.7</v>
      </c>
      <c r="D348" s="311">
        <v>1.0</v>
      </c>
      <c r="E348" s="186">
        <v>185.5</v>
      </c>
      <c r="F348" s="301">
        <f t="shared" si="1"/>
        <v>-0.03284671533</v>
      </c>
      <c r="G348" s="301">
        <f t="shared" si="2"/>
        <v>0.002022502464</v>
      </c>
      <c r="H348" s="201">
        <f t="shared" si="3"/>
        <v>0.001126898652</v>
      </c>
      <c r="I348" s="201">
        <f t="shared" si="4"/>
        <v>0.000003404086114</v>
      </c>
      <c r="J348" s="312">
        <f t="shared" si="5"/>
        <v>-0.00006193593508</v>
      </c>
    </row>
    <row r="349">
      <c r="A349" s="7">
        <v>345.0</v>
      </c>
      <c r="B349" s="310">
        <v>1.0</v>
      </c>
      <c r="C349" s="186">
        <v>5837.1</v>
      </c>
      <c r="D349" s="7">
        <v>1.0</v>
      </c>
      <c r="E349" s="186">
        <v>188.89</v>
      </c>
      <c r="F349" s="301">
        <f t="shared" si="1"/>
        <v>0.01827493261</v>
      </c>
      <c r="G349" s="301">
        <f t="shared" si="2"/>
        <v>-0.009939447394</v>
      </c>
      <c r="H349" s="201">
        <f t="shared" si="3"/>
        <v>0.0003080845262</v>
      </c>
      <c r="I349" s="201">
        <f t="shared" si="4"/>
        <v>0.0001023523393</v>
      </c>
      <c r="J349" s="312">
        <f t="shared" si="5"/>
        <v>-0.0001775758203</v>
      </c>
    </row>
    <row r="350">
      <c r="A350" s="309">
        <v>346.0</v>
      </c>
      <c r="B350" s="310">
        <v>1.0</v>
      </c>
      <c r="C350" s="186">
        <v>5869.9</v>
      </c>
      <c r="D350" s="311">
        <v>1.0</v>
      </c>
      <c r="E350" s="186">
        <v>188.92</v>
      </c>
      <c r="F350" s="301">
        <f t="shared" si="1"/>
        <v>0.0001588225952</v>
      </c>
      <c r="G350" s="301">
        <f t="shared" si="2"/>
        <v>0.005619228727</v>
      </c>
      <c r="H350" s="201">
        <f t="shared" si="3"/>
        <v>0.0000003178402726</v>
      </c>
      <c r="I350" s="201">
        <f t="shared" si="4"/>
        <v>0.00002961256496</v>
      </c>
      <c r="J350" s="312">
        <f t="shared" si="5"/>
        <v>-0.000003067909015</v>
      </c>
    </row>
    <row r="351">
      <c r="A351" s="7">
        <v>347.0</v>
      </c>
      <c r="B351" s="310">
        <v>1.0</v>
      </c>
      <c r="C351" s="186">
        <v>5939.1</v>
      </c>
      <c r="D351" s="311">
        <v>1.0</v>
      </c>
      <c r="E351" s="186">
        <v>188.36</v>
      </c>
      <c r="F351" s="301">
        <f t="shared" si="1"/>
        <v>-0.002964217658</v>
      </c>
      <c r="G351" s="301">
        <f t="shared" si="2"/>
        <v>0.01178895722</v>
      </c>
      <c r="H351" s="201">
        <f t="shared" si="3"/>
        <v>0.00001359259378</v>
      </c>
      <c r="I351" s="201">
        <f t="shared" si="4"/>
        <v>0.0001348262662</v>
      </c>
      <c r="J351" s="312">
        <f t="shared" si="5"/>
        <v>-0.00004280932921</v>
      </c>
    </row>
    <row r="352">
      <c r="A352" s="7">
        <v>348.0</v>
      </c>
      <c r="B352" s="310">
        <v>1.0</v>
      </c>
      <c r="C352" s="186">
        <v>5942.4</v>
      </c>
      <c r="D352" s="311">
        <v>1.0</v>
      </c>
      <c r="E352" s="186">
        <v>193.0</v>
      </c>
      <c r="F352" s="301">
        <f t="shared" si="1"/>
        <v>0.02463368019</v>
      </c>
      <c r="G352" s="301">
        <f t="shared" si="2"/>
        <v>0.0005556397434</v>
      </c>
      <c r="H352" s="201">
        <f t="shared" si="3"/>
        <v>0.0005717399546</v>
      </c>
      <c r="I352" s="201">
        <f t="shared" si="4"/>
        <v>0.0000001430003274</v>
      </c>
      <c r="J352" s="312">
        <f t="shared" si="5"/>
        <v>0.000009042068386</v>
      </c>
    </row>
    <row r="353">
      <c r="A353" s="309">
        <v>349.0</v>
      </c>
      <c r="B353" s="310">
        <v>1.0</v>
      </c>
      <c r="C353" s="186">
        <v>5939.5</v>
      </c>
      <c r="D353" s="7">
        <v>1.0</v>
      </c>
      <c r="E353" s="186">
        <v>188.81</v>
      </c>
      <c r="F353" s="301">
        <f t="shared" si="1"/>
        <v>-0.02170984456</v>
      </c>
      <c r="G353" s="301">
        <f t="shared" si="2"/>
        <v>-0.0004880183091</v>
      </c>
      <c r="H353" s="201">
        <f t="shared" si="3"/>
        <v>0.0005032143823</v>
      </c>
      <c r="I353" s="201">
        <f t="shared" si="4"/>
        <v>0.0000004428958556</v>
      </c>
      <c r="J353" s="312">
        <f t="shared" si="5"/>
        <v>0.00001492888356</v>
      </c>
    </row>
    <row r="354">
      <c r="A354" s="7">
        <v>350.0</v>
      </c>
      <c r="B354" s="310">
        <v>1.0</v>
      </c>
      <c r="C354" s="186">
        <v>5904.9</v>
      </c>
      <c r="D354" s="311">
        <v>1.0</v>
      </c>
      <c r="E354" s="186">
        <v>188.06</v>
      </c>
      <c r="F354" s="301">
        <f t="shared" si="1"/>
        <v>-0.003972247233</v>
      </c>
      <c r="G354" s="301">
        <f t="shared" si="2"/>
        <v>-0.005825406179</v>
      </c>
      <c r="H354" s="201">
        <f t="shared" si="3"/>
        <v>0.00002204155149</v>
      </c>
      <c r="I354" s="201">
        <f t="shared" si="4"/>
        <v>0.00003603471334</v>
      </c>
      <c r="J354" s="312">
        <f t="shared" si="5"/>
        <v>0.00002818263631</v>
      </c>
    </row>
    <row r="355">
      <c r="A355" s="7">
        <v>351.0</v>
      </c>
      <c r="B355" s="310">
        <v>1.0</v>
      </c>
      <c r="C355" s="186">
        <v>5843.1</v>
      </c>
      <c r="D355" s="311">
        <v>1.0</v>
      </c>
      <c r="E355" s="186">
        <v>184.73</v>
      </c>
      <c r="F355" s="301">
        <f t="shared" si="1"/>
        <v>-0.01770711475</v>
      </c>
      <c r="G355" s="301">
        <f t="shared" si="2"/>
        <v>-0.01046588427</v>
      </c>
      <c r="H355" s="201">
        <f t="shared" si="3"/>
        <v>0.0003396542325</v>
      </c>
      <c r="I355" s="201">
        <f t="shared" si="4"/>
        <v>0.0001132813285</v>
      </c>
      <c r="J355" s="312">
        <f t="shared" si="5"/>
        <v>0.0001961542319</v>
      </c>
    </row>
    <row r="356">
      <c r="A356" s="309">
        <v>352.0</v>
      </c>
      <c r="B356" s="310">
        <v>1.0</v>
      </c>
      <c r="C356" s="186">
        <v>5829.0</v>
      </c>
      <c r="D356" s="311">
        <v>1.0</v>
      </c>
      <c r="E356" s="186">
        <v>181.15</v>
      </c>
      <c r="F356" s="301">
        <f t="shared" si="1"/>
        <v>-0.01937963514</v>
      </c>
      <c r="G356" s="301">
        <f t="shared" si="2"/>
        <v>-0.002413102634</v>
      </c>
      <c r="H356" s="201">
        <f t="shared" si="3"/>
        <v>0.0004040996905</v>
      </c>
      <c r="I356" s="201">
        <f t="shared" si="4"/>
        <v>0.000006711148965</v>
      </c>
      <c r="J356" s="312">
        <f t="shared" si="5"/>
        <v>0.00005207660914</v>
      </c>
    </row>
    <row r="357">
      <c r="A357" s="7">
        <v>353.0</v>
      </c>
      <c r="B357" s="310">
        <v>1.0</v>
      </c>
      <c r="C357" s="186">
        <v>5664.1</v>
      </c>
      <c r="D357" s="7">
        <v>1.0</v>
      </c>
      <c r="E357" s="186">
        <v>182.1</v>
      </c>
      <c r="F357" s="301">
        <f t="shared" si="1"/>
        <v>0.005244272702</v>
      </c>
      <c r="G357" s="301">
        <f t="shared" si="2"/>
        <v>-0.02828958655</v>
      </c>
      <c r="H357" s="201">
        <f t="shared" si="3"/>
        <v>0.00002044556164</v>
      </c>
      <c r="I357" s="201">
        <f t="shared" si="4"/>
        <v>0.000810374214</v>
      </c>
      <c r="J357" s="312">
        <f t="shared" si="5"/>
        <v>-0.0001287189028</v>
      </c>
    </row>
    <row r="358">
      <c r="A358" s="7">
        <v>354.0</v>
      </c>
      <c r="B358" s="310">
        <v>1.0</v>
      </c>
      <c r="C358" s="186">
        <v>5665.2</v>
      </c>
      <c r="D358" s="311">
        <v>1.0</v>
      </c>
      <c r="E358" s="186">
        <v>174.69</v>
      </c>
      <c r="F358" s="301">
        <f t="shared" si="1"/>
        <v>-0.04069192751</v>
      </c>
      <c r="G358" s="301">
        <f t="shared" si="2"/>
        <v>0.0001942056108</v>
      </c>
      <c r="H358" s="201">
        <f t="shared" si="3"/>
        <v>0.001715162745</v>
      </c>
      <c r="I358" s="201">
        <f t="shared" si="4"/>
        <v>0.0000000002795486462</v>
      </c>
      <c r="J358" s="312">
        <f t="shared" si="5"/>
        <v>-0.0000006924387506</v>
      </c>
    </row>
    <row r="359">
      <c r="A359" s="309">
        <v>355.0</v>
      </c>
      <c r="B359" s="310">
        <v>1.0</v>
      </c>
      <c r="C359" s="186">
        <v>5728.2</v>
      </c>
      <c r="D359" s="311">
        <v>1.0</v>
      </c>
      <c r="E359" s="186">
        <v>176.9</v>
      </c>
      <c r="F359" s="301">
        <f t="shared" si="1"/>
        <v>0.01265098174</v>
      </c>
      <c r="G359" s="301">
        <f t="shared" si="2"/>
        <v>0.01112052531</v>
      </c>
      <c r="H359" s="201">
        <f t="shared" si="3"/>
        <v>0.0001422863901</v>
      </c>
      <c r="I359" s="201">
        <f t="shared" si="4"/>
        <v>0.0001197501115</v>
      </c>
      <c r="J359" s="312">
        <f t="shared" si="5"/>
        <v>0.000130532797</v>
      </c>
    </row>
    <row r="360">
      <c r="A360" s="7">
        <v>356.0</v>
      </c>
      <c r="B360" s="310">
        <v>1.0</v>
      </c>
      <c r="C360" s="186">
        <v>5805.1</v>
      </c>
      <c r="D360" s="311">
        <v>1.0</v>
      </c>
      <c r="E360" s="186">
        <v>183.4</v>
      </c>
      <c r="F360" s="301">
        <f t="shared" si="1"/>
        <v>0.03674392312</v>
      </c>
      <c r="G360" s="301">
        <f t="shared" si="2"/>
        <v>0.01342481059</v>
      </c>
      <c r="H360" s="201">
        <f t="shared" si="3"/>
        <v>0.001297536019</v>
      </c>
      <c r="I360" s="201">
        <f t="shared" si="4"/>
        <v>0.0001754916113</v>
      </c>
      <c r="J360" s="312">
        <f t="shared" si="5"/>
        <v>0.000477186218</v>
      </c>
    </row>
    <row r="361">
      <c r="A361" s="7">
        <v>357.0</v>
      </c>
      <c r="B361" s="310">
        <v>1.0</v>
      </c>
      <c r="C361" s="186">
        <v>5830.3</v>
      </c>
      <c r="D361" s="7">
        <v>1.0</v>
      </c>
      <c r="E361" s="186">
        <v>187.44</v>
      </c>
      <c r="F361" s="301">
        <f t="shared" si="1"/>
        <v>0.02202835333</v>
      </c>
      <c r="G361" s="301">
        <f t="shared" si="2"/>
        <v>0.004341010491</v>
      </c>
      <c r="H361" s="201">
        <f t="shared" si="3"/>
        <v>0.000453935302</v>
      </c>
      <c r="I361" s="201">
        <f t="shared" si="4"/>
        <v>0.000017334937</v>
      </c>
      <c r="J361" s="312">
        <f t="shared" si="5"/>
        <v>0.00008870704516</v>
      </c>
    </row>
    <row r="362">
      <c r="A362" s="309">
        <v>358.0</v>
      </c>
      <c r="B362" s="310">
        <v>1.0</v>
      </c>
      <c r="C362" s="186">
        <v>5840.8</v>
      </c>
      <c r="D362" s="311">
        <v>1.0</v>
      </c>
      <c r="E362" s="186">
        <v>188.0</v>
      </c>
      <c r="F362" s="301">
        <f t="shared" si="1"/>
        <v>0.002987622706</v>
      </c>
      <c r="G362" s="301">
        <f t="shared" si="2"/>
        <v>0.001800936487</v>
      </c>
      <c r="H362" s="201">
        <f t="shared" si="3"/>
        <v>0.000005130346699</v>
      </c>
      <c r="I362" s="201">
        <f t="shared" si="4"/>
        <v>0.0000026355918</v>
      </c>
      <c r="J362" s="312">
        <f t="shared" si="5"/>
        <v>0.000003677159188</v>
      </c>
    </row>
    <row r="363">
      <c r="A363" s="7">
        <v>359.0</v>
      </c>
      <c r="B363" s="310">
        <v>1.0</v>
      </c>
      <c r="C363" s="186">
        <v>5849.2</v>
      </c>
      <c r="D363" s="311">
        <v>1.0</v>
      </c>
      <c r="E363" s="186">
        <v>188.28</v>
      </c>
      <c r="F363" s="301">
        <f t="shared" si="1"/>
        <v>0.001489361702</v>
      </c>
      <c r="G363" s="301">
        <f t="shared" si="2"/>
        <v>0.001438159156</v>
      </c>
      <c r="H363" s="201">
        <f t="shared" si="3"/>
        <v>0.0000005879298859</v>
      </c>
      <c r="I363" s="201">
        <f t="shared" si="4"/>
        <v>0.000001589297053</v>
      </c>
      <c r="J363" s="312">
        <f t="shared" si="5"/>
        <v>0.0000009666412132</v>
      </c>
    </row>
    <row r="364">
      <c r="A364" s="7">
        <v>360.0</v>
      </c>
      <c r="B364" s="310">
        <v>1.0</v>
      </c>
      <c r="C364" s="186">
        <v>5818.1</v>
      </c>
      <c r="D364" s="311">
        <v>1.0</v>
      </c>
      <c r="E364" s="186">
        <v>192.18</v>
      </c>
      <c r="F364" s="301">
        <f t="shared" si="1"/>
        <v>0.02071383047</v>
      </c>
      <c r="G364" s="301">
        <f t="shared" si="2"/>
        <v>-0.005316966423</v>
      </c>
      <c r="H364" s="201">
        <f t="shared" si="3"/>
        <v>0.0003996494618</v>
      </c>
      <c r="I364" s="201">
        <f t="shared" si="4"/>
        <v>0.00003018900635</v>
      </c>
      <c r="J364" s="312">
        <f t="shared" si="5"/>
        <v>-0.0001098408856</v>
      </c>
    </row>
    <row r="365">
      <c r="A365" s="309">
        <v>361.0</v>
      </c>
      <c r="B365" s="310">
        <v>1.0</v>
      </c>
      <c r="C365" s="186">
        <v>5875.2</v>
      </c>
      <c r="D365" s="7">
        <v>1.0</v>
      </c>
      <c r="E365" s="186">
        <v>187.52</v>
      </c>
      <c r="F365" s="301">
        <f t="shared" si="1"/>
        <v>-0.02424810074</v>
      </c>
      <c r="G365" s="301">
        <f t="shared" si="2"/>
        <v>0.009814200512</v>
      </c>
      <c r="H365" s="201">
        <f t="shared" si="3"/>
        <v>0.0006235356877</v>
      </c>
      <c r="I365" s="201">
        <f t="shared" si="4"/>
        <v>0.00009286626847</v>
      </c>
      <c r="J365" s="312">
        <f t="shared" si="5"/>
        <v>-0.0002406354765</v>
      </c>
    </row>
    <row r="366">
      <c r="A366" s="7">
        <v>362.0</v>
      </c>
      <c r="B366" s="310">
        <v>1.0</v>
      </c>
      <c r="C366" s="186">
        <v>5896.9</v>
      </c>
      <c r="D366" s="311">
        <v>1.0</v>
      </c>
      <c r="E366" s="186">
        <v>187.01</v>
      </c>
      <c r="F366" s="301">
        <f t="shared" si="1"/>
        <v>-0.002719709898</v>
      </c>
      <c r="G366" s="301">
        <f t="shared" si="2"/>
        <v>0.003693491285</v>
      </c>
      <c r="H366" s="201">
        <f t="shared" si="3"/>
        <v>0.0000118494688</v>
      </c>
      <c r="I366" s="201">
        <f t="shared" si="4"/>
        <v>0.00001236229385</v>
      </c>
      <c r="J366" s="312">
        <f t="shared" si="5"/>
        <v>-0.00001210316551</v>
      </c>
    </row>
    <row r="367">
      <c r="A367" s="7">
        <v>363.0</v>
      </c>
      <c r="B367" s="310">
        <v>1.0</v>
      </c>
      <c r="C367" s="186">
        <v>5928.2</v>
      </c>
      <c r="D367" s="311">
        <v>1.0</v>
      </c>
      <c r="E367" s="186">
        <v>188.32</v>
      </c>
      <c r="F367" s="301">
        <f t="shared" si="1"/>
        <v>0.007004972996</v>
      </c>
      <c r="G367" s="301">
        <f t="shared" si="2"/>
        <v>0.005307873629</v>
      </c>
      <c r="H367" s="201">
        <f t="shared" si="3"/>
        <v>0.00003946826272</v>
      </c>
      <c r="I367" s="201">
        <f t="shared" si="4"/>
        <v>0.00002632087822</v>
      </c>
      <c r="J367" s="312">
        <f t="shared" si="5"/>
        <v>0.00003223103065</v>
      </c>
    </row>
    <row r="368">
      <c r="A368" s="309">
        <v>364.0</v>
      </c>
      <c r="B368" s="310">
        <v>1.0</v>
      </c>
      <c r="C368" s="186">
        <v>5921.8</v>
      </c>
      <c r="D368" s="311">
        <v>1.0</v>
      </c>
      <c r="E368" s="186">
        <v>191.1</v>
      </c>
      <c r="F368" s="301">
        <f t="shared" si="1"/>
        <v>0.01476210705</v>
      </c>
      <c r="G368" s="301">
        <f t="shared" si="2"/>
        <v>-0.001079585709</v>
      </c>
      <c r="H368" s="201">
        <f t="shared" si="3"/>
        <v>0.000197107875</v>
      </c>
      <c r="I368" s="201">
        <f t="shared" si="4"/>
        <v>0.000001580229036</v>
      </c>
      <c r="J368" s="312">
        <f t="shared" si="5"/>
        <v>-0.00001764867098</v>
      </c>
    </row>
    <row r="369">
      <c r="A369" s="7">
        <v>365.0</v>
      </c>
      <c r="B369" s="310">
        <v>1.0</v>
      </c>
      <c r="C369" s="186">
        <v>5941.3</v>
      </c>
      <c r="D369" s="7">
        <v>1.0</v>
      </c>
      <c r="E369" s="186">
        <v>190.58</v>
      </c>
      <c r="F369" s="301">
        <f t="shared" si="1"/>
        <v>-0.002721088435</v>
      </c>
      <c r="G369" s="301">
        <f t="shared" si="2"/>
        <v>0.003292917694</v>
      </c>
      <c r="H369" s="201">
        <f t="shared" si="3"/>
        <v>0.00001185896139</v>
      </c>
      <c r="I369" s="201">
        <f t="shared" si="4"/>
        <v>0.000009705915247</v>
      </c>
      <c r="J369" s="312">
        <f t="shared" si="5"/>
        <v>-0.00001072856347</v>
      </c>
    </row>
    <row r="370">
      <c r="A370" s="7">
        <v>366.0</v>
      </c>
      <c r="B370" s="310">
        <v>1.0</v>
      </c>
      <c r="C370" s="186">
        <v>5834.2</v>
      </c>
      <c r="D370" s="311">
        <v>1.0</v>
      </c>
      <c r="E370" s="186">
        <v>192.87</v>
      </c>
      <c r="F370" s="301">
        <f t="shared" si="1"/>
        <v>0.01201595131</v>
      </c>
      <c r="G370" s="301">
        <f t="shared" si="2"/>
        <v>-0.01802635787</v>
      </c>
      <c r="H370" s="201">
        <f t="shared" si="3"/>
        <v>0.0001275398777</v>
      </c>
      <c r="I370" s="201">
        <f t="shared" si="4"/>
        <v>0.000331379928</v>
      </c>
      <c r="J370" s="312">
        <f t="shared" si="5"/>
        <v>-0.0002055824785</v>
      </c>
    </row>
    <row r="371">
      <c r="A371" s="309">
        <v>367.0</v>
      </c>
      <c r="B371" s="310">
        <v>1.0</v>
      </c>
      <c r="C371" s="186">
        <v>5732.8</v>
      </c>
      <c r="D371" s="311">
        <v>1.0</v>
      </c>
      <c r="E371" s="186">
        <v>187.89</v>
      </c>
      <c r="F371" s="301">
        <f t="shared" si="1"/>
        <v>-0.02582050086</v>
      </c>
      <c r="G371" s="301">
        <f t="shared" si="2"/>
        <v>-0.01738027493</v>
      </c>
      <c r="H371" s="201">
        <f t="shared" si="3"/>
        <v>0.0007045359822</v>
      </c>
      <c r="I371" s="201">
        <f t="shared" si="4"/>
        <v>0.0003082749655</v>
      </c>
      <c r="J371" s="312">
        <f t="shared" si="5"/>
        <v>0.0004660373436</v>
      </c>
    </row>
    <row r="372">
      <c r="A372" s="7">
        <v>368.0</v>
      </c>
      <c r="B372" s="310">
        <v>1.0</v>
      </c>
      <c r="C372" s="186">
        <v>5736.0</v>
      </c>
      <c r="D372" s="311">
        <v>1.0</v>
      </c>
      <c r="E372" s="186">
        <v>183.6</v>
      </c>
      <c r="F372" s="301">
        <f t="shared" si="1"/>
        <v>-0.02283250838</v>
      </c>
      <c r="G372" s="301">
        <f t="shared" si="2"/>
        <v>0.0005581914597</v>
      </c>
      <c r="H372" s="201">
        <f t="shared" si="3"/>
        <v>0.000554842935</v>
      </c>
      <c r="I372" s="201">
        <f t="shared" si="4"/>
        <v>0.0000001449367213</v>
      </c>
      <c r="J372" s="312">
        <f t="shared" si="5"/>
        <v>-0.000008967559079</v>
      </c>
    </row>
    <row r="373">
      <c r="A373" s="7">
        <v>369.0</v>
      </c>
      <c r="B373" s="310">
        <v>1.0</v>
      </c>
      <c r="C373" s="186">
        <v>5730.6</v>
      </c>
      <c r="D373" s="7">
        <v>1.0</v>
      </c>
      <c r="E373" s="186">
        <v>184.26</v>
      </c>
      <c r="F373" s="301">
        <f t="shared" si="1"/>
        <v>0.003594771242</v>
      </c>
      <c r="G373" s="301">
        <f t="shared" si="2"/>
        <v>-0.0009414225941</v>
      </c>
      <c r="H373" s="201">
        <f t="shared" si="3"/>
        <v>0.000008249391534</v>
      </c>
      <c r="I373" s="201">
        <f t="shared" si="4"/>
        <v>0.000001251956224</v>
      </c>
      <c r="J373" s="312">
        <f t="shared" si="5"/>
        <v>-0.00000321370146</v>
      </c>
    </row>
    <row r="374">
      <c r="A374" s="309">
        <v>370.0</v>
      </c>
      <c r="B374" s="310">
        <v>1.0</v>
      </c>
      <c r="C374" s="186">
        <v>5693.7</v>
      </c>
      <c r="D374" s="311">
        <v>1.0</v>
      </c>
      <c r="E374" s="186">
        <v>183.67</v>
      </c>
      <c r="F374" s="301">
        <f t="shared" si="1"/>
        <v>-0.003201997178</v>
      </c>
      <c r="G374" s="301">
        <f t="shared" si="2"/>
        <v>-0.006439116323</v>
      </c>
      <c r="H374" s="201">
        <f t="shared" si="3"/>
        <v>0.00001540243036</v>
      </c>
      <c r="I374" s="201">
        <f t="shared" si="4"/>
        <v>0.00004377942501</v>
      </c>
      <c r="J374" s="312">
        <f t="shared" si="5"/>
        <v>0.0000259674709</v>
      </c>
    </row>
    <row r="375">
      <c r="A375" s="7">
        <v>371.0</v>
      </c>
      <c r="B375" s="310">
        <v>1.0</v>
      </c>
      <c r="C375" s="186">
        <v>5671.8</v>
      </c>
      <c r="D375" s="311">
        <v>1.0</v>
      </c>
      <c r="E375" s="186">
        <v>182.3</v>
      </c>
      <c r="F375" s="301">
        <f t="shared" si="1"/>
        <v>-0.007459029782</v>
      </c>
      <c r="G375" s="301">
        <f t="shared" si="2"/>
        <v>-0.003846356499</v>
      </c>
      <c r="H375" s="201">
        <f t="shared" si="3"/>
        <v>0.00006693899783</v>
      </c>
      <c r="I375" s="201">
        <f t="shared" si="4"/>
        <v>0.00001619130767</v>
      </c>
      <c r="J375" s="312">
        <f t="shared" si="5"/>
        <v>0.0000329215721</v>
      </c>
    </row>
    <row r="376">
      <c r="A376" s="7">
        <v>372.0</v>
      </c>
      <c r="B376" s="310">
        <v>1.0</v>
      </c>
      <c r="C376" s="186">
        <v>5642.8</v>
      </c>
      <c r="D376" s="311">
        <v>1.0</v>
      </c>
      <c r="E376" s="186">
        <v>175.75</v>
      </c>
      <c r="F376" s="301">
        <f t="shared" si="1"/>
        <v>-0.03592978607</v>
      </c>
      <c r="G376" s="301">
        <f t="shared" si="2"/>
        <v>-0.005113015269</v>
      </c>
      <c r="H376" s="201">
        <f t="shared" si="3"/>
        <v>0.0013433971</v>
      </c>
      <c r="I376" s="201">
        <f t="shared" si="4"/>
        <v>0.00002798940264</v>
      </c>
      <c r="J376" s="312">
        <f t="shared" si="5"/>
        <v>0.0001939094694</v>
      </c>
    </row>
    <row r="377">
      <c r="A377" s="309">
        <v>373.0</v>
      </c>
      <c r="B377" s="310">
        <v>1.0</v>
      </c>
      <c r="C377" s="186">
        <v>5691.3</v>
      </c>
      <c r="D377" s="7">
        <v>1.0</v>
      </c>
      <c r="E377" s="186">
        <v>178.77</v>
      </c>
      <c r="F377" s="301">
        <f t="shared" si="1"/>
        <v>0.01718349929</v>
      </c>
      <c r="G377" s="301">
        <f t="shared" si="2"/>
        <v>0.008595023747</v>
      </c>
      <c r="H377" s="201">
        <f t="shared" si="3"/>
        <v>0.0002709613423</v>
      </c>
      <c r="I377" s="201">
        <f t="shared" si="4"/>
        <v>0.00007085494337</v>
      </c>
      <c r="J377" s="312">
        <f t="shared" si="5"/>
        <v>0.0001385602777</v>
      </c>
    </row>
    <row r="378">
      <c r="A378" s="7">
        <v>374.0</v>
      </c>
      <c r="B378" s="310">
        <v>1.0</v>
      </c>
      <c r="C378" s="186">
        <v>5716.2</v>
      </c>
      <c r="D378" s="311">
        <v>1.0</v>
      </c>
      <c r="E378" s="186">
        <v>184.81</v>
      </c>
      <c r="F378" s="301">
        <f t="shared" si="1"/>
        <v>0.03378642949</v>
      </c>
      <c r="G378" s="301">
        <f t="shared" si="2"/>
        <v>0.004375098835</v>
      </c>
      <c r="H378" s="201">
        <f t="shared" si="3"/>
        <v>0.001093217096</v>
      </c>
      <c r="I378" s="201">
        <f t="shared" si="4"/>
        <v>0.00001761995433</v>
      </c>
      <c r="J378" s="312">
        <f t="shared" si="5"/>
        <v>0.0001387891757</v>
      </c>
    </row>
    <row r="379">
      <c r="A379" s="7">
        <v>375.0</v>
      </c>
      <c r="B379" s="310">
        <v>1.0</v>
      </c>
      <c r="C379" s="186">
        <v>5671.6</v>
      </c>
      <c r="D379" s="311">
        <v>1.0</v>
      </c>
      <c r="E379" s="186">
        <v>182.32</v>
      </c>
      <c r="F379" s="301">
        <f t="shared" si="1"/>
        <v>-0.0134732969</v>
      </c>
      <c r="G379" s="301">
        <f t="shared" si="2"/>
        <v>-0.007802386201</v>
      </c>
      <c r="H379" s="201">
        <f t="shared" si="3"/>
        <v>0.0002015233707</v>
      </c>
      <c r="I379" s="201">
        <f t="shared" si="4"/>
        <v>0.00006367835878</v>
      </c>
      <c r="J379" s="312">
        <f t="shared" si="5"/>
        <v>0.0001132814085</v>
      </c>
    </row>
    <row r="380">
      <c r="A380" s="309">
        <v>376.0</v>
      </c>
      <c r="B380" s="310">
        <v>1.0</v>
      </c>
      <c r="C380" s="186">
        <v>5728.3</v>
      </c>
      <c r="D380" s="311">
        <v>1.0</v>
      </c>
      <c r="E380" s="186">
        <v>179.7</v>
      </c>
      <c r="F380" s="301">
        <f t="shared" si="1"/>
        <v>-0.01437033787</v>
      </c>
      <c r="G380" s="301">
        <f t="shared" si="2"/>
        <v>0.009997178927</v>
      </c>
      <c r="H380" s="201">
        <f t="shared" si="3"/>
        <v>0.0002277966479</v>
      </c>
      <c r="I380" s="201">
        <f t="shared" si="4"/>
        <v>0.00009642637109</v>
      </c>
      <c r="J380" s="312">
        <f t="shared" si="5"/>
        <v>-0.0001482079758</v>
      </c>
    </row>
    <row r="381">
      <c r="A381" s="7">
        <v>377.0</v>
      </c>
      <c r="B381" s="310">
        <v>1.0</v>
      </c>
      <c r="C381" s="186">
        <v>5725.1</v>
      </c>
      <c r="D381" s="7">
        <v>1.0</v>
      </c>
      <c r="E381" s="186">
        <v>179.5</v>
      </c>
      <c r="F381" s="301">
        <f t="shared" si="1"/>
        <v>-0.001112966055</v>
      </c>
      <c r="G381" s="301">
        <f t="shared" si="2"/>
        <v>-0.00055862996</v>
      </c>
      <c r="H381" s="201">
        <f t="shared" si="3"/>
        <v>0.000003369287472</v>
      </c>
      <c r="I381" s="201">
        <f t="shared" si="4"/>
        <v>0.000000541866563</v>
      </c>
      <c r="J381" s="312">
        <f t="shared" si="5"/>
        <v>0.000001351186228</v>
      </c>
    </row>
    <row r="382">
      <c r="A382" s="7">
        <v>378.0</v>
      </c>
      <c r="B382" s="310">
        <v>1.0</v>
      </c>
      <c r="C382" s="186">
        <v>5758.4</v>
      </c>
      <c r="D382" s="311">
        <v>1.0</v>
      </c>
      <c r="E382" s="186">
        <v>179.78</v>
      </c>
      <c r="F382" s="301">
        <f t="shared" si="1"/>
        <v>0.001559888579</v>
      </c>
      <c r="G382" s="301">
        <f t="shared" si="2"/>
        <v>0.005816492288</v>
      </c>
      <c r="H382" s="201">
        <f t="shared" si="3"/>
        <v>0.0000007010591299</v>
      </c>
      <c r="I382" s="201">
        <f t="shared" si="4"/>
        <v>0.00003179839302</v>
      </c>
      <c r="J382" s="312">
        <f t="shared" si="5"/>
        <v>0.000004721499099</v>
      </c>
    </row>
    <row r="383">
      <c r="A383" s="309">
        <v>379.0</v>
      </c>
      <c r="B383" s="310">
        <v>1.0</v>
      </c>
      <c r="C383" s="186">
        <v>5667.2</v>
      </c>
      <c r="D383" s="311">
        <v>1.0</v>
      </c>
      <c r="E383" s="186">
        <v>180.8</v>
      </c>
      <c r="F383" s="301">
        <f t="shared" si="1"/>
        <v>0.005673601068</v>
      </c>
      <c r="G383" s="301">
        <f t="shared" si="2"/>
        <v>-0.0158377327</v>
      </c>
      <c r="H383" s="201">
        <f t="shared" si="3"/>
        <v>0.00002451245276</v>
      </c>
      <c r="I383" s="201">
        <f t="shared" si="4"/>
        <v>0.000256487227</v>
      </c>
      <c r="J383" s="312">
        <f t="shared" si="5"/>
        <v>-0.00007929143103</v>
      </c>
    </row>
    <row r="384">
      <c r="A384" s="7">
        <v>380.0</v>
      </c>
      <c r="B384" s="310">
        <v>1.0</v>
      </c>
      <c r="C384" s="186">
        <v>5771.2</v>
      </c>
      <c r="D384" s="311">
        <v>1.0</v>
      </c>
      <c r="E384" s="186">
        <v>177.4</v>
      </c>
      <c r="F384" s="301">
        <f t="shared" si="1"/>
        <v>-0.01880530973</v>
      </c>
      <c r="G384" s="301">
        <f t="shared" si="2"/>
        <v>0.018351214</v>
      </c>
      <c r="H384" s="201">
        <f t="shared" si="3"/>
        <v>0.0003813390962</v>
      </c>
      <c r="I384" s="201">
        <f t="shared" si="4"/>
        <v>0.0003302843931</v>
      </c>
      <c r="J384" s="312">
        <f t="shared" si="5"/>
        <v>-0.0003548948463</v>
      </c>
    </row>
    <row r="385">
      <c r="A385" s="7">
        <v>381.0</v>
      </c>
      <c r="B385" s="310">
        <v>1.0</v>
      </c>
      <c r="C385" s="186">
        <v>5713.1</v>
      </c>
      <c r="D385" s="7">
        <v>1.0</v>
      </c>
      <c r="E385" s="186">
        <v>183.49</v>
      </c>
      <c r="F385" s="301">
        <f t="shared" si="1"/>
        <v>0.03432919955</v>
      </c>
      <c r="G385" s="301">
        <f t="shared" si="2"/>
        <v>-0.01006723039</v>
      </c>
      <c r="H385" s="201">
        <f t="shared" si="3"/>
        <v>0.001129403813</v>
      </c>
      <c r="I385" s="201">
        <f t="shared" si="4"/>
        <v>0.0001049542118</v>
      </c>
      <c r="J385" s="312">
        <f t="shared" si="5"/>
        <v>-0.0003442901204</v>
      </c>
    </row>
    <row r="386">
      <c r="A386" s="309">
        <v>382.0</v>
      </c>
      <c r="B386" s="310">
        <v>1.0</v>
      </c>
      <c r="C386" s="186">
        <v>5668.4</v>
      </c>
      <c r="D386" s="311">
        <v>1.0</v>
      </c>
      <c r="E386" s="186">
        <v>181.78</v>
      </c>
      <c r="F386" s="301">
        <f t="shared" si="1"/>
        <v>-0.009319308954</v>
      </c>
      <c r="G386" s="301">
        <f t="shared" si="2"/>
        <v>-0.007824123506</v>
      </c>
      <c r="H386" s="201">
        <f t="shared" si="3"/>
        <v>0.0001008398519</v>
      </c>
      <c r="I386" s="201">
        <f t="shared" si="4"/>
        <v>0.00006402575312</v>
      </c>
      <c r="J386" s="312">
        <f t="shared" si="5"/>
        <v>0.00008035139988</v>
      </c>
    </row>
    <row r="387">
      <c r="A387" s="7">
        <v>383.0</v>
      </c>
      <c r="B387" s="310">
        <v>1.0</v>
      </c>
      <c r="C387" s="186">
        <v>5657.7</v>
      </c>
      <c r="D387" s="311">
        <v>1.0</v>
      </c>
      <c r="E387" s="186">
        <v>179.75</v>
      </c>
      <c r="F387" s="301">
        <f t="shared" si="1"/>
        <v>-0.01116734514</v>
      </c>
      <c r="G387" s="301">
        <f t="shared" si="2"/>
        <v>-0.001887657893</v>
      </c>
      <c r="H387" s="201">
        <f t="shared" si="3"/>
        <v>0.0001413706966</v>
      </c>
      <c r="I387" s="201">
        <f t="shared" si="4"/>
        <v>0.000004264818895</v>
      </c>
      <c r="J387" s="312">
        <f t="shared" si="5"/>
        <v>0.00002455443785</v>
      </c>
    </row>
    <row r="388">
      <c r="A388" s="7">
        <v>384.0</v>
      </c>
      <c r="B388" s="310">
        <v>1.0</v>
      </c>
      <c r="C388" s="186">
        <v>5681.5</v>
      </c>
      <c r="D388" s="311">
        <v>1.0</v>
      </c>
      <c r="E388" s="186">
        <v>179.24</v>
      </c>
      <c r="F388" s="301">
        <f t="shared" si="1"/>
        <v>-0.002837273992</v>
      </c>
      <c r="G388" s="301">
        <f t="shared" si="2"/>
        <v>0.004206656415</v>
      </c>
      <c r="H388" s="201">
        <f t="shared" si="3"/>
        <v>0.00001267267322</v>
      </c>
      <c r="I388" s="201">
        <f t="shared" si="4"/>
        <v>0.00001623421502</v>
      </c>
      <c r="J388" s="312">
        <f t="shared" si="5"/>
        <v>-0.00001434332256</v>
      </c>
    </row>
    <row r="389">
      <c r="A389" s="309">
        <v>385.0</v>
      </c>
      <c r="B389" s="310">
        <v>1.0</v>
      </c>
      <c r="C389" s="186">
        <v>5552.5</v>
      </c>
      <c r="D389" s="7">
        <v>1.0</v>
      </c>
      <c r="E389" s="186">
        <v>183.9</v>
      </c>
      <c r="F389" s="301">
        <f t="shared" si="1"/>
        <v>0.02599866101</v>
      </c>
      <c r="G389" s="301">
        <f t="shared" si="2"/>
        <v>-0.0227052715</v>
      </c>
      <c r="H389" s="201">
        <f t="shared" si="3"/>
        <v>0.0006388794706</v>
      </c>
      <c r="I389" s="201">
        <f t="shared" si="4"/>
        <v>0.0005236205861</v>
      </c>
      <c r="J389" s="312">
        <f t="shared" si="5"/>
        <v>-0.0005783860673</v>
      </c>
    </row>
    <row r="390">
      <c r="A390" s="7">
        <v>386.0</v>
      </c>
      <c r="B390" s="310">
        <v>1.0</v>
      </c>
      <c r="C390" s="186">
        <v>5575.9</v>
      </c>
      <c r="D390" s="311">
        <v>1.0</v>
      </c>
      <c r="E390" s="186">
        <v>176.64</v>
      </c>
      <c r="F390" s="301">
        <f t="shared" si="1"/>
        <v>-0.03947797716</v>
      </c>
      <c r="G390" s="301">
        <f t="shared" si="2"/>
        <v>0.004214317875</v>
      </c>
      <c r="H390" s="201">
        <f t="shared" si="3"/>
        <v>0.00161608607</v>
      </c>
      <c r="I390" s="201">
        <f t="shared" si="4"/>
        <v>0.00001629601237</v>
      </c>
      <c r="J390" s="312">
        <f t="shared" si="5"/>
        <v>-0.0001622829584</v>
      </c>
    </row>
    <row r="391">
      <c r="A391" s="7">
        <v>387.0</v>
      </c>
      <c r="B391" s="310">
        <v>1.0</v>
      </c>
      <c r="C391" s="186">
        <v>5653.5</v>
      </c>
      <c r="D391" s="311">
        <v>1.0</v>
      </c>
      <c r="E391" s="186">
        <v>180.38</v>
      </c>
      <c r="F391" s="301">
        <f t="shared" si="1"/>
        <v>0.02117300725</v>
      </c>
      <c r="G391" s="301">
        <f t="shared" si="2"/>
        <v>0.01391703581</v>
      </c>
      <c r="H391" s="201">
        <f t="shared" si="3"/>
        <v>0.0004182193267</v>
      </c>
      <c r="I391" s="201">
        <f t="shared" si="4"/>
        <v>0.0001887752318</v>
      </c>
      <c r="J391" s="312">
        <f t="shared" si="5"/>
        <v>0.0002809794482</v>
      </c>
    </row>
    <row r="392">
      <c r="A392" s="309">
        <v>388.0</v>
      </c>
      <c r="B392" s="310">
        <v>1.0</v>
      </c>
      <c r="C392" s="186">
        <v>5661.6</v>
      </c>
      <c r="D392" s="311">
        <v>1.0</v>
      </c>
      <c r="E392" s="186">
        <v>182.7</v>
      </c>
      <c r="F392" s="301">
        <f t="shared" si="1"/>
        <v>0.01286173633</v>
      </c>
      <c r="G392" s="301">
        <f t="shared" si="2"/>
        <v>0.00143274078</v>
      </c>
      <c r="H392" s="201">
        <f t="shared" si="3"/>
        <v>0.0001473587319</v>
      </c>
      <c r="I392" s="201">
        <f t="shared" si="4"/>
        <v>0.000001575664808</v>
      </c>
      <c r="J392" s="312">
        <f t="shared" si="5"/>
        <v>0.00001523771531</v>
      </c>
    </row>
    <row r="393">
      <c r="A393" s="7">
        <v>389.0</v>
      </c>
      <c r="B393" s="310">
        <v>1.0</v>
      </c>
      <c r="C393" s="186">
        <v>5602.0</v>
      </c>
      <c r="D393" s="7">
        <v>1.0</v>
      </c>
      <c r="E393" s="186">
        <v>181.65</v>
      </c>
      <c r="F393" s="301">
        <f t="shared" si="1"/>
        <v>-0.005747126437</v>
      </c>
      <c r="G393" s="301">
        <f t="shared" si="2"/>
        <v>-0.01052705949</v>
      </c>
      <c r="H393" s="201">
        <f t="shared" si="3"/>
        <v>0.00004185730635</v>
      </c>
      <c r="I393" s="201">
        <f t="shared" si="4"/>
        <v>0.000114587292</v>
      </c>
      <c r="J393" s="312">
        <f t="shared" si="5"/>
        <v>0.00006925543579</v>
      </c>
    </row>
    <row r="394">
      <c r="A394" s="7">
        <v>390.0</v>
      </c>
      <c r="B394" s="310">
        <v>1.0</v>
      </c>
      <c r="C394" s="186">
        <v>5658.3</v>
      </c>
      <c r="D394" s="311">
        <v>1.0</v>
      </c>
      <c r="E394" s="186">
        <v>180.15</v>
      </c>
      <c r="F394" s="301">
        <f t="shared" si="1"/>
        <v>-0.008257638315</v>
      </c>
      <c r="G394" s="301">
        <f t="shared" si="2"/>
        <v>0.01004998215</v>
      </c>
      <c r="H394" s="201">
        <f t="shared" si="3"/>
        <v>0.0000806446055</v>
      </c>
      <c r="I394" s="201">
        <f t="shared" si="4"/>
        <v>0.00009746618214</v>
      </c>
      <c r="J394" s="312">
        <f t="shared" si="5"/>
        <v>-0.000088657328</v>
      </c>
    </row>
    <row r="395">
      <c r="A395" s="309">
        <v>391.0</v>
      </c>
      <c r="B395" s="310">
        <v>1.0</v>
      </c>
      <c r="C395" s="186">
        <v>5589.5</v>
      </c>
      <c r="D395" s="311">
        <v>1.0</v>
      </c>
      <c r="E395" s="186">
        <v>183.74</v>
      </c>
      <c r="F395" s="301">
        <f t="shared" si="1"/>
        <v>0.01992783791</v>
      </c>
      <c r="G395" s="301">
        <f t="shared" si="2"/>
        <v>-0.01215912907</v>
      </c>
      <c r="H395" s="201">
        <f t="shared" si="3"/>
        <v>0.000368841323</v>
      </c>
      <c r="I395" s="201">
        <f t="shared" si="4"/>
        <v>0.0001521920689</v>
      </c>
      <c r="J395" s="312">
        <f t="shared" si="5"/>
        <v>-0.0002369276768</v>
      </c>
    </row>
    <row r="396">
      <c r="A396" s="7">
        <v>392.0</v>
      </c>
      <c r="B396" s="310">
        <v>1.0</v>
      </c>
      <c r="C396" s="186">
        <v>5580.6</v>
      </c>
      <c r="D396" s="311">
        <v>1.0</v>
      </c>
      <c r="E396" s="186">
        <v>181.37</v>
      </c>
      <c r="F396" s="301">
        <f t="shared" si="1"/>
        <v>-0.01289866115</v>
      </c>
      <c r="G396" s="301">
        <f t="shared" si="2"/>
        <v>-0.001592271223</v>
      </c>
      <c r="H396" s="201">
        <f t="shared" si="3"/>
        <v>0.0001855386421</v>
      </c>
      <c r="I396" s="201">
        <f t="shared" si="4"/>
        <v>0.000003132040283</v>
      </c>
      <c r="J396" s="312">
        <f t="shared" si="5"/>
        <v>0.00002410631662</v>
      </c>
    </row>
    <row r="397">
      <c r="A397" s="7">
        <v>393.0</v>
      </c>
      <c r="B397" s="310">
        <v>1.0</v>
      </c>
      <c r="C397" s="186">
        <v>5505.8</v>
      </c>
      <c r="D397" s="7">
        <v>1.0</v>
      </c>
      <c r="E397" s="186">
        <v>178.15</v>
      </c>
      <c r="F397" s="301">
        <f t="shared" si="1"/>
        <v>-0.01775376303</v>
      </c>
      <c r="G397" s="301">
        <f t="shared" si="2"/>
        <v>-0.01340357668</v>
      </c>
      <c r="H397" s="201">
        <f t="shared" si="3"/>
        <v>0.000341375837</v>
      </c>
      <c r="I397" s="201">
        <f t="shared" si="4"/>
        <v>0.0001844452608</v>
      </c>
      <c r="J397" s="312">
        <f t="shared" si="5"/>
        <v>0.000250928586</v>
      </c>
    </row>
    <row r="398">
      <c r="A398" s="309">
        <v>394.0</v>
      </c>
      <c r="B398" s="310">
        <v>1.0</v>
      </c>
      <c r="C398" s="186">
        <v>5467.6</v>
      </c>
      <c r="D398" s="311">
        <v>1.0</v>
      </c>
      <c r="E398" s="186">
        <v>175.65</v>
      </c>
      <c r="F398" s="301">
        <f t="shared" si="1"/>
        <v>-0.01403311816</v>
      </c>
      <c r="G398" s="301">
        <f t="shared" si="2"/>
        <v>-0.006938137964</v>
      </c>
      <c r="H398" s="201">
        <f t="shared" si="3"/>
        <v>0.0002177310956</v>
      </c>
      <c r="I398" s="201">
        <f t="shared" si="4"/>
        <v>0.000050632103</v>
      </c>
      <c r="J398" s="312">
        <f t="shared" si="5"/>
        <v>0.0001049961107</v>
      </c>
    </row>
    <row r="399">
      <c r="A399" s="7">
        <v>395.0</v>
      </c>
      <c r="B399" s="310">
        <v>1.0</v>
      </c>
      <c r="C399" s="186">
        <v>5493.8</v>
      </c>
      <c r="D399" s="311">
        <v>1.0</v>
      </c>
      <c r="E399" s="186">
        <v>177.73</v>
      </c>
      <c r="F399" s="301">
        <f t="shared" si="1"/>
        <v>0.01184173071</v>
      </c>
      <c r="G399" s="301">
        <f t="shared" si="2"/>
        <v>0.004791864804</v>
      </c>
      <c r="H399" s="201">
        <f t="shared" si="3"/>
        <v>0.0001236351603</v>
      </c>
      <c r="I399" s="201">
        <f t="shared" si="4"/>
        <v>0.00002129249264</v>
      </c>
      <c r="J399" s="312">
        <f t="shared" si="5"/>
        <v>0.00005130790136</v>
      </c>
    </row>
    <row r="400">
      <c r="A400" s="7">
        <v>396.0</v>
      </c>
      <c r="B400" s="310">
        <v>1.0</v>
      </c>
      <c r="C400" s="186">
        <v>5597.2</v>
      </c>
      <c r="D400" s="311">
        <v>1.0</v>
      </c>
      <c r="E400" s="186">
        <v>178.26</v>
      </c>
      <c r="F400" s="301">
        <f t="shared" si="1"/>
        <v>0.002982051426</v>
      </c>
      <c r="G400" s="301">
        <f t="shared" si="2"/>
        <v>0.01882121664</v>
      </c>
      <c r="H400" s="201">
        <f t="shared" si="3"/>
        <v>0.000005105139542</v>
      </c>
      <c r="I400" s="201">
        <f t="shared" si="4"/>
        <v>0.000347588696</v>
      </c>
      <c r="J400" s="312">
        <f t="shared" si="5"/>
        <v>0.00004212468156</v>
      </c>
    </row>
    <row r="401">
      <c r="A401" s="309">
        <v>397.0</v>
      </c>
      <c r="B401" s="310">
        <v>1.0</v>
      </c>
      <c r="C401" s="186">
        <v>5654.3</v>
      </c>
      <c r="D401" s="7">
        <v>1.0</v>
      </c>
      <c r="E401" s="186">
        <v>184.29</v>
      </c>
      <c r="F401" s="301">
        <f t="shared" si="1"/>
        <v>0.03382699428</v>
      </c>
      <c r="G401" s="301">
        <f t="shared" si="2"/>
        <v>0.01020152934</v>
      </c>
      <c r="H401" s="201">
        <f t="shared" si="3"/>
        <v>0.001095901196</v>
      </c>
      <c r="I401" s="201">
        <f t="shared" si="4"/>
        <v>0.0001004814468</v>
      </c>
      <c r="J401" s="312">
        <f t="shared" si="5"/>
        <v>0.0003318399278</v>
      </c>
    </row>
    <row r="402">
      <c r="A402" s="7">
        <v>398.0</v>
      </c>
      <c r="B402" s="310">
        <v>1.0</v>
      </c>
      <c r="C402" s="186">
        <v>5646.4</v>
      </c>
      <c r="D402" s="311">
        <v>1.0</v>
      </c>
      <c r="E402" s="186">
        <v>186.49</v>
      </c>
      <c r="F402" s="301">
        <f t="shared" si="1"/>
        <v>0.01193770688</v>
      </c>
      <c r="G402" s="301">
        <f t="shared" si="2"/>
        <v>-0.001397166758</v>
      </c>
      <c r="H402" s="201">
        <f t="shared" si="3"/>
        <v>0.0001257787155</v>
      </c>
      <c r="I402" s="201">
        <f t="shared" si="4"/>
        <v>0.000002479531001</v>
      </c>
      <c r="J402" s="312">
        <f t="shared" si="5"/>
        <v>-0.00001765990443</v>
      </c>
    </row>
    <row r="403">
      <c r="A403" s="7">
        <v>399.0</v>
      </c>
      <c r="B403" s="310">
        <v>1.0</v>
      </c>
      <c r="C403" s="186">
        <v>5557.8</v>
      </c>
      <c r="D403" s="311">
        <v>1.0</v>
      </c>
      <c r="E403" s="186">
        <v>185.16</v>
      </c>
      <c r="F403" s="301">
        <f t="shared" si="1"/>
        <v>-0.007131749692</v>
      </c>
      <c r="G403" s="301">
        <f t="shared" si="2"/>
        <v>-0.015691414</v>
      </c>
      <c r="H403" s="201">
        <f t="shared" si="3"/>
        <v>0.00006169074375</v>
      </c>
      <c r="I403" s="201">
        <f t="shared" si="4"/>
        <v>0.0002518219841</v>
      </c>
      <c r="J403" s="312">
        <f t="shared" si="5"/>
        <v>0.000124639823</v>
      </c>
    </row>
    <row r="404">
      <c r="A404" s="309">
        <v>400.0</v>
      </c>
      <c r="B404" s="310">
        <v>1.0</v>
      </c>
      <c r="C404" s="186">
        <v>5633.4</v>
      </c>
      <c r="D404" s="311">
        <v>1.0</v>
      </c>
      <c r="E404" s="186">
        <v>185.38</v>
      </c>
      <c r="F404" s="301">
        <f t="shared" si="1"/>
        <v>0.00118816159</v>
      </c>
      <c r="G404" s="301">
        <f t="shared" si="2"/>
        <v>0.01360250459</v>
      </c>
      <c r="H404" s="201">
        <f t="shared" si="3"/>
        <v>0.0000002167514667</v>
      </c>
      <c r="I404" s="201">
        <f t="shared" si="4"/>
        <v>0.0001802311267</v>
      </c>
      <c r="J404" s="312">
        <f t="shared" si="5"/>
        <v>0.000006250228881</v>
      </c>
    </row>
    <row r="405">
      <c r="A405" s="7">
        <v>401.0</v>
      </c>
      <c r="B405" s="310">
        <v>1.0</v>
      </c>
      <c r="C405" s="186">
        <v>5619.4</v>
      </c>
      <c r="D405" s="7">
        <v>1.0</v>
      </c>
      <c r="E405" s="186">
        <v>189.45</v>
      </c>
      <c r="F405" s="301">
        <f t="shared" si="1"/>
        <v>0.02195490344</v>
      </c>
      <c r="G405" s="301">
        <f t="shared" si="2"/>
        <v>-0.00248517769</v>
      </c>
      <c r="H405" s="201">
        <f t="shared" si="3"/>
        <v>0.000450810886</v>
      </c>
      <c r="I405" s="201">
        <f t="shared" si="4"/>
        <v>0.000007089777408</v>
      </c>
      <c r="J405" s="312">
        <f t="shared" si="5"/>
        <v>-0.00005653449244</v>
      </c>
    </row>
    <row r="406">
      <c r="A406" s="7">
        <v>402.0</v>
      </c>
      <c r="B406" s="310">
        <v>1.0</v>
      </c>
      <c r="C406" s="186">
        <v>5683.2</v>
      </c>
      <c r="D406" s="311">
        <v>1.0</v>
      </c>
      <c r="E406" s="186">
        <v>188.53</v>
      </c>
      <c r="F406" s="301">
        <f t="shared" si="1"/>
        <v>-0.004856162576</v>
      </c>
      <c r="G406" s="301">
        <f t="shared" si="2"/>
        <v>0.01135352529</v>
      </c>
      <c r="H406" s="201">
        <f t="shared" si="3"/>
        <v>0.00003112254547</v>
      </c>
      <c r="I406" s="201">
        <f t="shared" si="4"/>
        <v>0.0001249038563</v>
      </c>
      <c r="J406" s="312">
        <f t="shared" si="5"/>
        <v>-0.00006234842379</v>
      </c>
    </row>
    <row r="407">
      <c r="A407" s="309">
        <v>403.0</v>
      </c>
      <c r="B407" s="310">
        <v>1.0</v>
      </c>
      <c r="C407" s="186">
        <v>5722.4</v>
      </c>
      <c r="D407" s="311">
        <v>1.0</v>
      </c>
      <c r="E407" s="186">
        <v>187.5</v>
      </c>
      <c r="F407" s="301">
        <f t="shared" si="1"/>
        <v>-0.005463321487</v>
      </c>
      <c r="G407" s="301">
        <f t="shared" si="2"/>
        <v>0.006897522523</v>
      </c>
      <c r="H407" s="201">
        <f t="shared" si="3"/>
        <v>0.00003826557319</v>
      </c>
      <c r="I407" s="201">
        <f t="shared" si="4"/>
        <v>0.00004515889217</v>
      </c>
      <c r="J407" s="312">
        <f t="shared" si="5"/>
        <v>-0.00004156959097</v>
      </c>
    </row>
    <row r="408">
      <c r="A408" s="7">
        <v>404.0</v>
      </c>
      <c r="B408" s="310">
        <v>1.0</v>
      </c>
      <c r="C408" s="186">
        <v>5778.3</v>
      </c>
      <c r="D408" s="311">
        <v>1.0</v>
      </c>
      <c r="E408" s="186">
        <v>189.92</v>
      </c>
      <c r="F408" s="301">
        <f t="shared" si="1"/>
        <v>0.01290666667</v>
      </c>
      <c r="G408" s="301">
        <f t="shared" si="2"/>
        <v>0.009768628547</v>
      </c>
      <c r="H408" s="201">
        <f t="shared" si="3"/>
        <v>0.0001484515819</v>
      </c>
      <c r="I408" s="201">
        <f t="shared" si="4"/>
        <v>0.00009199001724</v>
      </c>
      <c r="J408" s="312">
        <f t="shared" si="5"/>
        <v>0.0001168591613</v>
      </c>
    </row>
    <row r="409">
      <c r="A409" s="7">
        <v>405.0</v>
      </c>
      <c r="B409" s="310">
        <v>1.0</v>
      </c>
      <c r="C409" s="186">
        <v>5795.3</v>
      </c>
      <c r="D409" s="7">
        <v>1.0</v>
      </c>
      <c r="E409" s="186">
        <v>195.1</v>
      </c>
      <c r="F409" s="301">
        <f t="shared" si="1"/>
        <v>0.02727464195</v>
      </c>
      <c r="G409" s="301">
        <f t="shared" si="2"/>
        <v>0.002942041777</v>
      </c>
      <c r="H409" s="201">
        <f t="shared" si="3"/>
        <v>0.0007050111528</v>
      </c>
      <c r="I409" s="201">
        <f t="shared" si="4"/>
        <v>0.000007642769183</v>
      </c>
      <c r="J409" s="312">
        <f t="shared" si="5"/>
        <v>0.00007340461506</v>
      </c>
    </row>
    <row r="410">
      <c r="A410" s="309">
        <v>406.0</v>
      </c>
      <c r="B410" s="310">
        <v>1.0</v>
      </c>
      <c r="C410" s="186">
        <v>5774.6</v>
      </c>
      <c r="D410" s="311">
        <v>1.0</v>
      </c>
      <c r="E410" s="186">
        <v>196.47</v>
      </c>
      <c r="F410" s="301">
        <f t="shared" si="1"/>
        <v>0.007022039979</v>
      </c>
      <c r="G410" s="301">
        <f t="shared" si="2"/>
        <v>-0.003571859955</v>
      </c>
      <c r="H410" s="201">
        <f t="shared" si="3"/>
        <v>0.00003968299646</v>
      </c>
      <c r="I410" s="201">
        <f t="shared" si="4"/>
        <v>0.00001405759436</v>
      </c>
      <c r="J410" s="312">
        <f t="shared" si="5"/>
        <v>-0.00002361879479</v>
      </c>
    </row>
    <row r="411">
      <c r="A411" s="7">
        <v>407.0</v>
      </c>
      <c r="B411" s="310">
        <v>1.0</v>
      </c>
      <c r="C411" s="186">
        <v>5773.4</v>
      </c>
      <c r="D411" s="311">
        <v>1.0</v>
      </c>
      <c r="E411" s="186">
        <v>195.2</v>
      </c>
      <c r="F411" s="301">
        <f t="shared" si="1"/>
        <v>-0.00646409121</v>
      </c>
      <c r="G411" s="301">
        <f t="shared" si="2"/>
        <v>-0.0002078066013</v>
      </c>
      <c r="H411" s="201">
        <f t="shared" si="3"/>
        <v>0.00005164847077</v>
      </c>
      <c r="I411" s="201">
        <f t="shared" si="4"/>
        <v>0.0000001484503135</v>
      </c>
      <c r="J411" s="312">
        <f t="shared" si="5"/>
        <v>0.000002768976648</v>
      </c>
    </row>
    <row r="412">
      <c r="A412" s="7">
        <v>408.0</v>
      </c>
      <c r="B412" s="310">
        <v>1.0</v>
      </c>
      <c r="C412" s="186">
        <v>5814.6</v>
      </c>
      <c r="D412" s="311">
        <v>1.0</v>
      </c>
      <c r="E412" s="186">
        <v>194.38</v>
      </c>
      <c r="F412" s="301">
        <f t="shared" si="1"/>
        <v>-0.004200819672</v>
      </c>
      <c r="G412" s="301">
        <f t="shared" si="2"/>
        <v>0.007136176257</v>
      </c>
      <c r="H412" s="201">
        <f t="shared" si="3"/>
        <v>0.00002424002031</v>
      </c>
      <c r="I412" s="201">
        <f t="shared" si="4"/>
        <v>0.00004842337145</v>
      </c>
      <c r="J412" s="312">
        <f t="shared" si="5"/>
        <v>-0.00003426052404</v>
      </c>
    </row>
    <row r="413">
      <c r="A413" s="309">
        <v>409.0</v>
      </c>
      <c r="B413" s="310">
        <v>1.0</v>
      </c>
      <c r="C413" s="186">
        <v>5835.2</v>
      </c>
      <c r="D413" s="7">
        <v>1.0</v>
      </c>
      <c r="E413" s="186">
        <v>197.91</v>
      </c>
      <c r="F413" s="301">
        <f t="shared" si="1"/>
        <v>0.01816030456</v>
      </c>
      <c r="G413" s="301">
        <f t="shared" si="2"/>
        <v>0.00354280604</v>
      </c>
      <c r="H413" s="201">
        <f t="shared" si="3"/>
        <v>0.0003040736853</v>
      </c>
      <c r="I413" s="201">
        <f t="shared" si="4"/>
        <v>0.00001132537963</v>
      </c>
      <c r="J413" s="312">
        <f t="shared" si="5"/>
        <v>0.0000586834723</v>
      </c>
    </row>
    <row r="414">
      <c r="A414" s="7">
        <v>410.0</v>
      </c>
      <c r="B414" s="310">
        <v>1.0</v>
      </c>
      <c r="C414" s="186">
        <v>5850.1</v>
      </c>
      <c r="D414" s="311">
        <v>1.0</v>
      </c>
      <c r="E414" s="186">
        <v>197.29</v>
      </c>
      <c r="F414" s="301">
        <f t="shared" si="1"/>
        <v>-0.003132737103</v>
      </c>
      <c r="G414" s="301">
        <f t="shared" si="2"/>
        <v>0.002553468604</v>
      </c>
      <c r="H414" s="201">
        <f t="shared" si="3"/>
        <v>0.00001486359211</v>
      </c>
      <c r="I414" s="201">
        <f t="shared" si="4"/>
        <v>0.0000056452938</v>
      </c>
      <c r="J414" s="312">
        <f t="shared" si="5"/>
        <v>-0.000009160204384</v>
      </c>
    </row>
    <row r="415">
      <c r="A415" s="7">
        <v>411.0</v>
      </c>
      <c r="B415" s="310">
        <v>1.0</v>
      </c>
      <c r="C415" s="186">
        <v>5879.6</v>
      </c>
      <c r="D415" s="311">
        <v>1.0</v>
      </c>
      <c r="E415" s="186">
        <v>196.38</v>
      </c>
      <c r="F415" s="301">
        <f t="shared" si="1"/>
        <v>-0.004612499366</v>
      </c>
      <c r="G415" s="301">
        <f t="shared" si="2"/>
        <v>0.005042648844</v>
      </c>
      <c r="H415" s="201">
        <f t="shared" si="3"/>
        <v>0.00002846324087</v>
      </c>
      <c r="I415" s="201">
        <f t="shared" si="4"/>
        <v>0.00002366981044</v>
      </c>
      <c r="J415" s="312">
        <f t="shared" si="5"/>
        <v>-0.00002595610749</v>
      </c>
    </row>
    <row r="416">
      <c r="A416" s="309">
        <v>412.0</v>
      </c>
      <c r="B416" s="310">
        <v>1.0</v>
      </c>
      <c r="C416" s="186">
        <v>5890.4</v>
      </c>
      <c r="D416" s="311">
        <v>1.0</v>
      </c>
      <c r="E416" s="186">
        <v>196.19</v>
      </c>
      <c r="F416" s="301">
        <f t="shared" si="1"/>
        <v>-0.0009675119666</v>
      </c>
      <c r="G416" s="301">
        <f t="shared" si="2"/>
        <v>0.00183685965</v>
      </c>
      <c r="H416" s="201">
        <f t="shared" si="3"/>
        <v>0.000002856464401</v>
      </c>
      <c r="I416" s="201">
        <f t="shared" si="4"/>
        <v>0.000002753521235</v>
      </c>
      <c r="J416" s="312">
        <f t="shared" si="5"/>
        <v>-0.000002804520527</v>
      </c>
    </row>
    <row r="417">
      <c r="A417" s="7">
        <v>413.0</v>
      </c>
      <c r="B417" s="310">
        <v>1.0</v>
      </c>
      <c r="C417" s="186">
        <v>5858.8</v>
      </c>
      <c r="D417" s="7">
        <v>1.0</v>
      </c>
      <c r="E417" s="186">
        <v>195.78</v>
      </c>
      <c r="F417" s="301">
        <f t="shared" si="1"/>
        <v>-0.002089810898</v>
      </c>
      <c r="G417" s="301">
        <f t="shared" si="2"/>
        <v>-0.005364661144</v>
      </c>
      <c r="H417" s="201">
        <f t="shared" si="3"/>
        <v>0.000007909631663</v>
      </c>
      <c r="I417" s="201">
        <f t="shared" si="4"/>
        <v>0.00003071539388</v>
      </c>
      <c r="J417" s="312">
        <f t="shared" si="5"/>
        <v>0.0000155867717</v>
      </c>
    </row>
    <row r="418">
      <c r="A418" s="7">
        <v>414.0</v>
      </c>
      <c r="B418" s="310">
        <v>1.0</v>
      </c>
      <c r="C418" s="186">
        <v>5843.7</v>
      </c>
      <c r="D418" s="311">
        <v>1.0</v>
      </c>
      <c r="E418" s="186">
        <v>195.7</v>
      </c>
      <c r="F418" s="301">
        <f t="shared" si="1"/>
        <v>-0.0004086219226</v>
      </c>
      <c r="G418" s="301">
        <f t="shared" si="2"/>
        <v>-0.002577319588</v>
      </c>
      <c r="H418" s="201">
        <f t="shared" si="3"/>
        <v>0.000001279653628</v>
      </c>
      <c r="I418" s="201">
        <f t="shared" si="4"/>
        <v>0.000007588953288</v>
      </c>
      <c r="J418" s="312">
        <f t="shared" si="5"/>
        <v>0.000003116284905</v>
      </c>
    </row>
    <row r="419">
      <c r="A419" s="309">
        <v>415.0</v>
      </c>
      <c r="B419" s="310">
        <v>1.0</v>
      </c>
      <c r="C419" s="186">
        <v>5865.7</v>
      </c>
      <c r="D419" s="311">
        <v>1.0</v>
      </c>
      <c r="E419" s="186">
        <v>197.5</v>
      </c>
      <c r="F419" s="301">
        <f t="shared" si="1"/>
        <v>0.009197751661</v>
      </c>
      <c r="G419" s="301">
        <f t="shared" si="2"/>
        <v>0.003764738094</v>
      </c>
      <c r="H419" s="201">
        <f t="shared" si="3"/>
        <v>0.00007182826617</v>
      </c>
      <c r="I419" s="201">
        <f t="shared" si="4"/>
        <v>0.00001286837829</v>
      </c>
      <c r="J419" s="312">
        <f t="shared" si="5"/>
        <v>0.00003040252129</v>
      </c>
    </row>
    <row r="420">
      <c r="A420" s="7">
        <v>416.0</v>
      </c>
      <c r="B420" s="310">
        <v>1.0</v>
      </c>
      <c r="C420" s="186">
        <v>5905.6</v>
      </c>
      <c r="D420" s="311">
        <v>1.0</v>
      </c>
      <c r="E420" s="186">
        <v>198.86</v>
      </c>
      <c r="F420" s="301">
        <f t="shared" si="1"/>
        <v>0.006886075949</v>
      </c>
      <c r="G420" s="301">
        <f t="shared" si="2"/>
        <v>0.00680225719</v>
      </c>
      <c r="H420" s="201">
        <f t="shared" si="3"/>
        <v>0.00003798848705</v>
      </c>
      <c r="I420" s="201">
        <f t="shared" si="4"/>
        <v>0.00004388759461</v>
      </c>
      <c r="J420" s="312">
        <f t="shared" si="5"/>
        <v>0.00004083164605</v>
      </c>
    </row>
    <row r="421">
      <c r="A421" s="7">
        <v>417.0</v>
      </c>
      <c r="B421" s="310">
        <v>1.0</v>
      </c>
      <c r="C421" s="186">
        <v>5874.2</v>
      </c>
      <c r="D421" s="7">
        <v>1.0</v>
      </c>
      <c r="E421" s="186">
        <v>199.16</v>
      </c>
      <c r="F421" s="301">
        <f t="shared" si="1"/>
        <v>0.001508599014</v>
      </c>
      <c r="G421" s="301">
        <f t="shared" si="2"/>
        <v>-0.005316987266</v>
      </c>
      <c r="H421" s="201">
        <f t="shared" si="3"/>
        <v>0.0000006178009887</v>
      </c>
      <c r="I421" s="201">
        <f t="shared" si="4"/>
        <v>0.0000301892354</v>
      </c>
      <c r="J421" s="312">
        <f t="shared" si="5"/>
        <v>-0.000004318673347</v>
      </c>
    </row>
    <row r="422">
      <c r="A422" s="309">
        <v>418.0</v>
      </c>
      <c r="B422" s="310">
        <v>1.0</v>
      </c>
      <c r="C422" s="186">
        <v>5886.7</v>
      </c>
      <c r="D422" s="311">
        <v>1.0</v>
      </c>
      <c r="E422" s="186">
        <v>194.49</v>
      </c>
      <c r="F422" s="301">
        <f t="shared" si="1"/>
        <v>-0.02344848363</v>
      </c>
      <c r="G422" s="301">
        <f t="shared" si="2"/>
        <v>0.002127949338</v>
      </c>
      <c r="H422" s="201">
        <f t="shared" si="3"/>
        <v>0.0005842410828</v>
      </c>
      <c r="I422" s="201">
        <f t="shared" si="4"/>
        <v>0.000003804307613</v>
      </c>
      <c r="J422" s="312">
        <f t="shared" si="5"/>
        <v>-0.0000471448067</v>
      </c>
    </row>
    <row r="423">
      <c r="A423" s="7">
        <v>419.0</v>
      </c>
      <c r="B423" s="310">
        <v>1.0</v>
      </c>
      <c r="C423" s="186">
        <v>5864.7</v>
      </c>
      <c r="D423" s="311">
        <v>1.0</v>
      </c>
      <c r="E423" s="186">
        <v>194.73</v>
      </c>
      <c r="F423" s="301">
        <f t="shared" si="1"/>
        <v>0.001233996607</v>
      </c>
      <c r="G423" s="301">
        <f t="shared" si="2"/>
        <v>-0.003737238181</v>
      </c>
      <c r="H423" s="201">
        <f t="shared" si="3"/>
        <v>0.000000261530743</v>
      </c>
      <c r="I423" s="201">
        <f t="shared" si="4"/>
        <v>0.00001532506465</v>
      </c>
      <c r="J423" s="312">
        <f t="shared" si="5"/>
        <v>-0.000002001992893</v>
      </c>
    </row>
    <row r="424">
      <c r="A424" s="7">
        <v>420.0</v>
      </c>
      <c r="B424" s="310">
        <v>1.0</v>
      </c>
      <c r="C424" s="186">
        <v>5862.8</v>
      </c>
      <c r="D424" s="311">
        <v>1.0</v>
      </c>
      <c r="E424" s="186">
        <v>194.72</v>
      </c>
      <c r="F424" s="301">
        <f t="shared" si="1"/>
        <v>-0.00005135315565</v>
      </c>
      <c r="G424" s="301">
        <f t="shared" si="2"/>
        <v>-0.0003239722407</v>
      </c>
      <c r="H424" s="201">
        <f t="shared" si="3"/>
        <v>0.0000005989970493</v>
      </c>
      <c r="I424" s="201">
        <f t="shared" si="4"/>
        <v>0.0000002514602693</v>
      </c>
      <c r="J424" s="312">
        <f t="shared" si="5"/>
        <v>0.0000003881030267</v>
      </c>
    </row>
    <row r="425">
      <c r="A425" s="309">
        <v>421.0</v>
      </c>
      <c r="B425" s="310">
        <v>1.0</v>
      </c>
      <c r="C425" s="186">
        <v>5891.2</v>
      </c>
      <c r="D425" s="7">
        <v>1.0</v>
      </c>
      <c r="E425" s="186">
        <v>194.44</v>
      </c>
      <c r="F425" s="301">
        <f t="shared" si="1"/>
        <v>-0.001437962202</v>
      </c>
      <c r="G425" s="301">
        <f t="shared" si="2"/>
        <v>0.004844101794</v>
      </c>
      <c r="H425" s="201">
        <f t="shared" si="3"/>
        <v>0.000004668011057</v>
      </c>
      <c r="I425" s="201">
        <f t="shared" si="4"/>
        <v>0.00002177730388</v>
      </c>
      <c r="J425" s="312">
        <f t="shared" si="5"/>
        <v>-0.0000100824945</v>
      </c>
    </row>
    <row r="426">
      <c r="A426" s="7">
        <v>422.0</v>
      </c>
      <c r="B426" s="310">
        <v>1.0</v>
      </c>
      <c r="C426" s="186">
        <v>6005.9</v>
      </c>
      <c r="D426" s="311">
        <v>1.0</v>
      </c>
      <c r="E426" s="186">
        <v>193.77</v>
      </c>
      <c r="F426" s="301">
        <f t="shared" si="1"/>
        <v>-0.003445793047</v>
      </c>
      <c r="G426" s="301">
        <f t="shared" si="2"/>
        <v>0.01946971754</v>
      </c>
      <c r="H426" s="201">
        <f t="shared" si="3"/>
        <v>0.00001737546592</v>
      </c>
      <c r="I426" s="201">
        <f t="shared" si="4"/>
        <v>0.0003721902017</v>
      </c>
      <c r="J426" s="312">
        <f t="shared" si="5"/>
        <v>-0.000080417524</v>
      </c>
    </row>
    <row r="427">
      <c r="A427" s="7">
        <v>423.0</v>
      </c>
      <c r="B427" s="310">
        <v>1.0</v>
      </c>
      <c r="C427" s="186">
        <v>6026.1</v>
      </c>
      <c r="D427" s="311">
        <v>1.0</v>
      </c>
      <c r="E427" s="186">
        <v>193.03</v>
      </c>
      <c r="F427" s="301">
        <f t="shared" si="1"/>
        <v>-0.003818960623</v>
      </c>
      <c r="G427" s="301">
        <f t="shared" si="2"/>
        <v>0.003363359363</v>
      </c>
      <c r="H427" s="201">
        <f t="shared" si="3"/>
        <v>0.00002062573512</v>
      </c>
      <c r="I427" s="201">
        <f t="shared" si="4"/>
        <v>0.00001014978971</v>
      </c>
      <c r="J427" s="312">
        <f t="shared" si="5"/>
        <v>-0.00001446882421</v>
      </c>
    </row>
    <row r="428">
      <c r="A428" s="309">
        <v>424.0</v>
      </c>
      <c r="B428" s="310">
        <v>1.0</v>
      </c>
      <c r="C428" s="186">
        <v>6092.5</v>
      </c>
      <c r="D428" s="311">
        <v>1.0</v>
      </c>
      <c r="E428" s="186">
        <v>188.82</v>
      </c>
      <c r="F428" s="301">
        <f t="shared" si="1"/>
        <v>-0.02181008133</v>
      </c>
      <c r="G428" s="301">
        <f t="shared" si="2"/>
        <v>0.01101873517</v>
      </c>
      <c r="H428" s="201">
        <f t="shared" si="3"/>
        <v>0.0005077215407</v>
      </c>
      <c r="I428" s="201">
        <f t="shared" si="4"/>
        <v>0.0001175326857</v>
      </c>
      <c r="J428" s="312">
        <f t="shared" si="5"/>
        <v>-0.0002442823699</v>
      </c>
    </row>
    <row r="429">
      <c r="A429" s="7">
        <v>425.0</v>
      </c>
      <c r="B429" s="310">
        <v>1.0</v>
      </c>
      <c r="C429" s="186">
        <v>6071.5</v>
      </c>
      <c r="D429" s="7">
        <v>1.0</v>
      </c>
      <c r="E429" s="186">
        <v>192.6</v>
      </c>
      <c r="F429" s="301">
        <f t="shared" si="1"/>
        <v>0.02001906578</v>
      </c>
      <c r="G429" s="301">
        <f t="shared" si="2"/>
        <v>-0.003446860895</v>
      </c>
      <c r="H429" s="201">
        <f t="shared" si="3"/>
        <v>0.000372353752</v>
      </c>
      <c r="I429" s="201">
        <f t="shared" si="4"/>
        <v>0.0000131358897</v>
      </c>
      <c r="J429" s="312">
        <f t="shared" si="5"/>
        <v>-0.00006993709901</v>
      </c>
    </row>
    <row r="430">
      <c r="A430" s="7">
        <v>426.0</v>
      </c>
      <c r="B430" s="310">
        <v>1.0</v>
      </c>
      <c r="C430" s="186">
        <v>6060.8</v>
      </c>
      <c r="D430" s="311">
        <v>1.0</v>
      </c>
      <c r="E430" s="186">
        <v>194.53</v>
      </c>
      <c r="F430" s="301">
        <f t="shared" si="1"/>
        <v>0.01002076843</v>
      </c>
      <c r="G430" s="301">
        <f t="shared" si="2"/>
        <v>-0.001762332208</v>
      </c>
      <c r="H430" s="201">
        <f t="shared" si="3"/>
        <v>0.00008645601353</v>
      </c>
      <c r="I430" s="201">
        <f t="shared" si="4"/>
        <v>0.000003762894301</v>
      </c>
      <c r="J430" s="312">
        <f t="shared" si="5"/>
        <v>-0.00001803676358</v>
      </c>
    </row>
    <row r="431">
      <c r="A431" s="309">
        <v>427.0</v>
      </c>
      <c r="B431" s="310">
        <v>1.0</v>
      </c>
      <c r="C431" s="186">
        <v>6079.1</v>
      </c>
      <c r="D431" s="311">
        <v>1.0</v>
      </c>
      <c r="E431" s="186">
        <v>191.29</v>
      </c>
      <c r="F431" s="301">
        <f t="shared" si="1"/>
        <v>-0.01665552871</v>
      </c>
      <c r="G431" s="301">
        <f t="shared" si="2"/>
        <v>0.003019403379</v>
      </c>
      <c r="H431" s="201">
        <f t="shared" si="3"/>
        <v>0.0003019992129</v>
      </c>
      <c r="I431" s="201">
        <f t="shared" si="4"/>
        <v>0.000008076494944</v>
      </c>
      <c r="J431" s="312">
        <f t="shared" si="5"/>
        <v>-0.00004938719587</v>
      </c>
    </row>
    <row r="432">
      <c r="A432" s="7">
        <v>428.0</v>
      </c>
      <c r="B432" s="310">
        <v>1.0</v>
      </c>
      <c r="C432" s="186">
        <v>6063.6</v>
      </c>
      <c r="D432" s="311">
        <v>1.0</v>
      </c>
      <c r="E432" s="186">
        <v>193.69</v>
      </c>
      <c r="F432" s="301">
        <f t="shared" si="1"/>
        <v>0.01254639553</v>
      </c>
      <c r="G432" s="301">
        <f t="shared" si="2"/>
        <v>-0.002549719531</v>
      </c>
      <c r="H432" s="201">
        <f t="shared" si="3"/>
        <v>0.000139802239</v>
      </c>
      <c r="I432" s="201">
        <f t="shared" si="4"/>
        <v>0.000007437649475</v>
      </c>
      <c r="J432" s="312">
        <f t="shared" si="5"/>
        <v>-0.00003224593074</v>
      </c>
    </row>
    <row r="433">
      <c r="A433" s="7">
        <v>429.0</v>
      </c>
      <c r="B433" s="310">
        <v>1.0</v>
      </c>
      <c r="C433" s="186">
        <v>6059.4</v>
      </c>
      <c r="D433" s="7">
        <v>1.0</v>
      </c>
      <c r="E433" s="186">
        <v>186.09</v>
      </c>
      <c r="F433" s="301">
        <f t="shared" si="1"/>
        <v>-0.03923795756</v>
      </c>
      <c r="G433" s="301">
        <f t="shared" si="2"/>
        <v>-0.000692657827</v>
      </c>
      <c r="H433" s="201">
        <f t="shared" si="3"/>
        <v>0.001596845828</v>
      </c>
      <c r="I433" s="201">
        <f t="shared" si="4"/>
        <v>0.00000075715011</v>
      </c>
      <c r="J433" s="312">
        <f t="shared" si="5"/>
        <v>0.00003477142497</v>
      </c>
    </row>
    <row r="434">
      <c r="A434" s="309">
        <v>430.0</v>
      </c>
      <c r="B434" s="310">
        <v>1.0</v>
      </c>
      <c r="C434" s="186">
        <v>6066.1</v>
      </c>
      <c r="D434" s="311">
        <v>1.0</v>
      </c>
      <c r="E434" s="186">
        <v>187.29</v>
      </c>
      <c r="F434" s="301">
        <f t="shared" si="1"/>
        <v>0.006448492665</v>
      </c>
      <c r="G434" s="301">
        <f t="shared" si="2"/>
        <v>0.001105720038</v>
      </c>
      <c r="H434" s="201">
        <f t="shared" si="3"/>
        <v>0.00003278589444</v>
      </c>
      <c r="I434" s="201">
        <f t="shared" si="4"/>
        <v>0.0000008616186109</v>
      </c>
      <c r="J434" s="312">
        <f t="shared" si="5"/>
        <v>0.00000531497289</v>
      </c>
    </row>
    <row r="435">
      <c r="A435" s="7">
        <v>431.0</v>
      </c>
      <c r="B435" s="310">
        <v>1.0</v>
      </c>
      <c r="C435" s="186">
        <v>6089.8</v>
      </c>
      <c r="D435" s="311">
        <v>1.0</v>
      </c>
      <c r="E435" s="186">
        <v>185.0</v>
      </c>
      <c r="F435" s="301">
        <f t="shared" si="1"/>
        <v>-0.0122270276</v>
      </c>
      <c r="G435" s="301">
        <f t="shared" si="2"/>
        <v>0.003906958342</v>
      </c>
      <c r="H435" s="201">
        <f t="shared" si="3"/>
        <v>0.0001676927474</v>
      </c>
      <c r="I435" s="201">
        <f t="shared" si="4"/>
        <v>0.00001390896468</v>
      </c>
      <c r="J435" s="312">
        <f t="shared" si="5"/>
        <v>-0.00004829526374</v>
      </c>
    </row>
    <row r="436">
      <c r="A436" s="7">
        <v>432.0</v>
      </c>
      <c r="B436" s="310">
        <v>1.0</v>
      </c>
      <c r="C436" s="186">
        <v>6106.9</v>
      </c>
      <c r="D436" s="311">
        <v>1.0</v>
      </c>
      <c r="E436" s="186">
        <v>187.04</v>
      </c>
      <c r="F436" s="301">
        <f t="shared" si="1"/>
        <v>0.01102702703</v>
      </c>
      <c r="G436" s="301">
        <f t="shared" si="2"/>
        <v>0.002807973989</v>
      </c>
      <c r="H436" s="201">
        <f t="shared" si="3"/>
        <v>0.0001061813021</v>
      </c>
      <c r="I436" s="201">
        <f t="shared" si="4"/>
        <v>0.000006919467575</v>
      </c>
      <c r="J436" s="312">
        <f t="shared" si="5"/>
        <v>0.00002710568348</v>
      </c>
    </row>
    <row r="437">
      <c r="A437" s="309">
        <v>433.0</v>
      </c>
      <c r="B437" s="310">
        <v>1.0</v>
      </c>
      <c r="C437" s="186">
        <v>6096.5</v>
      </c>
      <c r="D437" s="7">
        <v>1.0</v>
      </c>
      <c r="E437" s="186">
        <v>184.0</v>
      </c>
      <c r="F437" s="301">
        <f t="shared" si="1"/>
        <v>-0.01625320787</v>
      </c>
      <c r="G437" s="301">
        <f t="shared" si="2"/>
        <v>-0.001702991698</v>
      </c>
      <c r="H437" s="201">
        <f t="shared" si="3"/>
        <v>0.0002881779116</v>
      </c>
      <c r="I437" s="201">
        <f t="shared" si="4"/>
        <v>0.000003536196006</v>
      </c>
      <c r="J437" s="312">
        <f t="shared" si="5"/>
        <v>0.00003192261863</v>
      </c>
    </row>
    <row r="438">
      <c r="A438" s="7">
        <v>434.0</v>
      </c>
      <c r="B438" s="310">
        <v>1.0</v>
      </c>
      <c r="C438" s="186">
        <v>6139.2</v>
      </c>
      <c r="D438" s="311">
        <v>1.0</v>
      </c>
      <c r="E438" s="186">
        <v>185.35</v>
      </c>
      <c r="F438" s="301">
        <f t="shared" si="1"/>
        <v>0.007336956522</v>
      </c>
      <c r="G438" s="301">
        <f t="shared" si="2"/>
        <v>0.007004018699</v>
      </c>
      <c r="H438" s="201">
        <f t="shared" si="3"/>
        <v>0.00004374976722</v>
      </c>
      <c r="I438" s="201">
        <f t="shared" si="4"/>
        <v>0.00004660155003</v>
      </c>
      <c r="J438" s="312">
        <f t="shared" si="5"/>
        <v>0.00004515315012</v>
      </c>
    </row>
    <row r="439">
      <c r="A439" s="7">
        <v>435.0</v>
      </c>
      <c r="B439" s="310">
        <v>1.0</v>
      </c>
      <c r="C439" s="186">
        <v>6167.3</v>
      </c>
      <c r="D439" s="311">
        <v>1.0</v>
      </c>
      <c r="E439" s="186">
        <v>185.5</v>
      </c>
      <c r="F439" s="301">
        <f t="shared" si="1"/>
        <v>0.000809279741</v>
      </c>
      <c r="G439" s="301">
        <f t="shared" si="2"/>
        <v>0.004577143602</v>
      </c>
      <c r="H439" s="201">
        <f t="shared" si="3"/>
        <v>0.000000007514098539</v>
      </c>
      <c r="I439" s="201">
        <f t="shared" si="4"/>
        <v>0.00001935698787</v>
      </c>
      <c r="J439" s="312">
        <f t="shared" si="5"/>
        <v>0.0000003813794885</v>
      </c>
    </row>
    <row r="440">
      <c r="A440" s="309">
        <v>436.0</v>
      </c>
      <c r="B440" s="310">
        <v>1.0</v>
      </c>
      <c r="C440" s="186">
        <v>6186.3</v>
      </c>
      <c r="D440" s="311">
        <v>1.0</v>
      </c>
      <c r="E440" s="186">
        <v>186.5</v>
      </c>
      <c r="F440" s="301">
        <f t="shared" si="1"/>
        <v>0.00539083558</v>
      </c>
      <c r="G440" s="301">
        <f t="shared" si="2"/>
        <v>0.003080764678</v>
      </c>
      <c r="H440" s="201">
        <f t="shared" si="3"/>
        <v>0.00002179246226</v>
      </c>
      <c r="I440" s="201">
        <f t="shared" si="4"/>
        <v>0.00000842902765</v>
      </c>
      <c r="J440" s="312">
        <f t="shared" si="5"/>
        <v>0.00001355320135</v>
      </c>
    </row>
    <row r="441">
      <c r="A441" s="7">
        <v>437.0</v>
      </c>
      <c r="B441" s="310">
        <v>1.0</v>
      </c>
      <c r="C441" s="186">
        <v>6128.4</v>
      </c>
      <c r="D441" s="7">
        <v>1.0</v>
      </c>
      <c r="E441" s="186">
        <v>189.09</v>
      </c>
      <c r="F441" s="301">
        <f t="shared" si="1"/>
        <v>0.01388739946</v>
      </c>
      <c r="G441" s="301">
        <f t="shared" si="2"/>
        <v>-0.009359390912</v>
      </c>
      <c r="H441" s="201">
        <f t="shared" si="3"/>
        <v>0.0001733120544</v>
      </c>
      <c r="I441" s="201">
        <f t="shared" si="4"/>
        <v>0.00009095201938</v>
      </c>
      <c r="J441" s="312">
        <f t="shared" si="5"/>
        <v>-0.0001255511104</v>
      </c>
    </row>
    <row r="442">
      <c r="A442" s="7">
        <v>438.0</v>
      </c>
      <c r="B442" s="310">
        <v>1.0</v>
      </c>
      <c r="C442" s="186">
        <v>6150.3</v>
      </c>
      <c r="D442" s="311">
        <v>1.0</v>
      </c>
      <c r="E442" s="186">
        <v>187.25</v>
      </c>
      <c r="F442" s="301">
        <f t="shared" si="1"/>
        <v>-0.009730816014</v>
      </c>
      <c r="G442" s="301">
        <f t="shared" si="2"/>
        <v>0.003573526532</v>
      </c>
      <c r="H442" s="201">
        <f t="shared" si="3"/>
        <v>0.0001092738194</v>
      </c>
      <c r="I442" s="201">
        <f t="shared" si="4"/>
        <v>0.00001153309196</v>
      </c>
      <c r="J442" s="312">
        <f t="shared" si="5"/>
        <v>-0.00003550021138</v>
      </c>
    </row>
    <row r="443">
      <c r="A443" s="309">
        <v>439.0</v>
      </c>
      <c r="B443" s="310">
        <v>1.0</v>
      </c>
      <c r="C443" s="186">
        <v>6169.0</v>
      </c>
      <c r="D443" s="311">
        <v>1.0</v>
      </c>
      <c r="E443" s="186">
        <v>187.94</v>
      </c>
      <c r="F443" s="301">
        <f t="shared" si="1"/>
        <v>0.003684913218</v>
      </c>
      <c r="G443" s="301">
        <f t="shared" si="2"/>
        <v>0.003040502089</v>
      </c>
      <c r="H443" s="201">
        <f t="shared" si="3"/>
        <v>0.00000877532424</v>
      </c>
      <c r="I443" s="201">
        <f t="shared" si="4"/>
        <v>0.000008196861686</v>
      </c>
      <c r="J443" s="312">
        <f t="shared" si="5"/>
        <v>0.0000084811626</v>
      </c>
    </row>
    <row r="444">
      <c r="A444" s="7">
        <v>440.0</v>
      </c>
      <c r="B444" s="310">
        <v>1.0</v>
      </c>
      <c r="C444" s="186">
        <v>6192.7</v>
      </c>
      <c r="D444" s="311">
        <v>1.0</v>
      </c>
      <c r="E444" s="186">
        <v>193.76</v>
      </c>
      <c r="F444" s="301">
        <f t="shared" si="1"/>
        <v>0.03096733</v>
      </c>
      <c r="G444" s="301">
        <f t="shared" si="2"/>
        <v>0.003841789593</v>
      </c>
      <c r="H444" s="201">
        <f t="shared" si="3"/>
        <v>0.0009147439443</v>
      </c>
      <c r="I444" s="201">
        <f t="shared" si="4"/>
        <v>0.00001342712154</v>
      </c>
      <c r="J444" s="312">
        <f t="shared" si="5"/>
        <v>0.000110825891</v>
      </c>
    </row>
    <row r="445">
      <c r="A445" s="7">
        <v>441.0</v>
      </c>
      <c r="B445" s="310">
        <v>1.0</v>
      </c>
      <c r="C445" s="186">
        <v>6217.4</v>
      </c>
      <c r="D445" s="7">
        <v>1.0</v>
      </c>
      <c r="E445" s="186">
        <v>195.66</v>
      </c>
      <c r="F445" s="301">
        <f t="shared" si="1"/>
        <v>0.0098059455</v>
      </c>
      <c r="G445" s="301">
        <f t="shared" si="2"/>
        <v>0.003988567184</v>
      </c>
      <c r="H445" s="201">
        <f t="shared" si="3"/>
        <v>0.00008250724102</v>
      </c>
      <c r="I445" s="201">
        <f t="shared" si="4"/>
        <v>0.00001452434053</v>
      </c>
      <c r="J445" s="312">
        <f t="shared" si="5"/>
        <v>0.00003461738386</v>
      </c>
    </row>
    <row r="446">
      <c r="A446" s="309">
        <v>442.0</v>
      </c>
      <c r="B446" s="310">
        <v>1.0</v>
      </c>
      <c r="C446" s="186">
        <v>6199.3</v>
      </c>
      <c r="D446" s="311">
        <v>1.0</v>
      </c>
      <c r="E446" s="186">
        <v>198.91</v>
      </c>
      <c r="F446" s="301">
        <f t="shared" si="1"/>
        <v>0.01661044669</v>
      </c>
      <c r="G446" s="301">
        <f t="shared" si="2"/>
        <v>-0.00291118474</v>
      </c>
      <c r="H446" s="201">
        <f t="shared" si="3"/>
        <v>0.0002524238047</v>
      </c>
      <c r="I446" s="201">
        <f t="shared" si="4"/>
        <v>0.000009539886335</v>
      </c>
      <c r="J446" s="312">
        <f t="shared" si="5"/>
        <v>-0.00004907233849</v>
      </c>
    </row>
    <row r="447">
      <c r="A447" s="7">
        <v>443.0</v>
      </c>
      <c r="B447" s="310">
        <v>1.0</v>
      </c>
      <c r="C447" s="186">
        <v>6245.6</v>
      </c>
      <c r="D447" s="311">
        <v>1.0</v>
      </c>
      <c r="E447" s="186">
        <v>197.99</v>
      </c>
      <c r="F447" s="301">
        <f t="shared" si="1"/>
        <v>-0.00462520738</v>
      </c>
      <c r="G447" s="301">
        <f t="shared" si="2"/>
        <v>0.007468585163</v>
      </c>
      <c r="H447" s="201">
        <f t="shared" si="3"/>
        <v>0.00002859899929</v>
      </c>
      <c r="I447" s="201">
        <f t="shared" si="4"/>
        <v>0.00005316012842</v>
      </c>
      <c r="J447" s="312">
        <f t="shared" si="5"/>
        <v>-0.00003899136411</v>
      </c>
    </row>
    <row r="448">
      <c r="A448" s="7">
        <v>444.0</v>
      </c>
      <c r="B448" s="310">
        <v>1.0</v>
      </c>
      <c r="C448" s="186">
        <v>6263.9</v>
      </c>
      <c r="D448" s="311">
        <v>1.0</v>
      </c>
      <c r="E448" s="186">
        <v>198.13</v>
      </c>
      <c r="F448" s="301">
        <f t="shared" si="1"/>
        <v>0.0007071064195</v>
      </c>
      <c r="G448" s="301">
        <f t="shared" si="2"/>
        <v>0.002930062764</v>
      </c>
      <c r="H448" s="201">
        <f t="shared" si="3"/>
        <v>0.0000000002399221753</v>
      </c>
      <c r="I448" s="201">
        <f t="shared" si="4"/>
        <v>0.00000757667938</v>
      </c>
      <c r="J448" s="312">
        <f t="shared" si="5"/>
        <v>-0.00000004263582295</v>
      </c>
    </row>
    <row r="449">
      <c r="A449" s="309">
        <v>445.0</v>
      </c>
      <c r="B449" s="310">
        <v>1.0</v>
      </c>
      <c r="C449" s="186">
        <v>6203.8</v>
      </c>
      <c r="D449" s="7">
        <v>1.0</v>
      </c>
      <c r="E449" s="186">
        <v>199.52</v>
      </c>
      <c r="F449" s="301">
        <f t="shared" si="1"/>
        <v>0.007015595821</v>
      </c>
      <c r="G449" s="301">
        <f t="shared" si="2"/>
        <v>-0.009594661473</v>
      </c>
      <c r="H449" s="201">
        <f t="shared" si="3"/>
        <v>0.00003960184875</v>
      </c>
      <c r="I449" s="201">
        <f t="shared" si="4"/>
        <v>0.00009549486433</v>
      </c>
      <c r="J449" s="312">
        <f t="shared" si="5"/>
        <v>-0.00006149612324</v>
      </c>
    </row>
    <row r="450">
      <c r="A450" s="7">
        <v>446.0</v>
      </c>
      <c r="B450" s="310">
        <v>1.0</v>
      </c>
      <c r="C450" s="186">
        <v>6180.2</v>
      </c>
      <c r="D450" s="311">
        <v>1.0</v>
      </c>
      <c r="E450" s="186">
        <v>199.41</v>
      </c>
      <c r="F450" s="301">
        <f t="shared" si="1"/>
        <v>-0.0005513231756</v>
      </c>
      <c r="G450" s="301">
        <f t="shared" si="2"/>
        <v>-0.003804120055</v>
      </c>
      <c r="H450" s="201">
        <f t="shared" si="3"/>
        <v>0.000001622869661</v>
      </c>
      <c r="I450" s="201">
        <f t="shared" si="4"/>
        <v>0.000015853186</v>
      </c>
      <c r="J450" s="312">
        <f t="shared" si="5"/>
        <v>0.000005072243546</v>
      </c>
    </row>
    <row r="451">
      <c r="A451" s="7">
        <v>447.0</v>
      </c>
      <c r="B451" s="310">
        <v>1.0</v>
      </c>
      <c r="C451" s="186">
        <v>6174.8</v>
      </c>
      <c r="D451" s="311">
        <v>1.0</v>
      </c>
      <c r="E451" s="186">
        <v>198.88</v>
      </c>
      <c r="F451" s="301">
        <f t="shared" si="1"/>
        <v>-0.00265784063</v>
      </c>
      <c r="G451" s="301">
        <f t="shared" si="2"/>
        <v>-0.0008737581308</v>
      </c>
      <c r="H451" s="201">
        <f t="shared" si="3"/>
        <v>0.00001142735073</v>
      </c>
      <c r="I451" s="201">
        <f t="shared" si="4"/>
        <v>0.000001105114017</v>
      </c>
      <c r="J451" s="312">
        <f t="shared" si="5"/>
        <v>0.00000355366367</v>
      </c>
    </row>
    <row r="452">
      <c r="A452" s="309">
        <v>448.0</v>
      </c>
      <c r="B452" s="310">
        <v>1.0</v>
      </c>
      <c r="C452" s="186">
        <v>6161.2</v>
      </c>
      <c r="D452" s="311">
        <v>1.0</v>
      </c>
      <c r="E452" s="186">
        <v>198.61</v>
      </c>
      <c r="F452" s="301">
        <f t="shared" si="1"/>
        <v>-0.001357602574</v>
      </c>
      <c r="G452" s="301">
        <f t="shared" si="2"/>
        <v>-0.002202500486</v>
      </c>
      <c r="H452" s="201">
        <f t="shared" si="3"/>
        <v>0.000004327225447</v>
      </c>
      <c r="I452" s="201">
        <f t="shared" si="4"/>
        <v>0.000005664335209</v>
      </c>
      <c r="J452" s="312">
        <f t="shared" si="5"/>
        <v>0.000004950843913</v>
      </c>
    </row>
    <row r="453">
      <c r="A453" s="7">
        <v>449.0</v>
      </c>
      <c r="B453" s="310">
        <v>1.0</v>
      </c>
      <c r="C453" s="186">
        <v>6179.6</v>
      </c>
      <c r="D453" s="7">
        <v>1.0</v>
      </c>
      <c r="E453" s="186">
        <v>196.34</v>
      </c>
      <c r="F453" s="301">
        <f t="shared" si="1"/>
        <v>-0.01142943457</v>
      </c>
      <c r="G453" s="301">
        <f t="shared" si="2"/>
        <v>0.002986431215</v>
      </c>
      <c r="H453" s="201">
        <f t="shared" si="3"/>
        <v>0.0001476718431</v>
      </c>
      <c r="I453" s="201">
        <f t="shared" si="4"/>
        <v>0.000007890173767</v>
      </c>
      <c r="J453" s="312">
        <f t="shared" si="5"/>
        <v>-0.00003413438886</v>
      </c>
    </row>
    <row r="454">
      <c r="A454" s="7">
        <v>450.0</v>
      </c>
      <c r="B454" s="310">
        <v>1.0</v>
      </c>
      <c r="C454" s="186">
        <v>6175.2</v>
      </c>
      <c r="D454" s="311">
        <v>1.0</v>
      </c>
      <c r="E454" s="186">
        <v>196.19</v>
      </c>
      <c r="F454" s="301">
        <f t="shared" si="1"/>
        <v>-0.0007639808495</v>
      </c>
      <c r="G454" s="301">
        <f t="shared" si="2"/>
        <v>-0.0007120201955</v>
      </c>
      <c r="H454" s="201">
        <f t="shared" si="3"/>
        <v>0.000002209910257</v>
      </c>
      <c r="I454" s="201">
        <f t="shared" si="4"/>
        <v>0.0000007912210983</v>
      </c>
      <c r="J454" s="312">
        <f t="shared" si="5"/>
        <v>0.000001322319031</v>
      </c>
    </row>
    <row r="455">
      <c r="A455" s="309">
        <v>451.0</v>
      </c>
      <c r="B455" s="310">
        <v>1.0</v>
      </c>
      <c r="C455" s="186">
        <v>6190.5</v>
      </c>
      <c r="D455" s="311">
        <v>1.0</v>
      </c>
      <c r="E455" s="186">
        <v>195.93</v>
      </c>
      <c r="F455" s="301">
        <f t="shared" si="1"/>
        <v>-0.001325245935</v>
      </c>
      <c r="G455" s="301">
        <f t="shared" si="2"/>
        <v>0.002477652546</v>
      </c>
      <c r="H455" s="201">
        <f t="shared" si="3"/>
        <v>0.000004193655939</v>
      </c>
      <c r="I455" s="201">
        <f t="shared" si="4"/>
        <v>0.000005290766587</v>
      </c>
      <c r="J455" s="312">
        <f t="shared" si="5"/>
        <v>-0.000004710377344</v>
      </c>
    </row>
    <row r="456">
      <c r="A456" s="7">
        <v>452.0</v>
      </c>
      <c r="B456" s="310">
        <v>1.0</v>
      </c>
      <c r="C456" s="186">
        <v>6184.8</v>
      </c>
      <c r="D456" s="311">
        <v>1.0</v>
      </c>
      <c r="E456" s="186">
        <v>196.8</v>
      </c>
      <c r="F456" s="301">
        <f t="shared" si="1"/>
        <v>0.004440361354</v>
      </c>
      <c r="G456" s="301">
        <f t="shared" si="2"/>
        <v>-0.0009207656894</v>
      </c>
      <c r="H456" s="201">
        <f t="shared" si="3"/>
        <v>0.00001382178041</v>
      </c>
      <c r="I456" s="201">
        <f t="shared" si="4"/>
        <v>0.000001206156559</v>
      </c>
      <c r="J456" s="312">
        <f t="shared" si="5"/>
        <v>-0.000004083041892</v>
      </c>
    </row>
    <row r="457">
      <c r="A457" s="7">
        <v>453.0</v>
      </c>
      <c r="B457" s="310">
        <v>1.0</v>
      </c>
      <c r="C457" s="186">
        <v>6165.3</v>
      </c>
      <c r="D457" s="7">
        <v>1.0</v>
      </c>
      <c r="E457" s="186">
        <v>193.58</v>
      </c>
      <c r="F457" s="301">
        <f t="shared" si="1"/>
        <v>-0.01636178862</v>
      </c>
      <c r="G457" s="301">
        <f t="shared" si="2"/>
        <v>-0.003152890958</v>
      </c>
      <c r="H457" s="201">
        <f t="shared" si="3"/>
        <v>0.0002918761923</v>
      </c>
      <c r="I457" s="201">
        <f t="shared" si="4"/>
        <v>0.00001109141004</v>
      </c>
      <c r="J457" s="312">
        <f t="shared" si="5"/>
        <v>0.00005689743868</v>
      </c>
    </row>
    <row r="458">
      <c r="A458" s="309">
        <v>454.0</v>
      </c>
      <c r="B458" s="310">
        <v>1.0</v>
      </c>
      <c r="C458" s="186">
        <v>6167.2</v>
      </c>
      <c r="D458" s="311">
        <v>1.0</v>
      </c>
      <c r="E458" s="186">
        <v>194.44</v>
      </c>
      <c r="F458" s="301">
        <f t="shared" si="1"/>
        <v>0.004442607707</v>
      </c>
      <c r="G458" s="301">
        <f t="shared" si="2"/>
        <v>0.0003081764067</v>
      </c>
      <c r="H458" s="201">
        <f t="shared" si="3"/>
        <v>0.00001383848829</v>
      </c>
      <c r="I458" s="201">
        <f t="shared" si="4"/>
        <v>0.00000001708000789</v>
      </c>
      <c r="J458" s="312">
        <f t="shared" si="5"/>
        <v>0.0000004861702265</v>
      </c>
    </row>
    <row r="459">
      <c r="A459" s="7">
        <v>455.0</v>
      </c>
      <c r="B459" s="310">
        <v>1.0</v>
      </c>
      <c r="C459" s="186">
        <v>6195.2</v>
      </c>
      <c r="D459" s="311">
        <v>1.0</v>
      </c>
      <c r="E459" s="186">
        <v>194.23</v>
      </c>
      <c r="F459" s="301">
        <f t="shared" si="1"/>
        <v>-0.001080024686</v>
      </c>
      <c r="G459" s="301">
        <f t="shared" si="2"/>
        <v>0.004540147879</v>
      </c>
      <c r="H459" s="201">
        <f t="shared" si="3"/>
        <v>0.000003249440765</v>
      </c>
      <c r="I459" s="201">
        <f t="shared" si="4"/>
        <v>0.00001903281952</v>
      </c>
      <c r="J459" s="312">
        <f t="shared" si="5"/>
        <v>-0.000007864224032</v>
      </c>
    </row>
    <row r="460">
      <c r="A460" s="7">
        <v>456.0</v>
      </c>
      <c r="B460" s="310">
        <v>1.0</v>
      </c>
      <c r="C460" s="186">
        <v>6126.2</v>
      </c>
      <c r="D460" s="311">
        <v>1.0</v>
      </c>
      <c r="E460" s="186">
        <v>197.19</v>
      </c>
      <c r="F460" s="301">
        <f t="shared" si="1"/>
        <v>0.01523966432</v>
      </c>
      <c r="G460" s="301">
        <f t="shared" si="2"/>
        <v>-0.01113765496</v>
      </c>
      <c r="H460" s="201">
        <f t="shared" si="3"/>
        <v>0.0002107452771</v>
      </c>
      <c r="I460" s="201">
        <f t="shared" si="4"/>
        <v>0.0001280324127</v>
      </c>
      <c r="J460" s="312">
        <f t="shared" si="5"/>
        <v>-0.0001642626747</v>
      </c>
    </row>
    <row r="461">
      <c r="A461" s="309">
        <v>457.0</v>
      </c>
      <c r="B461" s="310">
        <v>1.0</v>
      </c>
      <c r="C461" s="186">
        <v>6130.6</v>
      </c>
      <c r="D461" s="7">
        <v>1.0</v>
      </c>
      <c r="E461" s="186">
        <v>195.3</v>
      </c>
      <c r="F461" s="301">
        <f t="shared" si="1"/>
        <v>-0.009584664537</v>
      </c>
      <c r="G461" s="301">
        <f t="shared" si="2"/>
        <v>0.0007182266331</v>
      </c>
      <c r="H461" s="201">
        <f t="shared" si="3"/>
        <v>0.0001062396165</v>
      </c>
      <c r="I461" s="201">
        <f t="shared" si="4"/>
        <v>0.0000002924005378</v>
      </c>
      <c r="J461" s="312">
        <f t="shared" si="5"/>
        <v>-0.000005573555508</v>
      </c>
    </row>
    <row r="462">
      <c r="A462" s="7">
        <v>458.0</v>
      </c>
      <c r="B462" s="310">
        <v>1.0</v>
      </c>
      <c r="C462" s="186">
        <v>6136.0</v>
      </c>
      <c r="D462" s="311">
        <v>1.0</v>
      </c>
      <c r="E462" s="186">
        <v>194.24</v>
      </c>
      <c r="F462" s="301">
        <f t="shared" si="1"/>
        <v>-0.005427547363</v>
      </c>
      <c r="G462" s="301">
        <f t="shared" si="2"/>
        <v>0.0008808273252</v>
      </c>
      <c r="H462" s="201">
        <f t="shared" si="3"/>
        <v>0.00003782426143</v>
      </c>
      <c r="I462" s="201">
        <f t="shared" si="4"/>
        <v>0.000000494689157</v>
      </c>
      <c r="J462" s="312">
        <f t="shared" si="5"/>
        <v>-0.000004325650471</v>
      </c>
    </row>
    <row r="463">
      <c r="A463" s="7">
        <v>459.0</v>
      </c>
      <c r="B463" s="310">
        <v>1.0</v>
      </c>
      <c r="C463" s="186">
        <v>6176.1</v>
      </c>
      <c r="D463" s="311">
        <v>1.0</v>
      </c>
      <c r="E463" s="186">
        <v>192.33</v>
      </c>
      <c r="F463" s="301">
        <f t="shared" si="1"/>
        <v>-0.009833196046</v>
      </c>
      <c r="G463" s="301">
        <f t="shared" si="2"/>
        <v>0.006535202086</v>
      </c>
      <c r="H463" s="201">
        <f t="shared" si="3"/>
        <v>0.0001114247424</v>
      </c>
      <c r="I463" s="201">
        <f t="shared" si="4"/>
        <v>0.00004042055507</v>
      </c>
      <c r="J463" s="312">
        <f t="shared" si="5"/>
        <v>-0.00006711072891</v>
      </c>
    </row>
    <row r="464">
      <c r="A464" s="309">
        <v>460.0</v>
      </c>
      <c r="B464" s="310">
        <v>1.0</v>
      </c>
      <c r="C464" s="186">
        <v>6180.7</v>
      </c>
      <c r="D464" s="311">
        <v>1.0</v>
      </c>
      <c r="E464" s="186">
        <v>193.6</v>
      </c>
      <c r="F464" s="301">
        <f t="shared" si="1"/>
        <v>0.006603234025</v>
      </c>
      <c r="G464" s="301">
        <f t="shared" si="2"/>
        <v>0.0007448065932</v>
      </c>
      <c r="H464" s="201">
        <f t="shared" si="3"/>
        <v>0.00003458190545</v>
      </c>
      <c r="I464" s="201">
        <f t="shared" si="4"/>
        <v>0.0000003218527661</v>
      </c>
      <c r="J464" s="312">
        <f t="shared" si="5"/>
        <v>0.000003336207716</v>
      </c>
    </row>
    <row r="465">
      <c r="A465" s="7">
        <v>461.0</v>
      </c>
      <c r="B465" s="310">
        <v>1.0</v>
      </c>
      <c r="C465" s="186">
        <v>6217.0</v>
      </c>
      <c r="D465" s="7">
        <v>1.0</v>
      </c>
      <c r="E465" s="186">
        <v>194.94</v>
      </c>
      <c r="F465" s="301">
        <f t="shared" si="1"/>
        <v>0.006921487603</v>
      </c>
      <c r="G465" s="301">
        <f t="shared" si="2"/>
        <v>0.005873121168</v>
      </c>
      <c r="H465" s="201">
        <f t="shared" si="3"/>
        <v>0.00003842625908</v>
      </c>
      <c r="I465" s="201">
        <f t="shared" si="4"/>
        <v>0.00003244026107</v>
      </c>
      <c r="J465" s="312">
        <f t="shared" si="5"/>
        <v>0.00003530662653</v>
      </c>
    </row>
    <row r="466">
      <c r="A466" s="7">
        <v>462.0</v>
      </c>
      <c r="B466" s="310">
        <v>1.0</v>
      </c>
      <c r="C466" s="186">
        <v>6242.4</v>
      </c>
      <c r="D466" s="311">
        <v>1.0</v>
      </c>
      <c r="E466" s="186">
        <v>197.58</v>
      </c>
      <c r="F466" s="301">
        <f t="shared" si="1"/>
        <v>0.0135426285</v>
      </c>
      <c r="G466" s="301">
        <f t="shared" si="2"/>
        <v>0.004085571819</v>
      </c>
      <c r="H466" s="201">
        <f t="shared" si="3"/>
        <v>0.0001643532374</v>
      </c>
      <c r="I466" s="201">
        <f t="shared" si="4"/>
        <v>0.00001527313553</v>
      </c>
      <c r="J466" s="312">
        <f t="shared" si="5"/>
        <v>0.00005010178909</v>
      </c>
    </row>
    <row r="467">
      <c r="A467" s="309">
        <v>463.0</v>
      </c>
      <c r="B467" s="310">
        <v>1.0</v>
      </c>
      <c r="C467" s="186">
        <v>6285.0</v>
      </c>
      <c r="D467" s="311">
        <v>1.0</v>
      </c>
      <c r="E467" s="186">
        <v>200.21</v>
      </c>
      <c r="F467" s="301">
        <f t="shared" si="1"/>
        <v>0.01331106387</v>
      </c>
      <c r="G467" s="301">
        <f t="shared" si="2"/>
        <v>0.006824298347</v>
      </c>
      <c r="H467" s="201">
        <f t="shared" si="3"/>
        <v>0.0001584695274</v>
      </c>
      <c r="I467" s="201">
        <f t="shared" si="4"/>
        <v>0.00004418011567</v>
      </c>
      <c r="J467" s="312">
        <f t="shared" si="5"/>
        <v>0.00008367318597</v>
      </c>
    </row>
    <row r="468">
      <c r="A468" s="7">
        <v>464.0</v>
      </c>
      <c r="B468" s="310">
        <v>1.0</v>
      </c>
      <c r="C468" s="186">
        <v>6232.8</v>
      </c>
      <c r="D468" s="311">
        <v>1.0</v>
      </c>
      <c r="E468" s="186">
        <v>202.36</v>
      </c>
      <c r="F468" s="301">
        <f t="shared" si="1"/>
        <v>0.01073872434</v>
      </c>
      <c r="G468" s="301">
        <f t="shared" si="2"/>
        <v>-0.00830548926</v>
      </c>
      <c r="H468" s="201">
        <f t="shared" si="3"/>
        <v>0.0001003228301</v>
      </c>
      <c r="I468" s="201">
        <f t="shared" si="4"/>
        <v>0.00007196086761</v>
      </c>
      <c r="J468" s="312">
        <f t="shared" si="5"/>
        <v>-0.00008496656928</v>
      </c>
    </row>
    <row r="469">
      <c r="A469" s="7">
        <v>465.0</v>
      </c>
      <c r="B469" s="310">
        <v>1.0</v>
      </c>
      <c r="C469" s="186">
        <v>6181.3</v>
      </c>
      <c r="D469" s="7">
        <v>1.0</v>
      </c>
      <c r="E469" s="186">
        <v>199.25</v>
      </c>
      <c r="F469" s="301">
        <f t="shared" si="1"/>
        <v>-0.01536864993</v>
      </c>
      <c r="G469" s="301">
        <f t="shared" si="2"/>
        <v>-0.008262739058</v>
      </c>
      <c r="H469" s="201">
        <f t="shared" si="3"/>
        <v>0.0002589281905</v>
      </c>
      <c r="I469" s="201">
        <f t="shared" si="4"/>
        <v>0.00007123739738</v>
      </c>
      <c r="J469" s="312">
        <f t="shared" si="5"/>
        <v>0.0001358137342</v>
      </c>
    </row>
    <row r="470">
      <c r="A470" s="309">
        <v>466.0</v>
      </c>
      <c r="B470" s="310">
        <v>1.0</v>
      </c>
      <c r="C470" s="186">
        <v>6221.4</v>
      </c>
      <c r="D470" s="311">
        <v>1.0</v>
      </c>
      <c r="E470" s="186">
        <v>196.88</v>
      </c>
      <c r="F470" s="301">
        <f t="shared" si="1"/>
        <v>-0.01189460477</v>
      </c>
      <c r="G470" s="301">
        <f t="shared" si="2"/>
        <v>0.006487308495</v>
      </c>
      <c r="H470" s="201">
        <f t="shared" si="3"/>
        <v>0.0001591937512</v>
      </c>
      <c r="I470" s="201">
        <f t="shared" si="4"/>
        <v>0.00003981386115</v>
      </c>
      <c r="J470" s="312">
        <f t="shared" si="5"/>
        <v>-0.00007961229746</v>
      </c>
    </row>
    <row r="471">
      <c r="A471" s="7">
        <v>467.0</v>
      </c>
      <c r="B471" s="310">
        <v>1.0</v>
      </c>
      <c r="C471" s="186">
        <v>6221.8</v>
      </c>
      <c r="D471" s="311">
        <v>1.0</v>
      </c>
      <c r="E471" s="186">
        <v>200.54</v>
      </c>
      <c r="F471" s="301">
        <f t="shared" si="1"/>
        <v>0.01859000406</v>
      </c>
      <c r="G471" s="301">
        <f t="shared" si="2"/>
        <v>0.00006429421031</v>
      </c>
      <c r="H471" s="201">
        <f t="shared" si="3"/>
        <v>0.0003192442766</v>
      </c>
      <c r="I471" s="201">
        <f t="shared" si="4"/>
        <v>0.00000001281235917</v>
      </c>
      <c r="J471" s="312">
        <f t="shared" si="5"/>
        <v>-0.000002022442171</v>
      </c>
    </row>
    <row r="472">
      <c r="A472" s="7">
        <v>468.0</v>
      </c>
      <c r="B472" s="310">
        <v>1.0</v>
      </c>
      <c r="C472" s="186">
        <v>6223.5</v>
      </c>
      <c r="D472" s="311">
        <v>1.0</v>
      </c>
      <c r="E472" s="186">
        <v>201.6</v>
      </c>
      <c r="F472" s="301">
        <f t="shared" si="1"/>
        <v>0.005285728533</v>
      </c>
      <c r="G472" s="301">
        <f t="shared" si="2"/>
        <v>0.0002732328265</v>
      </c>
      <c r="H472" s="201">
        <f t="shared" si="3"/>
        <v>0.00002082217997</v>
      </c>
      <c r="I472" s="201">
        <f t="shared" si="4"/>
        <v>0.000000009167473466</v>
      </c>
      <c r="J472" s="312">
        <f t="shared" si="5"/>
        <v>0.0000004369059193</v>
      </c>
    </row>
    <row r="473">
      <c r="A473" s="309">
        <v>469.0</v>
      </c>
      <c r="B473" s="310">
        <v>1.0</v>
      </c>
      <c r="C473" s="186">
        <v>6198.7</v>
      </c>
      <c r="D473" s="7">
        <v>1.0</v>
      </c>
      <c r="E473" s="186">
        <v>201.47</v>
      </c>
      <c r="F473" s="301">
        <f t="shared" si="1"/>
        <v>-0.0006448412698</v>
      </c>
      <c r="G473" s="301">
        <f t="shared" si="2"/>
        <v>-0.003984895959</v>
      </c>
      <c r="H473" s="201">
        <f t="shared" si="3"/>
        <v>0.000001869884252</v>
      </c>
      <c r="I473" s="201">
        <f t="shared" si="4"/>
        <v>0.00001732542276</v>
      </c>
      <c r="J473" s="312">
        <f t="shared" si="5"/>
        <v>0.000005691795426</v>
      </c>
    </row>
    <row r="474">
      <c r="A474" s="7">
        <v>470.0</v>
      </c>
      <c r="B474" s="310">
        <v>1.0</v>
      </c>
      <c r="C474" s="186">
        <v>6251.3</v>
      </c>
      <c r="D474" s="311">
        <v>1.0</v>
      </c>
      <c r="E474" s="186">
        <v>199.0</v>
      </c>
      <c r="F474" s="301">
        <f t="shared" si="1"/>
        <v>-0.01225988981</v>
      </c>
      <c r="G474" s="301">
        <f t="shared" si="2"/>
        <v>0.008485650217</v>
      </c>
      <c r="H474" s="201">
        <f t="shared" si="3"/>
        <v>0.0001685449337</v>
      </c>
      <c r="I474" s="201">
        <f t="shared" si="4"/>
        <v>0.00006902559428</v>
      </c>
      <c r="J474" s="312">
        <f t="shared" si="5"/>
        <v>-0.000107860624</v>
      </c>
    </row>
    <row r="475">
      <c r="A475" s="7">
        <v>471.0</v>
      </c>
      <c r="B475" s="310">
        <v>1.0</v>
      </c>
      <c r="C475" s="186">
        <v>6251.4</v>
      </c>
      <c r="D475" s="311">
        <v>1.0</v>
      </c>
      <c r="E475" s="186">
        <v>197.86</v>
      </c>
      <c r="F475" s="301">
        <f t="shared" si="1"/>
        <v>-0.005728643216</v>
      </c>
      <c r="G475" s="301">
        <f t="shared" si="2"/>
        <v>0.00001599667269</v>
      </c>
      <c r="H475" s="201">
        <f t="shared" si="3"/>
        <v>0.00004161848537</v>
      </c>
      <c r="I475" s="201">
        <f t="shared" si="4"/>
        <v>0.00000002607877133</v>
      </c>
      <c r="J475" s="312">
        <f t="shared" si="5"/>
        <v>0.000001041805626</v>
      </c>
    </row>
    <row r="476">
      <c r="A476" s="309">
        <v>472.0</v>
      </c>
      <c r="B476" s="310">
        <v>1.0</v>
      </c>
      <c r="C476" s="186">
        <v>6277.4</v>
      </c>
      <c r="D476" s="311">
        <v>1.0</v>
      </c>
      <c r="E476" s="186">
        <v>195.54</v>
      </c>
      <c r="F476" s="301">
        <f t="shared" si="1"/>
        <v>-0.01172546245</v>
      </c>
      <c r="G476" s="301">
        <f t="shared" si="2"/>
        <v>0.004159068369</v>
      </c>
      <c r="H476" s="201">
        <f t="shared" si="3"/>
        <v>0.0001549541552</v>
      </c>
      <c r="I476" s="201">
        <f t="shared" si="4"/>
        <v>0.00001585299894</v>
      </c>
      <c r="J476" s="312">
        <f t="shared" si="5"/>
        <v>-0.00004956297062</v>
      </c>
    </row>
    <row r="477">
      <c r="A477" s="7">
        <v>473.0</v>
      </c>
      <c r="B477" s="310">
        <v>1.0</v>
      </c>
      <c r="C477" s="186">
        <v>6256.4</v>
      </c>
      <c r="D477" s="7">
        <v>1.0</v>
      </c>
      <c r="E477" s="186">
        <v>196.7</v>
      </c>
      <c r="F477" s="301">
        <f t="shared" si="1"/>
        <v>0.005932290069</v>
      </c>
      <c r="G477" s="301">
        <f t="shared" si="2"/>
        <v>-0.003345334056</v>
      </c>
      <c r="H477" s="201">
        <f t="shared" si="3"/>
        <v>0.00002714091395</v>
      </c>
      <c r="I477" s="201">
        <f t="shared" si="4"/>
        <v>0.00001241026046</v>
      </c>
      <c r="J477" s="312">
        <f t="shared" si="5"/>
        <v>-0.0000183528148</v>
      </c>
    </row>
    <row r="478">
      <c r="A478" s="7">
        <v>474.0</v>
      </c>
      <c r="B478" s="310">
        <v>1.0</v>
      </c>
      <c r="C478" s="186">
        <v>6259.8</v>
      </c>
      <c r="D478" s="311">
        <v>1.0</v>
      </c>
      <c r="E478" s="186">
        <v>193.03</v>
      </c>
      <c r="F478" s="301">
        <f t="shared" si="1"/>
        <v>-0.0186578546</v>
      </c>
      <c r="G478" s="301">
        <f t="shared" si="2"/>
        <v>0.0005434435138</v>
      </c>
      <c r="H478" s="201">
        <f t="shared" si="3"/>
        <v>0.0003756018593</v>
      </c>
      <c r="I478" s="201">
        <f t="shared" si="4"/>
        <v>0.0000001339249733</v>
      </c>
      <c r="J478" s="312">
        <f t="shared" si="5"/>
        <v>-0.000007092423351</v>
      </c>
    </row>
    <row r="479">
      <c r="A479" s="309">
        <v>475.0</v>
      </c>
      <c r="B479" s="310">
        <v>1.0</v>
      </c>
      <c r="C479" s="186">
        <v>6319.4</v>
      </c>
      <c r="D479" s="311">
        <v>1.0</v>
      </c>
      <c r="E479" s="186">
        <v>190.51</v>
      </c>
      <c r="F479" s="301">
        <f t="shared" si="1"/>
        <v>-0.01305496555</v>
      </c>
      <c r="G479" s="301">
        <f t="shared" si="2"/>
        <v>0.009521070961</v>
      </c>
      <c r="H479" s="201">
        <f t="shared" si="3"/>
        <v>0.0001898211979</v>
      </c>
      <c r="I479" s="201">
        <f t="shared" si="4"/>
        <v>0.00008730258174</v>
      </c>
      <c r="J479" s="312">
        <f t="shared" si="5"/>
        <v>-0.0001287318167</v>
      </c>
    </row>
    <row r="480">
      <c r="A480" s="7">
        <v>476.0</v>
      </c>
      <c r="B480" s="310">
        <v>1.0</v>
      </c>
      <c r="C480" s="186">
        <v>6382.1</v>
      </c>
      <c r="D480" s="311">
        <v>1.0</v>
      </c>
      <c r="E480" s="186">
        <v>190.37</v>
      </c>
      <c r="F480" s="301">
        <f t="shared" si="1"/>
        <v>-0.0007348695607</v>
      </c>
      <c r="G480" s="301">
        <f t="shared" si="2"/>
        <v>0.009921828022</v>
      </c>
      <c r="H480" s="201">
        <f t="shared" si="3"/>
        <v>0.000002124205397</v>
      </c>
      <c r="I480" s="201">
        <f t="shared" si="4"/>
        <v>0.00009495220334</v>
      </c>
      <c r="J480" s="312">
        <f t="shared" si="5"/>
        <v>-0.0000142020415</v>
      </c>
    </row>
    <row r="481">
      <c r="A481" s="7">
        <v>477.0</v>
      </c>
      <c r="B481" s="310">
        <v>1.0</v>
      </c>
      <c r="C481" s="186">
        <v>6385.6</v>
      </c>
      <c r="D481" s="7">
        <v>1.0</v>
      </c>
      <c r="E481" s="186">
        <v>195.0</v>
      </c>
      <c r="F481" s="301">
        <f t="shared" si="1"/>
        <v>0.02432105899</v>
      </c>
      <c r="G481" s="301">
        <f t="shared" si="2"/>
        <v>0.0005484088309</v>
      </c>
      <c r="H481" s="201">
        <f t="shared" si="3"/>
        <v>0.000556887463</v>
      </c>
      <c r="I481" s="201">
        <f t="shared" si="4"/>
        <v>0.0000001375838189</v>
      </c>
      <c r="J481" s="312">
        <f t="shared" si="5"/>
        <v>0.000008753211059</v>
      </c>
    </row>
    <row r="482">
      <c r="A482" s="309">
        <v>478.0</v>
      </c>
      <c r="B482" s="310">
        <v>1.0</v>
      </c>
      <c r="C482" s="186">
        <v>6359.5</v>
      </c>
      <c r="D482" s="311">
        <v>1.0</v>
      </c>
      <c r="E482" s="186">
        <v>196.98</v>
      </c>
      <c r="F482" s="301">
        <f t="shared" si="1"/>
        <v>0.01015384615</v>
      </c>
      <c r="G482" s="301">
        <f t="shared" si="2"/>
        <v>-0.004087321473</v>
      </c>
      <c r="H482" s="201">
        <f t="shared" si="3"/>
        <v>0.00008894848247</v>
      </c>
      <c r="I482" s="201">
        <f t="shared" si="4"/>
        <v>0.00001818858195</v>
      </c>
      <c r="J482" s="312">
        <f t="shared" si="5"/>
        <v>-0.0000402224659</v>
      </c>
    </row>
    <row r="483">
      <c r="A483" s="7">
        <v>479.0</v>
      </c>
      <c r="B483" s="310">
        <v>1.0</v>
      </c>
      <c r="C483" s="186">
        <v>6325.5</v>
      </c>
      <c r="D483" s="311">
        <v>1.0</v>
      </c>
      <c r="E483" s="186">
        <v>198.14</v>
      </c>
      <c r="F483" s="301">
        <f t="shared" si="1"/>
        <v>0.005888922733</v>
      </c>
      <c r="G483" s="301">
        <f t="shared" si="2"/>
        <v>-0.005346332259</v>
      </c>
      <c r="H483" s="201">
        <f t="shared" si="3"/>
        <v>0.00002669093356</v>
      </c>
      <c r="I483" s="201">
        <f t="shared" si="4"/>
        <v>0.00003051256708</v>
      </c>
      <c r="J483" s="312">
        <f t="shared" si="5"/>
        <v>-0.00002853785032</v>
      </c>
    </row>
    <row r="484">
      <c r="A484" s="7">
        <v>480.0</v>
      </c>
      <c r="B484" s="310">
        <v>1.0</v>
      </c>
      <c r="C484" s="186">
        <v>6375.9</v>
      </c>
      <c r="D484" s="311">
        <v>1.0</v>
      </c>
      <c r="E484" s="186">
        <v>198.57</v>
      </c>
      <c r="F484" s="301">
        <f t="shared" si="1"/>
        <v>0.002170182699</v>
      </c>
      <c r="G484" s="301">
        <f t="shared" si="2"/>
        <v>0.007967749585</v>
      </c>
      <c r="H484" s="201">
        <f t="shared" si="3"/>
        <v>0.000002095507712</v>
      </c>
      <c r="I484" s="201">
        <f t="shared" si="4"/>
        <v>0.00006068820824</v>
      </c>
      <c r="J484" s="312">
        <f t="shared" si="5"/>
        <v>0.00001127708333</v>
      </c>
    </row>
    <row r="485">
      <c r="A485" s="309">
        <v>481.0</v>
      </c>
      <c r="B485" s="310">
        <v>1.0</v>
      </c>
      <c r="C485" s="186">
        <v>6338.4</v>
      </c>
      <c r="D485" s="7">
        <v>1.0</v>
      </c>
      <c r="E485" s="186">
        <v>200.39</v>
      </c>
      <c r="F485" s="301">
        <f t="shared" si="1"/>
        <v>0.009165533565</v>
      </c>
      <c r="G485" s="301">
        <f t="shared" si="2"/>
        <v>-0.005881522609</v>
      </c>
      <c r="H485" s="201">
        <f t="shared" si="3"/>
        <v>0.00007128319741</v>
      </c>
      <c r="I485" s="201">
        <f t="shared" si="4"/>
        <v>0.00003671158414</v>
      </c>
      <c r="J485" s="312">
        <f t="shared" si="5"/>
        <v>-0.00005115583153</v>
      </c>
    </row>
    <row r="486">
      <c r="A486" s="7">
        <v>482.0</v>
      </c>
      <c r="B486" s="310">
        <v>1.0</v>
      </c>
      <c r="C486" s="186">
        <v>6283.7</v>
      </c>
      <c r="D486" s="311">
        <v>1.0</v>
      </c>
      <c r="E486" s="186">
        <v>201.25</v>
      </c>
      <c r="F486" s="301">
        <f t="shared" si="1"/>
        <v>0.004291631319</v>
      </c>
      <c r="G486" s="301">
        <f t="shared" si="2"/>
        <v>-0.008629938155</v>
      </c>
      <c r="H486" s="201">
        <f t="shared" si="3"/>
        <v>0.00001273801424</v>
      </c>
      <c r="I486" s="201">
        <f t="shared" si="4"/>
        <v>0.00007757071852</v>
      </c>
      <c r="J486" s="312">
        <f t="shared" si="5"/>
        <v>-0.00003143400893</v>
      </c>
    </row>
    <row r="487">
      <c r="A487" s="7">
        <v>483.0</v>
      </c>
      <c r="B487" s="310">
        <v>1.0</v>
      </c>
      <c r="C487" s="186">
        <v>6295.7</v>
      </c>
      <c r="D487" s="311">
        <v>1.0</v>
      </c>
      <c r="E487" s="186">
        <v>199.87</v>
      </c>
      <c r="F487" s="301">
        <f t="shared" si="1"/>
        <v>-0.006857142857</v>
      </c>
      <c r="G487" s="301">
        <f t="shared" si="2"/>
        <v>0.001909702882</v>
      </c>
      <c r="H487" s="201">
        <f t="shared" si="3"/>
        <v>0.00005745243873</v>
      </c>
      <c r="I487" s="201">
        <f t="shared" si="4"/>
        <v>0.000003000575664</v>
      </c>
      <c r="J487" s="312">
        <f t="shared" si="5"/>
        <v>-0.00001312975207</v>
      </c>
    </row>
    <row r="488">
      <c r="A488" s="309">
        <v>484.0</v>
      </c>
      <c r="B488" s="310">
        <v>1.0</v>
      </c>
      <c r="C488" s="186">
        <v>6269.1</v>
      </c>
      <c r="D488" s="311">
        <v>1.0</v>
      </c>
      <c r="E488" s="186">
        <v>198.9</v>
      </c>
      <c r="F488" s="301">
        <f t="shared" si="1"/>
        <v>-0.00485315455</v>
      </c>
      <c r="G488" s="301">
        <f t="shared" si="2"/>
        <v>-0.004225106025</v>
      </c>
      <c r="H488" s="201">
        <f t="shared" si="3"/>
        <v>0.00003108899243</v>
      </c>
      <c r="I488" s="201">
        <f t="shared" si="4"/>
        <v>0.00001938281568</v>
      </c>
      <c r="J488" s="312">
        <f t="shared" si="5"/>
        <v>0.00002454775366</v>
      </c>
    </row>
    <row r="489">
      <c r="A489" s="7">
        <v>485.0</v>
      </c>
      <c r="B489" s="310">
        <v>1.0</v>
      </c>
      <c r="C489" s="186">
        <v>6295.3</v>
      </c>
      <c r="D489" s="7">
        <v>1.0</v>
      </c>
      <c r="E489" s="186">
        <v>198.59</v>
      </c>
      <c r="F489" s="301">
        <f t="shared" si="1"/>
        <v>-0.001558572147</v>
      </c>
      <c r="G489" s="301">
        <f t="shared" si="2"/>
        <v>0.004179228278</v>
      </c>
      <c r="H489" s="201">
        <f t="shared" si="3"/>
        <v>0.000005203727388</v>
      </c>
      <c r="I489" s="201">
        <f t="shared" si="4"/>
        <v>0.00001601394204</v>
      </c>
      <c r="J489" s="312">
        <f t="shared" si="5"/>
        <v>-0.000009128646603</v>
      </c>
    </row>
    <row r="490">
      <c r="A490" s="7">
        <v>486.0</v>
      </c>
      <c r="B490" s="310">
        <v>1.0</v>
      </c>
      <c r="C490" s="186">
        <v>6310.9</v>
      </c>
      <c r="D490" s="311">
        <v>1.0</v>
      </c>
      <c r="E490" s="186">
        <v>197.25</v>
      </c>
      <c r="F490" s="301">
        <f t="shared" si="1"/>
        <v>-0.006747570371</v>
      </c>
      <c r="G490" s="301">
        <f t="shared" si="2"/>
        <v>0.002478039172</v>
      </c>
      <c r="H490" s="201">
        <f t="shared" si="3"/>
        <v>0.00005580338324</v>
      </c>
      <c r="I490" s="201">
        <f t="shared" si="4"/>
        <v>0.000005292545346</v>
      </c>
      <c r="J490" s="312">
        <f t="shared" si="5"/>
        <v>-0.0000171855153</v>
      </c>
    </row>
    <row r="491">
      <c r="A491" s="309">
        <v>487.0</v>
      </c>
      <c r="B491" s="310">
        <v>1.0</v>
      </c>
      <c r="C491" s="186">
        <v>6297.6</v>
      </c>
      <c r="D491" s="311">
        <v>1.0</v>
      </c>
      <c r="E491" s="186">
        <v>197.16</v>
      </c>
      <c r="F491" s="301">
        <f t="shared" si="1"/>
        <v>-0.0004562737643</v>
      </c>
      <c r="G491" s="301">
        <f t="shared" si="2"/>
        <v>-0.002107464862</v>
      </c>
      <c r="H491" s="201">
        <f t="shared" si="3"/>
        <v>0.000001389733546</v>
      </c>
      <c r="I491" s="201">
        <f t="shared" si="4"/>
        <v>0.000005220999998</v>
      </c>
      <c r="J491" s="312">
        <f t="shared" si="5"/>
        <v>0.000002693659006</v>
      </c>
    </row>
    <row r="492">
      <c r="A492" s="7">
        <v>488.0</v>
      </c>
      <c r="B492" s="310">
        <v>1.0</v>
      </c>
      <c r="C492" s="186">
        <v>6239.9</v>
      </c>
      <c r="D492" s="311">
        <v>1.0</v>
      </c>
      <c r="E492" s="186">
        <v>197.25</v>
      </c>
      <c r="F492" s="301">
        <f t="shared" si="1"/>
        <v>0.000456482045</v>
      </c>
      <c r="G492" s="301">
        <f t="shared" si="2"/>
        <v>-0.009162220528</v>
      </c>
      <c r="H492" s="201">
        <f t="shared" si="3"/>
        <v>0.00000007081655236</v>
      </c>
      <c r="I492" s="201">
        <f t="shared" si="4"/>
        <v>0.00008723011622</v>
      </c>
      <c r="J492" s="312">
        <f t="shared" si="5"/>
        <v>0.000002485424731</v>
      </c>
    </row>
    <row r="493">
      <c r="A493" s="7">
        <v>489.0</v>
      </c>
      <c r="B493" s="310">
        <v>1.0</v>
      </c>
      <c r="C493" s="186">
        <v>6284.2</v>
      </c>
      <c r="D493" s="7">
        <v>1.0</v>
      </c>
      <c r="E493" s="186">
        <v>200.05</v>
      </c>
      <c r="F493" s="301">
        <f t="shared" si="1"/>
        <v>0.01419518378</v>
      </c>
      <c r="G493" s="301">
        <f t="shared" si="2"/>
        <v>0.007099472748</v>
      </c>
      <c r="H493" s="201">
        <f t="shared" si="3"/>
        <v>0.0001815106257</v>
      </c>
      <c r="I493" s="201">
        <f t="shared" si="4"/>
        <v>0.00004791390189</v>
      </c>
      <c r="J493" s="312">
        <f t="shared" si="5"/>
        <v>0.00009325707647</v>
      </c>
    </row>
    <row r="494">
      <c r="A494" s="309">
        <v>490.0</v>
      </c>
      <c r="B494" s="310">
        <v>1.0</v>
      </c>
      <c r="C494" s="186">
        <v>6327.8</v>
      </c>
      <c r="D494" s="311">
        <v>1.0</v>
      </c>
      <c r="E494" s="186">
        <v>197.79</v>
      </c>
      <c r="F494" s="301">
        <f t="shared" si="1"/>
        <v>-0.01129717571</v>
      </c>
      <c r="G494" s="301">
        <f t="shared" si="2"/>
        <v>0.006938035072</v>
      </c>
      <c r="H494" s="201">
        <f t="shared" si="3"/>
        <v>0.000144474908</v>
      </c>
      <c r="I494" s="201">
        <f t="shared" si="4"/>
        <v>0.00004570502507</v>
      </c>
      <c r="J494" s="312">
        <f t="shared" si="5"/>
        <v>-0.00008126025655</v>
      </c>
    </row>
    <row r="495">
      <c r="A495" s="7">
        <v>491.0</v>
      </c>
      <c r="B495" s="310">
        <v>1.0</v>
      </c>
      <c r="C495" s="186">
        <v>6365.3</v>
      </c>
      <c r="D495" s="311">
        <v>1.0</v>
      </c>
      <c r="E495" s="186">
        <v>200.84</v>
      </c>
      <c r="F495" s="301">
        <f t="shared" si="1"/>
        <v>0.01542039537</v>
      </c>
      <c r="G495" s="301">
        <f t="shared" si="2"/>
        <v>0.005926230285</v>
      </c>
      <c r="H495" s="201">
        <f t="shared" si="3"/>
        <v>0.000216025311</v>
      </c>
      <c r="I495" s="201">
        <f t="shared" si="4"/>
        <v>0.00003304806198</v>
      </c>
      <c r="J495" s="312">
        <f t="shared" si="5"/>
        <v>0.00008449389248</v>
      </c>
    </row>
    <row r="496">
      <c r="A496" s="7">
        <v>492.0</v>
      </c>
      <c r="B496" s="310">
        <v>1.0</v>
      </c>
      <c r="C496" s="186">
        <v>6476.1</v>
      </c>
      <c r="D496" s="311">
        <v>1.0</v>
      </c>
      <c r="E496" s="186">
        <v>202.98</v>
      </c>
      <c r="F496" s="301">
        <f t="shared" si="1"/>
        <v>0.01065524796</v>
      </c>
      <c r="G496" s="301">
        <f t="shared" si="2"/>
        <v>0.01740687792</v>
      </c>
      <c r="H496" s="201">
        <f t="shared" si="3"/>
        <v>0.00009865757809</v>
      </c>
      <c r="I496" s="201">
        <f t="shared" si="4"/>
        <v>0.0002968519492</v>
      </c>
      <c r="J496" s="312">
        <f t="shared" si="5"/>
        <v>0.0001711335571</v>
      </c>
    </row>
    <row r="497">
      <c r="A497" s="309">
        <v>493.0</v>
      </c>
      <c r="B497" s="310">
        <v>1.0</v>
      </c>
      <c r="C497" s="186">
        <v>6500.1</v>
      </c>
      <c r="D497" s="7">
        <v>1.0</v>
      </c>
      <c r="E497" s="186">
        <v>206.51</v>
      </c>
      <c r="F497" s="301">
        <f t="shared" si="1"/>
        <v>0.01739087595</v>
      </c>
      <c r="G497" s="301">
        <f t="shared" si="2"/>
        <v>0.003705934127</v>
      </c>
      <c r="H497" s="201">
        <f t="shared" si="3"/>
        <v>0.0002778315617</v>
      </c>
      <c r="I497" s="201">
        <f t="shared" si="4"/>
        <v>0.00001244994687</v>
      </c>
      <c r="J497" s="312">
        <f t="shared" si="5"/>
        <v>0.00005881316335</v>
      </c>
    </row>
    <row r="498">
      <c r="A498" s="7">
        <v>494.0</v>
      </c>
      <c r="B498" s="310">
        <v>1.0</v>
      </c>
      <c r="C498" s="186">
        <v>6510.7</v>
      </c>
      <c r="D498" s="311">
        <v>1.0</v>
      </c>
      <c r="E498" s="186">
        <v>206.37</v>
      </c>
      <c r="F498" s="301">
        <f t="shared" si="1"/>
        <v>-0.000677933272</v>
      </c>
      <c r="G498" s="301">
        <f t="shared" si="2"/>
        <v>0.001630744142</v>
      </c>
      <c r="H498" s="201">
        <f t="shared" si="3"/>
        <v>0.000001961481796</v>
      </c>
      <c r="I498" s="201">
        <f t="shared" si="4"/>
        <v>0.000002111959512</v>
      </c>
      <c r="J498" s="312">
        <f t="shared" si="5"/>
        <v>-0.000002035330474</v>
      </c>
    </row>
    <row r="499">
      <c r="A499" s="7">
        <v>495.0</v>
      </c>
      <c r="B499" s="310">
        <v>1.0</v>
      </c>
      <c r="C499" s="186">
        <v>6491.8</v>
      </c>
      <c r="D499" s="311">
        <v>1.0</v>
      </c>
      <c r="E499" s="186">
        <v>206.24</v>
      </c>
      <c r="F499" s="301">
        <f t="shared" si="1"/>
        <v>-0.0006299365218</v>
      </c>
      <c r="G499" s="301">
        <f t="shared" si="2"/>
        <v>-0.002902913665</v>
      </c>
      <c r="H499" s="201">
        <f t="shared" si="3"/>
        <v>0.000001829343792</v>
      </c>
      <c r="I499" s="201">
        <f t="shared" si="4"/>
        <v>0.000009488861496</v>
      </c>
      <c r="J499" s="312">
        <f t="shared" si="5"/>
        <v>0.000004166340105</v>
      </c>
    </row>
    <row r="500">
      <c r="A500" s="309">
        <v>496.0</v>
      </c>
      <c r="B500" s="310">
        <v>1.0</v>
      </c>
      <c r="C500" s="186">
        <v>6456.0</v>
      </c>
      <c r="D500" s="311">
        <v>1.0</v>
      </c>
      <c r="E500" s="186">
        <v>206.68</v>
      </c>
      <c r="F500" s="301">
        <f t="shared" si="1"/>
        <v>0.002133436773</v>
      </c>
      <c r="G500" s="301">
        <f t="shared" si="2"/>
        <v>-0.00551464925</v>
      </c>
      <c r="H500" s="201">
        <f t="shared" si="3"/>
        <v>0.000001990472135</v>
      </c>
      <c r="I500" s="201">
        <f t="shared" si="4"/>
        <v>0.00003240040259</v>
      </c>
      <c r="J500" s="312">
        <f t="shared" si="5"/>
        <v>-0.000008030697262</v>
      </c>
    </row>
    <row r="501">
      <c r="A501" s="7">
        <v>497.0</v>
      </c>
      <c r="B501" s="310">
        <v>1.0</v>
      </c>
      <c r="C501" s="186">
        <v>6451.9</v>
      </c>
      <c r="D501" s="7">
        <v>1.0</v>
      </c>
      <c r="E501" s="186">
        <v>206.2</v>
      </c>
      <c r="F501" s="301">
        <f t="shared" si="1"/>
        <v>-0.002322430811</v>
      </c>
      <c r="G501" s="301">
        <f t="shared" si="2"/>
        <v>-0.0006350681537</v>
      </c>
      <c r="H501" s="201">
        <f t="shared" si="3"/>
        <v>0.00000927218731</v>
      </c>
      <c r="I501" s="201">
        <f t="shared" si="4"/>
        <v>0.0000006602440941</v>
      </c>
      <c r="J501" s="312">
        <f t="shared" si="5"/>
        <v>0.000002474248757</v>
      </c>
    </row>
    <row r="502">
      <c r="A502" s="7">
        <v>498.0</v>
      </c>
      <c r="B502" s="310">
        <v>1.0</v>
      </c>
      <c r="C502" s="186">
        <v>6484.8</v>
      </c>
      <c r="D502" s="311">
        <v>1.0</v>
      </c>
      <c r="E502" s="186">
        <v>206.42</v>
      </c>
      <c r="F502" s="301">
        <f t="shared" si="1"/>
        <v>0.001066925315</v>
      </c>
      <c r="G502" s="301">
        <f t="shared" si="2"/>
        <v>0.005099273082</v>
      </c>
      <c r="H502" s="201">
        <f t="shared" si="3"/>
        <v>0.0000001185627869</v>
      </c>
      <c r="I502" s="201">
        <f t="shared" si="4"/>
        <v>0.00002422398904</v>
      </c>
      <c r="J502" s="312">
        <f t="shared" si="5"/>
        <v>0.000001694716392</v>
      </c>
    </row>
    <row r="503">
      <c r="A503" s="309">
        <v>499.0</v>
      </c>
      <c r="B503" s="310">
        <v>1.0</v>
      </c>
      <c r="C503" s="186">
        <v>6440.0</v>
      </c>
      <c r="D503" s="311">
        <v>1.0</v>
      </c>
      <c r="E503" s="186">
        <v>206.65</v>
      </c>
      <c r="F503" s="301">
        <f t="shared" si="1"/>
        <v>0.001114233117</v>
      </c>
      <c r="G503" s="301">
        <f t="shared" si="2"/>
        <v>-0.006908462867</v>
      </c>
      <c r="H503" s="201">
        <f t="shared" si="3"/>
        <v>0.000000153379756</v>
      </c>
      <c r="I503" s="201">
        <f t="shared" si="4"/>
        <v>0.00005021066996</v>
      </c>
      <c r="J503" s="312">
        <f t="shared" si="5"/>
        <v>-0.000002775121674</v>
      </c>
    </row>
    <row r="504">
      <c r="A504" s="7">
        <v>500.0</v>
      </c>
      <c r="B504" s="310">
        <v>1.0</v>
      </c>
      <c r="C504" s="186">
        <v>6392.1</v>
      </c>
      <c r="D504" s="311">
        <v>1.0</v>
      </c>
      <c r="E504" s="186">
        <v>207.28</v>
      </c>
      <c r="F504" s="301">
        <f t="shared" si="1"/>
        <v>0.003048632954</v>
      </c>
      <c r="G504" s="301">
        <f t="shared" si="2"/>
        <v>-0.007437888199</v>
      </c>
      <c r="H504" s="201">
        <f t="shared" si="3"/>
        <v>0.000005410448653</v>
      </c>
      <c r="I504" s="201">
        <f t="shared" si="4"/>
        <v>0.0000579939227</v>
      </c>
      <c r="J504" s="312">
        <f t="shared" si="5"/>
        <v>-0.00001771364279</v>
      </c>
    </row>
    <row r="505">
      <c r="A505" s="7">
        <v>501.0</v>
      </c>
      <c r="B505" s="310">
        <v>1.0</v>
      </c>
      <c r="C505" s="186">
        <v>6396.9</v>
      </c>
      <c r="D505" s="7">
        <v>1.0</v>
      </c>
      <c r="E505" s="186">
        <v>204.5</v>
      </c>
      <c r="F505" s="301">
        <f t="shared" si="1"/>
        <v>-0.01341181011</v>
      </c>
      <c r="G505" s="301">
        <f t="shared" si="2"/>
        <v>0.0007509269254</v>
      </c>
      <c r="H505" s="201">
        <f t="shared" si="3"/>
        <v>0.0001997814316</v>
      </c>
      <c r="I505" s="201">
        <f t="shared" si="4"/>
        <v>0.0000003288346068</v>
      </c>
      <c r="J505" s="312">
        <f t="shared" si="5"/>
        <v>-0.000008105248209</v>
      </c>
    </row>
    <row r="506">
      <c r="A506" s="309">
        <v>502.0</v>
      </c>
      <c r="B506" s="310">
        <v>1.0</v>
      </c>
      <c r="C506" s="186">
        <v>6320.5</v>
      </c>
      <c r="D506" s="311">
        <v>1.0</v>
      </c>
      <c r="E506" s="186">
        <v>203.57</v>
      </c>
      <c r="F506" s="301">
        <f t="shared" si="1"/>
        <v>-0.004547677262</v>
      </c>
      <c r="G506" s="301">
        <f t="shared" si="2"/>
        <v>-0.01194328503</v>
      </c>
      <c r="H506" s="201">
        <f t="shared" si="3"/>
        <v>0.00002777577858</v>
      </c>
      <c r="I506" s="201">
        <f t="shared" si="4"/>
        <v>0.000146913088</v>
      </c>
      <c r="J506" s="312">
        <f t="shared" si="5"/>
        <v>0.00006387977302</v>
      </c>
    </row>
    <row r="507">
      <c r="A507" s="7">
        <v>503.0</v>
      </c>
      <c r="B507" s="310">
        <v>1.0</v>
      </c>
      <c r="C507" s="186">
        <v>6332.4</v>
      </c>
      <c r="D507" s="311">
        <v>1.0</v>
      </c>
      <c r="E507" s="186">
        <v>205.49</v>
      </c>
      <c r="F507" s="301">
        <f t="shared" si="1"/>
        <v>0.009431645134</v>
      </c>
      <c r="G507" s="301">
        <f t="shared" si="2"/>
        <v>0.00188276244</v>
      </c>
      <c r="H507" s="201">
        <f t="shared" si="3"/>
        <v>0.0000758475396</v>
      </c>
      <c r="I507" s="201">
        <f t="shared" si="4"/>
        <v>0.000002907968068</v>
      </c>
      <c r="J507" s="312">
        <f t="shared" si="5"/>
        <v>0.00001485133742</v>
      </c>
    </row>
    <row r="508">
      <c r="A508" s="7">
        <v>504.0</v>
      </c>
      <c r="B508" s="310">
        <v>1.0</v>
      </c>
      <c r="C508" s="186">
        <v>6358.5</v>
      </c>
      <c r="D508" s="311">
        <v>1.0</v>
      </c>
      <c r="E508" s="186">
        <v>204.63</v>
      </c>
      <c r="F508" s="301">
        <f t="shared" si="1"/>
        <v>-0.004185118497</v>
      </c>
      <c r="G508" s="301">
        <f t="shared" si="2"/>
        <v>0.004121660034</v>
      </c>
      <c r="H508" s="201">
        <f t="shared" si="3"/>
        <v>0.00002408566003</v>
      </c>
      <c r="I508" s="201">
        <f t="shared" si="4"/>
        <v>0.00001555650958</v>
      </c>
      <c r="J508" s="312">
        <f t="shared" si="5"/>
        <v>-0.00001935687994</v>
      </c>
    </row>
    <row r="509">
      <c r="A509" s="309">
        <v>505.0</v>
      </c>
      <c r="B509" s="310">
        <v>1.0</v>
      </c>
      <c r="C509" s="186">
        <v>6383.0</v>
      </c>
      <c r="D509" s="7">
        <v>1.0</v>
      </c>
      <c r="E509" s="186">
        <v>203.07</v>
      </c>
      <c r="F509" s="301">
        <f t="shared" si="1"/>
        <v>-0.007623515614</v>
      </c>
      <c r="G509" s="301">
        <f t="shared" si="2"/>
        <v>0.00385311001</v>
      </c>
      <c r="H509" s="201">
        <f t="shared" si="3"/>
        <v>0.00006965757641</v>
      </c>
      <c r="I509" s="201">
        <f t="shared" si="4"/>
        <v>0.00001351021258</v>
      </c>
      <c r="J509" s="312">
        <f t="shared" si="5"/>
        <v>-0.00003067716847</v>
      </c>
    </row>
    <row r="510">
      <c r="A510" s="7">
        <v>506.0</v>
      </c>
      <c r="B510" s="310">
        <v>1.0</v>
      </c>
      <c r="C510" s="186">
        <v>6443.9</v>
      </c>
      <c r="D510" s="311">
        <v>1.0</v>
      </c>
      <c r="E510" s="186">
        <v>201.33</v>
      </c>
      <c r="F510" s="301">
        <f t="shared" si="1"/>
        <v>-0.008568473925</v>
      </c>
      <c r="G510" s="301">
        <f t="shared" si="2"/>
        <v>0.009540968197</v>
      </c>
      <c r="H510" s="201">
        <f t="shared" si="3"/>
        <v>0.0000863239774</v>
      </c>
      <c r="I510" s="201">
        <f t="shared" si="4"/>
        <v>0.00008767480068</v>
      </c>
      <c r="J510" s="312">
        <f t="shared" si="5"/>
        <v>-0.00008699676725</v>
      </c>
    </row>
    <row r="511">
      <c r="A511" s="7">
        <v>507.0</v>
      </c>
      <c r="B511" s="310">
        <v>1.0</v>
      </c>
      <c r="C511" s="186">
        <v>6546.3</v>
      </c>
      <c r="D511" s="311">
        <v>1.0</v>
      </c>
      <c r="E511" s="186">
        <v>200.86</v>
      </c>
      <c r="F511" s="301">
        <f t="shared" si="1"/>
        <v>-0.002334475736</v>
      </c>
      <c r="G511" s="301">
        <f t="shared" si="2"/>
        <v>0.01589099769</v>
      </c>
      <c r="H511" s="201">
        <f t="shared" si="3"/>
        <v>0.000009345686629</v>
      </c>
      <c r="I511" s="201">
        <f t="shared" si="4"/>
        <v>0.0002469144526</v>
      </c>
      <c r="J511" s="312">
        <f t="shared" si="5"/>
        <v>-0.00004803733026</v>
      </c>
    </row>
    <row r="512">
      <c r="A512" s="309">
        <v>508.0</v>
      </c>
      <c r="B512" s="310">
        <v>1.0</v>
      </c>
      <c r="C512" s="186">
        <v>6543.7</v>
      </c>
      <c r="D512" s="311">
        <v>1.0</v>
      </c>
      <c r="E512" s="186">
        <v>203.8</v>
      </c>
      <c r="F512" s="301">
        <f t="shared" si="1"/>
        <v>0.01463706064</v>
      </c>
      <c r="G512" s="301">
        <f t="shared" si="2"/>
        <v>-0.000397170921</v>
      </c>
      <c r="H512" s="201">
        <f t="shared" si="3"/>
        <v>0.0001936123306</v>
      </c>
      <c r="I512" s="201">
        <f t="shared" si="4"/>
        <v>0.0000003302304647</v>
      </c>
      <c r="J512" s="312">
        <f t="shared" si="5"/>
        <v>-0.000007996042141</v>
      </c>
    </row>
    <row r="513">
      <c r="A513" s="7">
        <v>509.0</v>
      </c>
      <c r="B513" s="310">
        <v>1.0</v>
      </c>
      <c r="C513" s="186">
        <v>6542.4</v>
      </c>
      <c r="D513" s="7">
        <v>1.0</v>
      </c>
      <c r="E513" s="186">
        <v>212.5</v>
      </c>
      <c r="F513" s="301">
        <f t="shared" si="1"/>
        <v>0.0426889107</v>
      </c>
      <c r="G513" s="301">
        <f t="shared" si="2"/>
        <v>-0.0001986643642</v>
      </c>
      <c r="H513" s="201">
        <f t="shared" si="3"/>
        <v>0.001761171583</v>
      </c>
      <c r="I513" s="201">
        <f t="shared" si="4"/>
        <v>0.0000001414890231</v>
      </c>
      <c r="J513" s="312">
        <f t="shared" si="5"/>
        <v>-0.00001578564052</v>
      </c>
    </row>
    <row r="514">
      <c r="A514" s="7">
        <v>510.0</v>
      </c>
      <c r="B514" s="310">
        <v>1.0</v>
      </c>
      <c r="C514" s="186">
        <v>6554.0</v>
      </c>
      <c r="D514" s="311">
        <v>1.0</v>
      </c>
      <c r="E514" s="186">
        <v>207.84</v>
      </c>
      <c r="F514" s="301">
        <f t="shared" si="1"/>
        <v>-0.02192941176</v>
      </c>
      <c r="G514" s="301">
        <f t="shared" si="2"/>
        <v>0.001773049645</v>
      </c>
      <c r="H514" s="201">
        <f t="shared" si="3"/>
        <v>0.0005131134486</v>
      </c>
      <c r="I514" s="201">
        <f t="shared" si="4"/>
        <v>0.000002545823658</v>
      </c>
      <c r="J514" s="312">
        <f t="shared" si="5"/>
        <v>-0.00003614272204</v>
      </c>
    </row>
    <row r="515">
      <c r="A515" s="309">
        <v>511.0</v>
      </c>
      <c r="B515" s="310">
        <v>1.0</v>
      </c>
      <c r="C515" s="186">
        <v>6530.9</v>
      </c>
      <c r="D515" s="311">
        <v>1.0</v>
      </c>
      <c r="E515" s="186">
        <v>212.64</v>
      </c>
      <c r="F515" s="301">
        <f t="shared" si="1"/>
        <v>0.02309468822</v>
      </c>
      <c r="G515" s="301">
        <f t="shared" si="2"/>
        <v>-0.003524565151</v>
      </c>
      <c r="H515" s="201">
        <f t="shared" si="3"/>
        <v>0.0005005105175</v>
      </c>
      <c r="I515" s="201">
        <f t="shared" si="4"/>
        <v>0.000013705182</v>
      </c>
      <c r="J515" s="312">
        <f t="shared" si="5"/>
        <v>-0.00008282262817</v>
      </c>
    </row>
    <row r="516">
      <c r="A516" s="7">
        <v>512.0</v>
      </c>
      <c r="B516" s="310">
        <v>1.0</v>
      </c>
      <c r="C516" s="186">
        <v>6570.0</v>
      </c>
      <c r="D516" s="311">
        <v>1.0</v>
      </c>
      <c r="E516" s="186">
        <v>212.87</v>
      </c>
      <c r="F516" s="301">
        <f t="shared" si="1"/>
        <v>0.001081640331</v>
      </c>
      <c r="G516" s="301">
        <f t="shared" si="2"/>
        <v>0.005986923701</v>
      </c>
      <c r="H516" s="201">
        <f t="shared" si="3"/>
        <v>0.0000001289129459</v>
      </c>
      <c r="I516" s="201">
        <f t="shared" si="4"/>
        <v>0.00003374956754</v>
      </c>
      <c r="J516" s="312">
        <f t="shared" si="5"/>
        <v>0.000002085846633</v>
      </c>
    </row>
    <row r="517">
      <c r="A517" s="7">
        <v>513.0</v>
      </c>
      <c r="B517" s="310">
        <v>1.0</v>
      </c>
      <c r="C517" s="186">
        <v>6648.1</v>
      </c>
      <c r="D517" s="7">
        <v>1.0</v>
      </c>
      <c r="E517" s="186">
        <v>211.42</v>
      </c>
      <c r="F517" s="301">
        <f t="shared" si="1"/>
        <v>-0.006811669094</v>
      </c>
      <c r="G517" s="301">
        <f t="shared" si="2"/>
        <v>0.01188736682</v>
      </c>
      <c r="H517" s="201">
        <f t="shared" si="3"/>
        <v>0.00005676514811</v>
      </c>
      <c r="I517" s="201">
        <f t="shared" si="4"/>
        <v>0.0001371213111</v>
      </c>
      <c r="J517" s="312">
        <f t="shared" si="5"/>
        <v>-0.00008822534518</v>
      </c>
    </row>
    <row r="518">
      <c r="A518" s="309">
        <v>514.0</v>
      </c>
      <c r="B518" s="310">
        <v>1.0</v>
      </c>
      <c r="C518" s="186">
        <v>6687.4</v>
      </c>
      <c r="D518" s="311">
        <v>1.0</v>
      </c>
      <c r="E518" s="186">
        <v>215.2</v>
      </c>
      <c r="F518" s="301">
        <f t="shared" si="1"/>
        <v>0.01787910321</v>
      </c>
      <c r="G518" s="301">
        <f t="shared" si="2"/>
        <v>0.005911463426</v>
      </c>
      <c r="H518" s="201">
        <f t="shared" si="3"/>
        <v>0.000294345745</v>
      </c>
      <c r="I518" s="201">
        <f t="shared" si="4"/>
        <v>0.00003287849824</v>
      </c>
      <c r="J518" s="312">
        <f t="shared" si="5"/>
        <v>0.00009837502761</v>
      </c>
    </row>
    <row r="519">
      <c r="A519" s="7">
        <v>515.0</v>
      </c>
      <c r="B519" s="310">
        <v>1.0</v>
      </c>
      <c r="C519" s="186">
        <v>6650.8</v>
      </c>
      <c r="D519" s="311">
        <v>1.0</v>
      </c>
      <c r="E519" s="186">
        <v>218.15</v>
      </c>
      <c r="F519" s="301">
        <f t="shared" si="1"/>
        <v>0.01370817844</v>
      </c>
      <c r="G519" s="301">
        <f t="shared" si="2"/>
        <v>-0.005472979035</v>
      </c>
      <c r="H519" s="201">
        <f t="shared" si="3"/>
        <v>0.0001686253554</v>
      </c>
      <c r="I519" s="201">
        <f t="shared" si="4"/>
        <v>0.00003192775401</v>
      </c>
      <c r="J519" s="312">
        <f t="shared" si="5"/>
        <v>-0.00007337457916</v>
      </c>
    </row>
    <row r="520">
      <c r="A520" s="7">
        <v>516.0</v>
      </c>
      <c r="B520" s="310">
        <v>1.0</v>
      </c>
      <c r="C520" s="186">
        <v>6665.4</v>
      </c>
      <c r="D520" s="311">
        <v>1.0</v>
      </c>
      <c r="E520" s="186">
        <v>219.46</v>
      </c>
      <c r="F520" s="301">
        <f t="shared" si="1"/>
        <v>0.006005042402</v>
      </c>
      <c r="G520" s="301">
        <f t="shared" si="2"/>
        <v>0.002195224635</v>
      </c>
      <c r="H520" s="201">
        <f t="shared" si="3"/>
        <v>0.00002790424167</v>
      </c>
      <c r="I520" s="201">
        <f t="shared" si="4"/>
        <v>0.000004071269591</v>
      </c>
      <c r="J520" s="312">
        <f t="shared" si="5"/>
        <v>0.00001065859703</v>
      </c>
    </row>
    <row r="521">
      <c r="A521" s="309">
        <v>517.0</v>
      </c>
      <c r="B521" s="310">
        <v>1.0</v>
      </c>
      <c r="C521" s="186">
        <v>6658.0</v>
      </c>
      <c r="D521" s="7">
        <v>1.0</v>
      </c>
      <c r="E521" s="186">
        <v>212.5</v>
      </c>
      <c r="F521" s="301">
        <f t="shared" si="1"/>
        <v>-0.0317142076</v>
      </c>
      <c r="G521" s="301">
        <f t="shared" si="2"/>
        <v>-0.00111021094</v>
      </c>
      <c r="H521" s="201">
        <f t="shared" si="3"/>
        <v>0.001052146217</v>
      </c>
      <c r="I521" s="201">
        <f t="shared" si="4"/>
        <v>0.000001658163158</v>
      </c>
      <c r="J521" s="312">
        <f t="shared" si="5"/>
        <v>0.00004176876937</v>
      </c>
    </row>
    <row r="522">
      <c r="A522" s="7">
        <v>518.0</v>
      </c>
      <c r="B522" s="310">
        <v>1.0</v>
      </c>
      <c r="C522" s="186">
        <v>6640.5</v>
      </c>
      <c r="D522" s="311">
        <v>1.0</v>
      </c>
      <c r="E522" s="186">
        <v>213.49</v>
      </c>
      <c r="F522" s="301">
        <f t="shared" si="1"/>
        <v>0.004658823529</v>
      </c>
      <c r="G522" s="301">
        <f t="shared" si="2"/>
        <v>-0.002628416942</v>
      </c>
      <c r="H522" s="201">
        <f t="shared" si="3"/>
        <v>0.00001549388842</v>
      </c>
      <c r="I522" s="201">
        <f t="shared" si="4"/>
        <v>0.000007873090773</v>
      </c>
      <c r="J522" s="312">
        <f t="shared" si="5"/>
        <v>-0.00001104467247</v>
      </c>
    </row>
    <row r="523">
      <c r="A523" s="7">
        <v>519.0</v>
      </c>
      <c r="B523" s="310">
        <v>1.0</v>
      </c>
      <c r="C523" s="186">
        <v>6666.3</v>
      </c>
      <c r="D523" s="311">
        <v>1.0</v>
      </c>
      <c r="E523" s="186">
        <v>214.37</v>
      </c>
      <c r="F523" s="301">
        <f t="shared" si="1"/>
        <v>0.004121972926</v>
      </c>
      <c r="G523" s="301">
        <f t="shared" si="2"/>
        <v>0.003885249605</v>
      </c>
      <c r="H523" s="201">
        <f t="shared" si="3"/>
        <v>0.00001155576457</v>
      </c>
      <c r="I523" s="201">
        <f t="shared" si="4"/>
        <v>0.00001374751167</v>
      </c>
      <c r="J523" s="312">
        <f t="shared" si="5"/>
        <v>0.00001260408697</v>
      </c>
    </row>
    <row r="524">
      <c r="A524" s="309">
        <v>520.0</v>
      </c>
      <c r="B524" s="310">
        <v>1.0</v>
      </c>
      <c r="C524" s="186">
        <v>6618.8</v>
      </c>
      <c r="D524" s="311">
        <v>1.0</v>
      </c>
      <c r="E524" s="186">
        <v>215.82</v>
      </c>
      <c r="F524" s="301">
        <f t="shared" si="1"/>
        <v>0.006764006158</v>
      </c>
      <c r="G524" s="301">
        <f t="shared" si="2"/>
        <v>-0.007125391897</v>
      </c>
      <c r="H524" s="201">
        <f t="shared" si="3"/>
        <v>0.00003649863861</v>
      </c>
      <c r="I524" s="201">
        <f t="shared" si="4"/>
        <v>0.00005333202415</v>
      </c>
      <c r="J524" s="312">
        <f t="shared" si="5"/>
        <v>-0.00004411968128</v>
      </c>
    </row>
    <row r="525">
      <c r="A525" s="7">
        <v>521.0</v>
      </c>
      <c r="B525" s="310">
        <v>1.0</v>
      </c>
      <c r="C525" s="186">
        <v>6648.1</v>
      </c>
      <c r="D525" s="7">
        <v>1.0</v>
      </c>
      <c r="E525" s="186">
        <v>215.19</v>
      </c>
      <c r="F525" s="301">
        <f t="shared" si="1"/>
        <v>-0.002919099249</v>
      </c>
      <c r="G525" s="301">
        <f t="shared" si="2"/>
        <v>0.004426784311</v>
      </c>
      <c r="H525" s="201">
        <f t="shared" si="3"/>
        <v>0.00001326194313</v>
      </c>
      <c r="I525" s="201">
        <f t="shared" si="4"/>
        <v>0.00001805653697</v>
      </c>
      <c r="J525" s="312">
        <f t="shared" si="5"/>
        <v>-0.00001547464915</v>
      </c>
    </row>
    <row r="526">
      <c r="A526" s="7">
        <v>522.0</v>
      </c>
      <c r="B526" s="310">
        <v>1.0</v>
      </c>
      <c r="C526" s="186">
        <v>6653.2</v>
      </c>
      <c r="D526" s="311">
        <v>1.0</v>
      </c>
      <c r="E526" s="186">
        <v>215.0</v>
      </c>
      <c r="F526" s="301">
        <f t="shared" si="1"/>
        <v>-0.0008829406571</v>
      </c>
      <c r="G526" s="301">
        <f t="shared" si="2"/>
        <v>0.0007671364751</v>
      </c>
      <c r="H526" s="201">
        <f t="shared" si="3"/>
        <v>0.000002577747446</v>
      </c>
      <c r="I526" s="201">
        <f t="shared" si="4"/>
        <v>0.0000003476877978</v>
      </c>
      <c r="J526" s="312">
        <f t="shared" si="5"/>
        <v>-0.0000009467055154</v>
      </c>
    </row>
    <row r="527">
      <c r="A527" s="309">
        <v>523.0</v>
      </c>
      <c r="B527" s="310">
        <v>1.0</v>
      </c>
      <c r="C527" s="186">
        <v>6685.5</v>
      </c>
      <c r="D527" s="311">
        <v>1.0</v>
      </c>
      <c r="E527" s="186">
        <v>216.56</v>
      </c>
      <c r="F527" s="301">
        <f t="shared" si="1"/>
        <v>0.007255813953</v>
      </c>
      <c r="G527" s="301">
        <f t="shared" si="2"/>
        <v>0.00485480671</v>
      </c>
      <c r="H527" s="201">
        <f t="shared" si="3"/>
        <v>0.00004268293891</v>
      </c>
      <c r="I527" s="201">
        <f t="shared" si="4"/>
        <v>0.00002187732993</v>
      </c>
      <c r="J527" s="312">
        <f t="shared" si="5"/>
        <v>0.00003055795702</v>
      </c>
    </row>
    <row r="528">
      <c r="A528" s="7">
        <v>524.0</v>
      </c>
      <c r="B528" s="310">
        <v>1.0</v>
      </c>
      <c r="C528" s="186">
        <v>6718.0</v>
      </c>
      <c r="D528" s="311">
        <v>1.0</v>
      </c>
      <c r="E528" s="186">
        <v>218.01</v>
      </c>
      <c r="F528" s="301">
        <f t="shared" si="1"/>
        <v>0.00669560399</v>
      </c>
      <c r="G528" s="301">
        <f t="shared" si="2"/>
        <v>0.004861266921</v>
      </c>
      <c r="H528" s="201">
        <f t="shared" si="3"/>
        <v>0.00003567682634</v>
      </c>
      <c r="I528" s="201">
        <f t="shared" si="4"/>
        <v>0.00002193780463</v>
      </c>
      <c r="J528" s="312">
        <f t="shared" si="5"/>
        <v>0.00002797626219</v>
      </c>
    </row>
    <row r="529">
      <c r="A529" s="7">
        <v>525.0</v>
      </c>
      <c r="B529" s="310">
        <v>1.0</v>
      </c>
      <c r="C529" s="186">
        <v>6751.3</v>
      </c>
      <c r="D529" s="7">
        <v>1.0</v>
      </c>
      <c r="E529" s="186">
        <v>217.25</v>
      </c>
      <c r="F529" s="301">
        <f t="shared" si="1"/>
        <v>-0.00348607862</v>
      </c>
      <c r="G529" s="301">
        <f t="shared" si="2"/>
        <v>0.004956832391</v>
      </c>
      <c r="H529" s="201">
        <f t="shared" si="3"/>
        <v>0.00001771294072</v>
      </c>
      <c r="I529" s="201">
        <f t="shared" si="4"/>
        <v>0.00002284215285</v>
      </c>
      <c r="J529" s="312">
        <f t="shared" si="5"/>
        <v>-0.00002011471351</v>
      </c>
    </row>
    <row r="530">
      <c r="A530" s="309">
        <v>526.0</v>
      </c>
      <c r="B530" s="310">
        <v>1.0</v>
      </c>
      <c r="C530" s="186">
        <v>6672.2</v>
      </c>
      <c r="D530" s="311">
        <v>1.0</v>
      </c>
      <c r="E530" s="186">
        <v>221.12</v>
      </c>
      <c r="F530" s="301">
        <f t="shared" si="1"/>
        <v>0.01781357883</v>
      </c>
      <c r="G530" s="301">
        <f t="shared" si="2"/>
        <v>-0.01171626205</v>
      </c>
      <c r="H530" s="201">
        <f t="shared" si="3"/>
        <v>0.0002921016994</v>
      </c>
      <c r="I530" s="201">
        <f t="shared" si="4"/>
        <v>0.0001414612404</v>
      </c>
      <c r="J530" s="312">
        <f t="shared" si="5"/>
        <v>-0.0002032758439</v>
      </c>
    </row>
    <row r="531">
      <c r="A531" s="7">
        <v>527.0</v>
      </c>
      <c r="B531" s="310">
        <v>1.0</v>
      </c>
      <c r="C531" s="186">
        <v>6665.7</v>
      </c>
      <c r="D531" s="311">
        <v>1.0</v>
      </c>
      <c r="E531" s="186">
        <v>224.65</v>
      </c>
      <c r="F531" s="301">
        <f t="shared" si="1"/>
        <v>0.01596418234</v>
      </c>
      <c r="G531" s="301">
        <f t="shared" si="2"/>
        <v>-0.0009741914211</v>
      </c>
      <c r="H531" s="201">
        <f t="shared" si="3"/>
        <v>0.0002323059591</v>
      </c>
      <c r="I531" s="201">
        <f t="shared" si="4"/>
        <v>0.000001326360658</v>
      </c>
      <c r="J531" s="312">
        <f t="shared" si="5"/>
        <v>-0.00001755338955</v>
      </c>
    </row>
    <row r="532">
      <c r="A532" s="7">
        <v>528.0</v>
      </c>
      <c r="B532" s="310">
        <v>1.0</v>
      </c>
      <c r="C532" s="186">
        <v>6689.8</v>
      </c>
      <c r="D532" s="311">
        <v>1.0</v>
      </c>
      <c r="E532" s="186">
        <v>221.3</v>
      </c>
      <c r="F532" s="301">
        <f t="shared" si="1"/>
        <v>-0.01491208547</v>
      </c>
      <c r="G532" s="301">
        <f t="shared" si="2"/>
        <v>0.003615524251</v>
      </c>
      <c r="H532" s="201">
        <f t="shared" si="3"/>
        <v>0.0002444432596</v>
      </c>
      <c r="I532" s="201">
        <f t="shared" si="4"/>
        <v>0.00001182010769</v>
      </c>
      <c r="J532" s="312">
        <f t="shared" si="5"/>
        <v>-0.0000537526339</v>
      </c>
    </row>
    <row r="533">
      <c r="A533" s="309">
        <v>529.0</v>
      </c>
      <c r="B533" s="310">
        <v>1.0</v>
      </c>
      <c r="C533" s="186">
        <v>6716.1</v>
      </c>
      <c r="D533" s="7">
        <v>1.0</v>
      </c>
      <c r="E533" s="186">
        <v>220.0</v>
      </c>
      <c r="F533" s="301">
        <f t="shared" si="1"/>
        <v>-0.005874378671</v>
      </c>
      <c r="G533" s="301">
        <f t="shared" si="2"/>
        <v>0.003931358187</v>
      </c>
      <c r="H533" s="201">
        <f t="shared" si="3"/>
        <v>0.00004352007272</v>
      </c>
      <c r="I533" s="201">
        <f t="shared" si="4"/>
        <v>0.00001409155713</v>
      </c>
      <c r="J533" s="312">
        <f t="shared" si="5"/>
        <v>-0.00002476419978</v>
      </c>
    </row>
    <row r="534">
      <c r="A534" s="7">
        <v>530.0</v>
      </c>
      <c r="B534" s="310">
        <v>1.0</v>
      </c>
      <c r="C534" s="186">
        <v>6696.5</v>
      </c>
      <c r="D534" s="311">
        <v>1.0</v>
      </c>
      <c r="E534" s="186">
        <v>220.19</v>
      </c>
      <c r="F534" s="301">
        <f t="shared" si="1"/>
        <v>0.0008636363636</v>
      </c>
      <c r="G534" s="301">
        <f t="shared" si="2"/>
        <v>-0.002918360358</v>
      </c>
      <c r="H534" s="201">
        <f t="shared" si="3"/>
        <v>0.00000001989242905</v>
      </c>
      <c r="I534" s="201">
        <f t="shared" si="4"/>
        <v>0.000009584264068</v>
      </c>
      <c r="J534" s="312">
        <f t="shared" si="5"/>
        <v>-0.0000004366397748</v>
      </c>
    </row>
    <row r="535">
      <c r="A535" s="7">
        <v>531.0</v>
      </c>
      <c r="B535" s="310">
        <v>1.0</v>
      </c>
      <c r="C535" s="186">
        <v>6653.0</v>
      </c>
      <c r="D535" s="311">
        <v>1.0</v>
      </c>
      <c r="E535" s="186">
        <v>221.74</v>
      </c>
      <c r="F535" s="301">
        <f t="shared" si="1"/>
        <v>0.007039375085</v>
      </c>
      <c r="G535" s="301">
        <f t="shared" si="2"/>
        <v>-0.00649593071</v>
      </c>
      <c r="H535" s="201">
        <f t="shared" si="3"/>
        <v>0.00003990170002</v>
      </c>
      <c r="I535" s="201">
        <f t="shared" si="4"/>
        <v>0.00004453448928</v>
      </c>
      <c r="J535" s="312">
        <f t="shared" si="5"/>
        <v>-0.00004215449955</v>
      </c>
    </row>
    <row r="536">
      <c r="A536" s="309">
        <v>532.0</v>
      </c>
      <c r="B536" s="310">
        <v>1.0</v>
      </c>
      <c r="C536" s="186">
        <v>6641.0</v>
      </c>
      <c r="D536" s="311">
        <v>1.0</v>
      </c>
      <c r="E536" s="186">
        <v>221.0</v>
      </c>
      <c r="F536" s="301">
        <f t="shared" si="1"/>
        <v>-0.003337241815</v>
      </c>
      <c r="G536" s="301">
        <f t="shared" si="2"/>
        <v>-0.00180369758</v>
      </c>
      <c r="H536" s="201">
        <f t="shared" si="3"/>
        <v>0.00001648228179</v>
      </c>
      <c r="I536" s="201">
        <f t="shared" si="4"/>
        <v>0.000003925087991</v>
      </c>
      <c r="J536" s="312">
        <f t="shared" si="5"/>
        <v>0.000008043283305</v>
      </c>
    </row>
    <row r="537">
      <c r="A537" s="7">
        <v>533.0</v>
      </c>
      <c r="B537" s="310">
        <v>1.0</v>
      </c>
      <c r="C537" s="186">
        <v>6673.3</v>
      </c>
      <c r="D537" s="7">
        <v>1.0</v>
      </c>
      <c r="E537" s="186">
        <v>221.36</v>
      </c>
      <c r="F537" s="301">
        <f t="shared" si="1"/>
        <v>0.001628959276</v>
      </c>
      <c r="G537" s="301">
        <f t="shared" si="2"/>
        <v>0.004863725343</v>
      </c>
      <c r="H537" s="201">
        <f t="shared" si="3"/>
        <v>0.0000008214946765</v>
      </c>
      <c r="I537" s="201">
        <f t="shared" si="4"/>
        <v>0.00002196084009</v>
      </c>
      <c r="J537" s="312">
        <f t="shared" si="5"/>
        <v>0.000004247436077</v>
      </c>
    </row>
    <row r="538">
      <c r="A538" s="7">
        <v>534.0</v>
      </c>
      <c r="B538" s="310">
        <v>1.0</v>
      </c>
      <c r="C538" s="186">
        <v>6649.1</v>
      </c>
      <c r="D538" s="311">
        <v>1.0</v>
      </c>
      <c r="E538" s="186">
        <v>222.59</v>
      </c>
      <c r="F538" s="301">
        <f t="shared" si="1"/>
        <v>0.005556559451</v>
      </c>
      <c r="G538" s="301">
        <f t="shared" si="2"/>
        <v>-0.00362639174</v>
      </c>
      <c r="H538" s="201">
        <f t="shared" si="3"/>
        <v>0.00002336720418</v>
      </c>
      <c r="I538" s="201">
        <f t="shared" si="4"/>
        <v>0.00001446948512</v>
      </c>
      <c r="J538" s="312">
        <f t="shared" si="5"/>
        <v>-0.0000183878061</v>
      </c>
    </row>
    <row r="539">
      <c r="A539" s="309">
        <v>535.0</v>
      </c>
      <c r="B539" s="310">
        <v>1.0</v>
      </c>
      <c r="C539" s="186">
        <v>6700.3</v>
      </c>
      <c r="D539" s="311">
        <v>1.0</v>
      </c>
      <c r="E539" s="186">
        <v>224.08</v>
      </c>
      <c r="F539" s="301">
        <f t="shared" si="1"/>
        <v>0.00669392156</v>
      </c>
      <c r="G539" s="301">
        <f t="shared" si="2"/>
        <v>0.007700290265</v>
      </c>
      <c r="H539" s="201">
        <f t="shared" si="3"/>
        <v>0.00003565673084</v>
      </c>
      <c r="I539" s="201">
        <f t="shared" si="4"/>
        <v>0.00005659258547</v>
      </c>
      <c r="J539" s="312">
        <f t="shared" si="5"/>
        <v>0.00004492111517</v>
      </c>
    </row>
    <row r="540">
      <c r="A540" s="7">
        <v>536.0</v>
      </c>
      <c r="B540" s="310">
        <v>1.0</v>
      </c>
      <c r="C540" s="186">
        <v>6691.2</v>
      </c>
      <c r="D540" s="311">
        <v>1.0</v>
      </c>
      <c r="E540" s="186">
        <v>224.43</v>
      </c>
      <c r="F540" s="301">
        <f t="shared" si="1"/>
        <v>0.001561942164</v>
      </c>
      <c r="G540" s="301">
        <f t="shared" si="2"/>
        <v>-0.001358148143</v>
      </c>
      <c r="H540" s="201">
        <f t="shared" si="3"/>
        <v>0.0000007045022493</v>
      </c>
      <c r="I540" s="201">
        <f t="shared" si="4"/>
        <v>0.00000235817192</v>
      </c>
      <c r="J540" s="312">
        <f t="shared" si="5"/>
        <v>-0.000001288928789</v>
      </c>
    </row>
    <row r="541">
      <c r="A541" s="7">
        <v>537.0</v>
      </c>
      <c r="B541" s="310">
        <v>1.0</v>
      </c>
      <c r="C541" s="186">
        <v>6724.6</v>
      </c>
      <c r="D541" s="7">
        <v>1.0</v>
      </c>
      <c r="E541" s="186">
        <v>224.78</v>
      </c>
      <c r="F541" s="301">
        <f t="shared" si="1"/>
        <v>0.001559506305</v>
      </c>
      <c r="G541" s="301">
        <f t="shared" si="2"/>
        <v>0.004991630799</v>
      </c>
      <c r="H541" s="201">
        <f t="shared" si="3"/>
        <v>0.0000007004191247</v>
      </c>
      <c r="I541" s="201">
        <f t="shared" si="4"/>
        <v>0.00002317599108</v>
      </c>
      <c r="J541" s="312">
        <f t="shared" si="5"/>
        <v>0.000004029008239</v>
      </c>
    </row>
    <row r="542">
      <c r="A542" s="309">
        <v>538.0</v>
      </c>
      <c r="B542" s="310">
        <v>1.0</v>
      </c>
      <c r="C542" s="186">
        <v>6776.7</v>
      </c>
      <c r="D542" s="311">
        <v>1.0</v>
      </c>
      <c r="E542" s="186">
        <v>221.81</v>
      </c>
      <c r="F542" s="301">
        <f t="shared" si="1"/>
        <v>-0.0132129193</v>
      </c>
      <c r="G542" s="301">
        <f t="shared" si="2"/>
        <v>0.007747672724</v>
      </c>
      <c r="H542" s="201">
        <f t="shared" si="3"/>
        <v>0.0001941985822</v>
      </c>
      <c r="I542" s="201">
        <f t="shared" si="4"/>
        <v>0.00005730772851</v>
      </c>
      <c r="J542" s="312">
        <f t="shared" si="5"/>
        <v>-0.0001054944531</v>
      </c>
    </row>
    <row r="543">
      <c r="A543" s="7">
        <v>539.0</v>
      </c>
      <c r="B543" s="310">
        <v>1.0</v>
      </c>
      <c r="C543" s="186">
        <v>6818.0</v>
      </c>
      <c r="D543" s="311">
        <v>1.0</v>
      </c>
      <c r="E543" s="186">
        <v>222.93</v>
      </c>
      <c r="F543" s="301">
        <f t="shared" si="1"/>
        <v>0.005049366575</v>
      </c>
      <c r="G543" s="301">
        <f t="shared" si="2"/>
        <v>0.006094411734</v>
      </c>
      <c r="H543" s="201">
        <f t="shared" si="3"/>
        <v>0.00001872094499</v>
      </c>
      <c r="I543" s="201">
        <f t="shared" si="4"/>
        <v>0.0000350100113</v>
      </c>
      <c r="J543" s="312">
        <f t="shared" si="5"/>
        <v>0.00002560118153</v>
      </c>
    </row>
    <row r="544">
      <c r="A544" s="7">
        <v>540.0</v>
      </c>
      <c r="B544" s="310">
        <v>1.0</v>
      </c>
      <c r="C544" s="186">
        <v>6793.4</v>
      </c>
      <c r="D544" s="311">
        <v>1.0</v>
      </c>
      <c r="E544" s="186">
        <v>223.34</v>
      </c>
      <c r="F544" s="301">
        <f t="shared" si="1"/>
        <v>0.001839142332</v>
      </c>
      <c r="G544" s="301">
        <f t="shared" si="2"/>
        <v>-0.003608096216</v>
      </c>
      <c r="H544" s="201">
        <f t="shared" si="3"/>
        <v>0.000001246676066</v>
      </c>
      <c r="I544" s="201">
        <f t="shared" si="4"/>
        <v>0.00001433063197</v>
      </c>
      <c r="J544" s="312">
        <f t="shared" si="5"/>
        <v>-0.00000422677843</v>
      </c>
    </row>
    <row r="545">
      <c r="A545" s="309">
        <v>541.0</v>
      </c>
      <c r="B545" s="310">
        <v>1.0</v>
      </c>
      <c r="C545" s="186">
        <v>6825.8</v>
      </c>
      <c r="D545" s="7">
        <v>1.0</v>
      </c>
      <c r="E545" s="186">
        <v>228.0</v>
      </c>
      <c r="F545" s="301">
        <f t="shared" si="1"/>
        <v>0.0208650488</v>
      </c>
      <c r="G545" s="301">
        <f t="shared" si="2"/>
        <v>0.004769334943</v>
      </c>
      <c r="H545" s="201">
        <f t="shared" si="3"/>
        <v>0.0004057184114</v>
      </c>
      <c r="I545" s="201">
        <f t="shared" si="4"/>
        <v>0.00002108507761</v>
      </c>
      <c r="J545" s="312">
        <f t="shared" si="5"/>
        <v>0.00009249110331</v>
      </c>
    </row>
    <row r="546">
      <c r="A546" s="7">
        <v>542.0</v>
      </c>
      <c r="B546" s="310">
        <v>1.0</v>
      </c>
      <c r="C546" s="186">
        <v>6845.1</v>
      </c>
      <c r="D546" s="311">
        <v>1.0</v>
      </c>
      <c r="E546" s="186">
        <v>226.69</v>
      </c>
      <c r="F546" s="301">
        <f t="shared" si="1"/>
        <v>-0.005745614035</v>
      </c>
      <c r="G546" s="301">
        <f t="shared" si="2"/>
        <v>0.002827507398</v>
      </c>
      <c r="H546" s="201">
        <f t="shared" si="3"/>
        <v>0.000041837739</v>
      </c>
      <c r="I546" s="201">
        <f t="shared" si="4"/>
        <v>0.000007022613929</v>
      </c>
      <c r="J546" s="312">
        <f t="shared" si="5"/>
        <v>-0.00001714089521</v>
      </c>
    </row>
    <row r="547">
      <c r="A547" s="7">
        <v>543.0</v>
      </c>
      <c r="B547" s="310">
        <v>1.0</v>
      </c>
      <c r="C547" s="186">
        <v>6812.6</v>
      </c>
      <c r="D547" s="311">
        <v>1.0</v>
      </c>
      <c r="E547" s="186">
        <v>228.85</v>
      </c>
      <c r="F547" s="301">
        <f t="shared" si="1"/>
        <v>0.009528430897</v>
      </c>
      <c r="G547" s="301">
        <f t="shared" si="2"/>
        <v>-0.004747921871</v>
      </c>
      <c r="H547" s="201">
        <f t="shared" si="3"/>
        <v>0.00007754273103</v>
      </c>
      <c r="I547" s="201">
        <f t="shared" si="4"/>
        <v>0.00002425964174</v>
      </c>
      <c r="J547" s="312">
        <f t="shared" si="5"/>
        <v>-0.00004337232844</v>
      </c>
    </row>
    <row r="548">
      <c r="A548" s="309">
        <v>544.0</v>
      </c>
      <c r="B548" s="310">
        <v>1.0</v>
      </c>
      <c r="C548" s="186">
        <v>6788.9</v>
      </c>
      <c r="D548" s="311">
        <v>1.0</v>
      </c>
      <c r="E548" s="186">
        <v>230.22</v>
      </c>
      <c r="F548" s="301">
        <f t="shared" si="1"/>
        <v>0.005986454009</v>
      </c>
      <c r="G548" s="301">
        <f t="shared" si="2"/>
        <v>-0.003478848017</v>
      </c>
      <c r="H548" s="201">
        <f t="shared" si="3"/>
        <v>0.00002770820282</v>
      </c>
      <c r="I548" s="201">
        <f t="shared" si="4"/>
        <v>0.00001336877773</v>
      </c>
      <c r="J548" s="312">
        <f t="shared" si="5"/>
        <v>-0.00001924642317</v>
      </c>
    </row>
    <row r="549">
      <c r="A549" s="7">
        <v>545.0</v>
      </c>
      <c r="B549" s="310">
        <v>1.0</v>
      </c>
      <c r="C549" s="186">
        <v>6768.6</v>
      </c>
      <c r="D549" s="7">
        <v>1.0</v>
      </c>
      <c r="E549" s="186">
        <v>229.62</v>
      </c>
      <c r="F549" s="301">
        <f t="shared" si="1"/>
        <v>-0.002606202763</v>
      </c>
      <c r="G549" s="301">
        <f t="shared" si="2"/>
        <v>-0.002990175139</v>
      </c>
      <c r="H549" s="201">
        <f t="shared" si="3"/>
        <v>0.00001108090014</v>
      </c>
      <c r="I549" s="201">
        <f t="shared" si="4"/>
        <v>0.00001003407647</v>
      </c>
      <c r="J549" s="312">
        <f t="shared" si="5"/>
        <v>0.00001054450565</v>
      </c>
    </row>
    <row r="550">
      <c r="A550" s="7">
        <v>546.0</v>
      </c>
      <c r="B550" s="310">
        <v>1.0</v>
      </c>
      <c r="C550" s="186">
        <v>6640.3</v>
      </c>
      <c r="D550" s="311">
        <v>1.0</v>
      </c>
      <c r="E550" s="186">
        <v>228.9</v>
      </c>
      <c r="F550" s="301">
        <f t="shared" si="1"/>
        <v>-0.003135615365</v>
      </c>
      <c r="G550" s="301">
        <f t="shared" si="2"/>
        <v>-0.01895517537</v>
      </c>
      <c r="H550" s="201">
        <f t="shared" si="3"/>
        <v>0.00001488579371</v>
      </c>
      <c r="I550" s="201">
        <f t="shared" si="4"/>
        <v>0.0003660587273</v>
      </c>
      <c r="J550" s="312">
        <f t="shared" si="5"/>
        <v>0.00007381784811</v>
      </c>
    </row>
    <row r="551">
      <c r="A551" s="309">
        <v>547.0</v>
      </c>
      <c r="B551" s="310">
        <v>1.0</v>
      </c>
      <c r="C551" s="186">
        <v>6478.1</v>
      </c>
      <c r="D551" s="311">
        <v>1.0</v>
      </c>
      <c r="E551" s="186">
        <v>232.03</v>
      </c>
      <c r="F551" s="301">
        <f t="shared" si="1"/>
        <v>0.01367409349</v>
      </c>
      <c r="G551" s="301">
        <f t="shared" si="2"/>
        <v>-0.02442660723</v>
      </c>
      <c r="H551" s="201">
        <f t="shared" si="3"/>
        <v>0.0001677412914</v>
      </c>
      <c r="I551" s="201">
        <f t="shared" si="4"/>
        <v>0.0006053613989</v>
      </c>
      <c r="J551" s="312">
        <f t="shared" si="5"/>
        <v>-0.0003186598544</v>
      </c>
    </row>
    <row r="552">
      <c r="A552" s="7">
        <v>548.0</v>
      </c>
      <c r="B552" s="310">
        <v>1.0</v>
      </c>
      <c r="C552" s="186">
        <v>6519.5</v>
      </c>
      <c r="D552" s="311">
        <v>1.0</v>
      </c>
      <c r="E552" s="186">
        <v>226.45</v>
      </c>
      <c r="F552" s="301">
        <f t="shared" si="1"/>
        <v>-0.0240486144</v>
      </c>
      <c r="G552" s="301">
        <f t="shared" si="2"/>
        <v>0.006390762724</v>
      </c>
      <c r="H552" s="201">
        <f t="shared" si="3"/>
        <v>0.000613612857</v>
      </c>
      <c r="I552" s="201">
        <f t="shared" si="4"/>
        <v>0.00003860480886</v>
      </c>
      <c r="J552" s="312">
        <f t="shared" si="5"/>
        <v>-0.0001539103864</v>
      </c>
    </row>
    <row r="553">
      <c r="A553" s="7">
        <v>549.0</v>
      </c>
      <c r="B553" s="310">
        <v>1.0</v>
      </c>
      <c r="C553" s="186">
        <v>6568.1</v>
      </c>
      <c r="D553" s="7">
        <v>1.0</v>
      </c>
      <c r="E553" s="186">
        <v>217.43</v>
      </c>
      <c r="F553" s="301">
        <f t="shared" si="1"/>
        <v>-0.03983219254</v>
      </c>
      <c r="G553" s="301">
        <f t="shared" si="2"/>
        <v>0.007454559399</v>
      </c>
      <c r="H553" s="201">
        <f t="shared" si="3"/>
        <v>0.00164469086</v>
      </c>
      <c r="I553" s="201">
        <f t="shared" si="4"/>
        <v>0.00005295579867</v>
      </c>
      <c r="J553" s="312">
        <f t="shared" si="5"/>
        <v>-0.0002951201757</v>
      </c>
    </row>
    <row r="554">
      <c r="A554" s="309">
        <v>550.0</v>
      </c>
      <c r="B554" s="310">
        <v>1.0</v>
      </c>
      <c r="C554" s="186">
        <v>6584.4</v>
      </c>
      <c r="D554" s="311">
        <v>1.0</v>
      </c>
      <c r="E554" s="186">
        <v>218.88</v>
      </c>
      <c r="F554" s="301">
        <f t="shared" si="1"/>
        <v>0.006668812951</v>
      </c>
      <c r="G554" s="301">
        <f t="shared" si="2"/>
        <v>0.002481691813</v>
      </c>
      <c r="H554" s="201">
        <f t="shared" si="3"/>
        <v>0.00003535749792</v>
      </c>
      <c r="I554" s="201">
        <f t="shared" si="4"/>
        <v>0.00000530936488</v>
      </c>
      <c r="J554" s="312">
        <f t="shared" si="5"/>
        <v>0.00001370130861</v>
      </c>
    </row>
    <row r="555">
      <c r="A555" s="7">
        <v>551.0</v>
      </c>
      <c r="B555" s="310">
        <v>1.0</v>
      </c>
      <c r="C555" s="186">
        <v>6590.3</v>
      </c>
      <c r="D555" s="311">
        <v>1.0</v>
      </c>
      <c r="E555" s="186">
        <v>222.79</v>
      </c>
      <c r="F555" s="301">
        <f t="shared" si="1"/>
        <v>0.01786366959</v>
      </c>
      <c r="G555" s="301">
        <f t="shared" si="2"/>
        <v>0.0008960573477</v>
      </c>
      <c r="H555" s="201">
        <f t="shared" si="3"/>
        <v>0.0002938164093</v>
      </c>
      <c r="I555" s="201">
        <f t="shared" si="4"/>
        <v>0.0000005163449219</v>
      </c>
      <c r="J555" s="312">
        <f t="shared" si="5"/>
        <v>0.00001231708614</v>
      </c>
    </row>
    <row r="556">
      <c r="A556" s="7">
        <v>552.0</v>
      </c>
      <c r="B556" s="310">
        <v>1.0</v>
      </c>
      <c r="C556" s="186">
        <v>6568.5</v>
      </c>
      <c r="D556" s="311">
        <v>1.0</v>
      </c>
      <c r="E556" s="186">
        <v>220.02</v>
      </c>
      <c r="F556" s="301">
        <f t="shared" si="1"/>
        <v>-0.01243323309</v>
      </c>
      <c r="G556" s="301">
        <f t="shared" si="2"/>
        <v>-0.003307891902</v>
      </c>
      <c r="H556" s="201">
        <f t="shared" si="3"/>
        <v>0.0001730758348</v>
      </c>
      <c r="I556" s="201">
        <f t="shared" si="4"/>
        <v>0.00001214785844</v>
      </c>
      <c r="J556" s="312">
        <f t="shared" si="5"/>
        <v>0.00004585303415</v>
      </c>
    </row>
    <row r="557">
      <c r="A557" s="309">
        <v>553.0</v>
      </c>
      <c r="B557" s="310">
        <v>1.0</v>
      </c>
      <c r="C557" s="186">
        <v>6595.9</v>
      </c>
      <c r="D557" s="7">
        <v>1.0</v>
      </c>
      <c r="E557" s="186">
        <v>222.78</v>
      </c>
      <c r="F557" s="301">
        <f t="shared" si="1"/>
        <v>0.01254431415</v>
      </c>
      <c r="G557" s="301">
        <f t="shared" si="2"/>
        <v>0.004171424222</v>
      </c>
      <c r="H557" s="201">
        <f t="shared" si="3"/>
        <v>0.0001397530239</v>
      </c>
      <c r="I557" s="201">
        <f t="shared" si="4"/>
        <v>0.0000159515433</v>
      </c>
      <c r="J557" s="312">
        <f t="shared" si="5"/>
        <v>0.00004721521377</v>
      </c>
    </row>
    <row r="558">
      <c r="A558" s="7">
        <v>554.0</v>
      </c>
      <c r="B558" s="310">
        <v>1.0</v>
      </c>
      <c r="C558" s="186">
        <v>6408.1</v>
      </c>
      <c r="D558" s="311">
        <v>1.0</v>
      </c>
      <c r="E558" s="186">
        <v>219.5</v>
      </c>
      <c r="F558" s="301">
        <f t="shared" si="1"/>
        <v>-0.01472304516</v>
      </c>
      <c r="G558" s="301">
        <f t="shared" si="2"/>
        <v>-0.02847223275</v>
      </c>
      <c r="H558" s="201">
        <f t="shared" si="3"/>
        <v>0.0002385678258</v>
      </c>
      <c r="I558" s="201">
        <f t="shared" si="4"/>
        <v>0.0008208063789</v>
      </c>
      <c r="J558" s="312">
        <f t="shared" si="5"/>
        <v>0.000442513269</v>
      </c>
    </row>
    <row r="559">
      <c r="A559" s="7">
        <v>555.0</v>
      </c>
      <c r="B559" s="310">
        <v>1.0</v>
      </c>
      <c r="C559" s="186">
        <v>6405.5</v>
      </c>
      <c r="D559" s="311">
        <v>1.0</v>
      </c>
      <c r="E559" s="186">
        <v>234.0</v>
      </c>
      <c r="F559" s="301">
        <f t="shared" si="1"/>
        <v>0.06605922551</v>
      </c>
      <c r="G559" s="301">
        <f t="shared" si="2"/>
        <v>-0.0004057364898</v>
      </c>
      <c r="H559" s="201">
        <f t="shared" si="3"/>
        <v>0.004268875177</v>
      </c>
      <c r="I559" s="201">
        <f t="shared" si="4"/>
        <v>0.0000003401483588</v>
      </c>
      <c r="J559" s="312">
        <f t="shared" si="5"/>
        <v>-0.00003810578546</v>
      </c>
    </row>
    <row r="560">
      <c r="A560" s="309">
        <v>556.0</v>
      </c>
      <c r="B560" s="310">
        <v>1.0</v>
      </c>
      <c r="C560" s="186">
        <v>6467.4</v>
      </c>
      <c r="D560" s="311">
        <v>1.0</v>
      </c>
      <c r="E560" s="186">
        <v>226.61</v>
      </c>
      <c r="F560" s="301">
        <f t="shared" si="1"/>
        <v>-0.03158119658</v>
      </c>
      <c r="G560" s="301">
        <f t="shared" si="2"/>
        <v>0.009663570369</v>
      </c>
      <c r="H560" s="201">
        <f t="shared" si="3"/>
        <v>0.001043535005</v>
      </c>
      <c r="I560" s="201">
        <f t="shared" si="4"/>
        <v>0.00008998579851</v>
      </c>
      <c r="J560" s="312">
        <f t="shared" si="5"/>
        <v>-0.0003064365035</v>
      </c>
    </row>
    <row r="561">
      <c r="A561" s="7">
        <v>557.0</v>
      </c>
      <c r="B561" s="310">
        <v>1.0</v>
      </c>
      <c r="C561" s="186">
        <v>6545.0</v>
      </c>
      <c r="D561" s="7">
        <v>1.0</v>
      </c>
      <c r="E561" s="186">
        <v>227.4</v>
      </c>
      <c r="F561" s="301">
        <f t="shared" si="1"/>
        <v>0.003486165659</v>
      </c>
      <c r="G561" s="301">
        <f t="shared" si="2"/>
        <v>0.01199863933</v>
      </c>
      <c r="H561" s="201">
        <f t="shared" si="3"/>
        <v>0.00000763731814</v>
      </c>
      <c r="I561" s="201">
        <f t="shared" si="4"/>
        <v>0.0001397396683</v>
      </c>
      <c r="J561" s="312">
        <f t="shared" si="5"/>
        <v>0.00003266858283</v>
      </c>
    </row>
    <row r="562">
      <c r="A562" s="7">
        <v>558.0</v>
      </c>
      <c r="B562" s="310">
        <v>1.0</v>
      </c>
      <c r="C562" s="186">
        <v>6483.3</v>
      </c>
      <c r="D562" s="311">
        <v>1.0</v>
      </c>
      <c r="E562" s="186">
        <v>229.52</v>
      </c>
      <c r="F562" s="301">
        <f t="shared" si="1"/>
        <v>0.009322779244</v>
      </c>
      <c r="G562" s="301">
        <f t="shared" si="2"/>
        <v>-0.009427043545</v>
      </c>
      <c r="H562" s="201">
        <f t="shared" si="3"/>
        <v>0.00007396315456</v>
      </c>
      <c r="I562" s="201">
        <f t="shared" si="4"/>
        <v>0.0000922469859</v>
      </c>
      <c r="J562" s="312">
        <f t="shared" si="5"/>
        <v>-0.00008260071474</v>
      </c>
    </row>
    <row r="563">
      <c r="A563" s="309">
        <v>559.0</v>
      </c>
      <c r="B563" s="310">
        <v>1.0</v>
      </c>
      <c r="C563" s="186">
        <v>6501.8</v>
      </c>
      <c r="D563" s="311">
        <v>1.0</v>
      </c>
      <c r="E563" s="186">
        <v>234.45</v>
      </c>
      <c r="F563" s="301">
        <f t="shared" si="1"/>
        <v>0.02147960962</v>
      </c>
      <c r="G563" s="301">
        <f t="shared" si="2"/>
        <v>0.002853485108</v>
      </c>
      <c r="H563" s="201">
        <f t="shared" si="3"/>
        <v>0.000430853621</v>
      </c>
      <c r="I563" s="201">
        <f t="shared" si="4"/>
        <v>0.000007160971747</v>
      </c>
      <c r="J563" s="312">
        <f t="shared" si="5"/>
        <v>0.00005554575238</v>
      </c>
    </row>
    <row r="564">
      <c r="A564" s="7">
        <v>560.0</v>
      </c>
      <c r="B564" s="310">
        <v>1.0</v>
      </c>
      <c r="C564" s="186">
        <v>6523.1</v>
      </c>
      <c r="D564" s="311">
        <v>1.0</v>
      </c>
      <c r="E564" s="186">
        <v>235.3</v>
      </c>
      <c r="F564" s="301">
        <f t="shared" si="1"/>
        <v>0.003625506505</v>
      </c>
      <c r="G564" s="301">
        <f t="shared" si="2"/>
        <v>0.003276015873</v>
      </c>
      <c r="H564" s="201">
        <f t="shared" si="3"/>
        <v>0.000008426890321</v>
      </c>
      <c r="I564" s="201">
        <f t="shared" si="4"/>
        <v>0.000009600887975</v>
      </c>
      <c r="J564" s="312">
        <f t="shared" si="5"/>
        <v>0.000008994755692</v>
      </c>
    </row>
    <row r="565">
      <c r="A565" s="7">
        <v>561.0</v>
      </c>
      <c r="B565" s="310">
        <v>1.0</v>
      </c>
      <c r="C565" s="186">
        <v>6440.1</v>
      </c>
      <c r="D565" s="7">
        <v>1.0</v>
      </c>
      <c r="E565" s="186">
        <v>238.86</v>
      </c>
      <c r="F565" s="301">
        <f t="shared" si="1"/>
        <v>0.01512962176</v>
      </c>
      <c r="G565" s="301">
        <f t="shared" si="2"/>
        <v>-0.01272401159</v>
      </c>
      <c r="H565" s="201">
        <f t="shared" si="3"/>
        <v>0.0002075623958</v>
      </c>
      <c r="I565" s="201">
        <f t="shared" si="4"/>
        <v>0.0001664486375</v>
      </c>
      <c r="J565" s="312">
        <f t="shared" si="5"/>
        <v>-0.0001858722088</v>
      </c>
    </row>
    <row r="566">
      <c r="A566" s="309">
        <v>562.0</v>
      </c>
      <c r="B566" s="310">
        <v>1.0</v>
      </c>
      <c r="C566" s="186">
        <v>6471.2</v>
      </c>
      <c r="D566" s="311">
        <v>1.0</v>
      </c>
      <c r="E566" s="186">
        <v>238.35</v>
      </c>
      <c r="F566" s="301">
        <f t="shared" si="1"/>
        <v>-0.002135141924</v>
      </c>
      <c r="G566" s="301">
        <f t="shared" si="2"/>
        <v>0.00482911756</v>
      </c>
      <c r="H566" s="201">
        <f t="shared" si="3"/>
        <v>0.000008166665134</v>
      </c>
      <c r="I566" s="201">
        <f t="shared" si="4"/>
        <v>0.00002163767708</v>
      </c>
      <c r="J566" s="312">
        <f t="shared" si="5"/>
        <v>-0.00001329314346</v>
      </c>
    </row>
    <row r="567">
      <c r="A567" s="7">
        <v>563.0</v>
      </c>
      <c r="B567" s="310">
        <v>1.0</v>
      </c>
      <c r="C567" s="186">
        <v>6500.6</v>
      </c>
      <c r="D567" s="311">
        <v>1.0</v>
      </c>
      <c r="E567" s="186">
        <v>233.9</v>
      </c>
      <c r="F567" s="301">
        <f t="shared" si="1"/>
        <v>-0.01867002308</v>
      </c>
      <c r="G567" s="301">
        <f t="shared" si="2"/>
        <v>0.004543206824</v>
      </c>
      <c r="H567" s="201">
        <f t="shared" si="3"/>
        <v>0.0003760736684</v>
      </c>
      <c r="I567" s="201">
        <f t="shared" si="4"/>
        <v>0.00001905951917</v>
      </c>
      <c r="J567" s="312">
        <f t="shared" si="5"/>
        <v>-0.00008466276213</v>
      </c>
    </row>
    <row r="568">
      <c r="A568" s="7">
        <v>564.0</v>
      </c>
      <c r="B568" s="310">
        <v>1.0</v>
      </c>
      <c r="C568" s="186">
        <v>6507.4</v>
      </c>
      <c r="D568" s="311">
        <v>1.0</v>
      </c>
      <c r="E568" s="186">
        <v>234.05</v>
      </c>
      <c r="F568" s="301">
        <f t="shared" si="1"/>
        <v>0.0006412997007</v>
      </c>
      <c r="G568" s="301">
        <f t="shared" si="2"/>
        <v>0.001046057287</v>
      </c>
      <c r="H568" s="201">
        <f t="shared" si="3"/>
        <v>0.00000000660906241</v>
      </c>
      <c r="I568" s="201">
        <f t="shared" si="4"/>
        <v>0.0000007544162501</v>
      </c>
      <c r="J568" s="312">
        <f t="shared" si="5"/>
        <v>-0.00000007061150104</v>
      </c>
    </row>
    <row r="569">
      <c r="A569" s="309">
        <v>565.0</v>
      </c>
      <c r="B569" s="310">
        <v>1.0</v>
      </c>
      <c r="C569" s="186">
        <v>6604.2</v>
      </c>
      <c r="D569" s="7">
        <v>1.0</v>
      </c>
      <c r="E569" s="186">
        <v>233.0</v>
      </c>
      <c r="F569" s="301">
        <f t="shared" si="1"/>
        <v>-0.004486220893</v>
      </c>
      <c r="G569" s="301">
        <f t="shared" si="2"/>
        <v>0.01487537265</v>
      </c>
      <c r="H569" s="201">
        <f t="shared" si="3"/>
        <v>0.00002713177177</v>
      </c>
      <c r="I569" s="201">
        <f t="shared" si="4"/>
        <v>0.0002160278749</v>
      </c>
      <c r="J569" s="312">
        <f t="shared" si="5"/>
        <v>-0.00007655859846</v>
      </c>
    </row>
    <row r="570">
      <c r="A570" s="7">
        <v>566.0</v>
      </c>
      <c r="B570" s="310">
        <v>1.0</v>
      </c>
      <c r="C570" s="186">
        <v>6579.4</v>
      </c>
      <c r="D570" s="311">
        <v>1.0</v>
      </c>
      <c r="E570" s="186">
        <v>235.43</v>
      </c>
      <c r="F570" s="301">
        <f t="shared" si="1"/>
        <v>0.01042918455</v>
      </c>
      <c r="G570" s="301">
        <f t="shared" si="2"/>
        <v>-0.003755186094</v>
      </c>
      <c r="H570" s="201">
        <f t="shared" si="3"/>
        <v>0.00009421786435</v>
      </c>
      <c r="I570" s="201">
        <f t="shared" si="4"/>
        <v>0.00001546590903</v>
      </c>
      <c r="J570" s="312">
        <f t="shared" si="5"/>
        <v>-0.00003817282959</v>
      </c>
    </row>
    <row r="571">
      <c r="A571" s="7">
        <v>567.0</v>
      </c>
      <c r="B571" s="310">
        <v>1.0</v>
      </c>
      <c r="C571" s="186">
        <v>6573.4</v>
      </c>
      <c r="D571" s="311">
        <v>1.0</v>
      </c>
      <c r="E571" s="186">
        <v>240.87</v>
      </c>
      <c r="F571" s="301">
        <f t="shared" si="1"/>
        <v>0.02310665591</v>
      </c>
      <c r="G571" s="301">
        <f t="shared" si="2"/>
        <v>-0.0009119372587</v>
      </c>
      <c r="H571" s="201">
        <f t="shared" si="3"/>
        <v>0.000501046145</v>
      </c>
      <c r="I571" s="201">
        <f t="shared" si="4"/>
        <v>0.000001186842824</v>
      </c>
      <c r="J571" s="312">
        <f t="shared" si="5"/>
        <v>-0.00002438571348</v>
      </c>
    </row>
    <row r="572">
      <c r="A572" s="309">
        <v>568.0</v>
      </c>
      <c r="B572" s="310">
        <v>1.0</v>
      </c>
      <c r="C572" s="186">
        <v>6553.0</v>
      </c>
      <c r="D572" s="311">
        <v>1.0</v>
      </c>
      <c r="E572" s="186">
        <v>239.85</v>
      </c>
      <c r="F572" s="301">
        <f t="shared" si="1"/>
        <v>-0.004234649396</v>
      </c>
      <c r="G572" s="301">
        <f t="shared" si="2"/>
        <v>-0.003103416801</v>
      </c>
      <c r="H572" s="201">
        <f t="shared" si="3"/>
        <v>0.00002457428034</v>
      </c>
      <c r="I572" s="201">
        <f t="shared" si="4"/>
        <v>0.00001076432255</v>
      </c>
      <c r="J572" s="312">
        <f t="shared" si="5"/>
        <v>0.0000162642393</v>
      </c>
    </row>
    <row r="573">
      <c r="A573" s="7">
        <v>569.0</v>
      </c>
      <c r="B573" s="310">
        <v>1.0</v>
      </c>
      <c r="C573" s="186">
        <v>6613.2</v>
      </c>
      <c r="D573" s="7">
        <v>1.0</v>
      </c>
      <c r="E573" s="186">
        <v>240.03</v>
      </c>
      <c r="F573" s="301">
        <f t="shared" si="1"/>
        <v>0.0007504690432</v>
      </c>
      <c r="G573" s="301">
        <f t="shared" si="2"/>
        <v>0.009186632077</v>
      </c>
      <c r="H573" s="201">
        <f t="shared" si="3"/>
        <v>0.0000000007769154029</v>
      </c>
      <c r="I573" s="201">
        <f t="shared" si="4"/>
        <v>0.00008116471479</v>
      </c>
      <c r="J573" s="312">
        <f t="shared" si="5"/>
        <v>0.0000002511137533</v>
      </c>
    </row>
    <row r="574">
      <c r="A574" s="7">
        <v>570.0</v>
      </c>
      <c r="B574" s="310">
        <v>1.0</v>
      </c>
      <c r="C574" s="186">
        <v>6647.3</v>
      </c>
      <c r="D574" s="311">
        <v>1.0</v>
      </c>
      <c r="E574" s="186">
        <v>236.45</v>
      </c>
      <c r="F574" s="301">
        <f t="shared" si="1"/>
        <v>-0.01491480232</v>
      </c>
      <c r="G574" s="301">
        <f t="shared" si="2"/>
        <v>0.005156353959</v>
      </c>
      <c r="H574" s="201">
        <f t="shared" si="3"/>
        <v>0.0002445282211</v>
      </c>
      <c r="I574" s="201">
        <f t="shared" si="4"/>
        <v>0.00002478912712</v>
      </c>
      <c r="J574" s="312">
        <f t="shared" si="5"/>
        <v>-0.00007785654217</v>
      </c>
    </row>
    <row r="575">
      <c r="A575" s="309">
        <v>571.0</v>
      </c>
      <c r="B575" s="310">
        <v>1.0</v>
      </c>
      <c r="C575" s="186">
        <v>6648.0</v>
      </c>
      <c r="D575" s="311">
        <v>1.0</v>
      </c>
      <c r="E575" s="186">
        <v>239.65</v>
      </c>
      <c r="F575" s="301">
        <f t="shared" si="1"/>
        <v>0.0135335166</v>
      </c>
      <c r="G575" s="301">
        <f t="shared" si="2"/>
        <v>0.0001053059137</v>
      </c>
      <c r="H575" s="201">
        <f t="shared" si="3"/>
        <v>0.0001641196907</v>
      </c>
      <c r="I575" s="201">
        <f t="shared" si="4"/>
        <v>0.00000000520995078</v>
      </c>
      <c r="J575" s="312">
        <f t="shared" si="5"/>
        <v>-0.0000009246921166</v>
      </c>
    </row>
    <row r="576">
      <c r="A576" s="7">
        <v>572.0</v>
      </c>
      <c r="B576" s="310">
        <v>1.0</v>
      </c>
      <c r="C576" s="186">
        <v>6614.1</v>
      </c>
      <c r="D576" s="311">
        <v>1.0</v>
      </c>
      <c r="E576" s="186">
        <v>241.99</v>
      </c>
      <c r="F576" s="301">
        <f t="shared" si="1"/>
        <v>0.009764239516</v>
      </c>
      <c r="G576" s="301">
        <f t="shared" si="2"/>
        <v>-0.005099277978</v>
      </c>
      <c r="H576" s="201">
        <f t="shared" si="3"/>
        <v>0.00008175132035</v>
      </c>
      <c r="I576" s="201">
        <f t="shared" si="4"/>
        <v>0.00002784423705</v>
      </c>
      <c r="J576" s="312">
        <f t="shared" si="5"/>
        <v>-0.00004771061877</v>
      </c>
    </row>
    <row r="577">
      <c r="A577" s="7">
        <v>573.0</v>
      </c>
      <c r="B577" s="310">
        <v>1.0</v>
      </c>
      <c r="C577" s="186">
        <v>6638.0</v>
      </c>
      <c r="D577" s="7">
        <v>1.0</v>
      </c>
      <c r="E577" s="186">
        <v>239.55</v>
      </c>
      <c r="F577" s="301">
        <f t="shared" si="1"/>
        <v>-0.01008306128</v>
      </c>
      <c r="G577" s="301">
        <f t="shared" si="2"/>
        <v>0.003613492387</v>
      </c>
      <c r="H577" s="201">
        <f t="shared" si="3"/>
        <v>0.0001167622259</v>
      </c>
      <c r="I577" s="201">
        <f t="shared" si="4"/>
        <v>0.00001180614057</v>
      </c>
      <c r="J577" s="312">
        <f t="shared" si="5"/>
        <v>-0.00003712830795</v>
      </c>
    </row>
    <row r="578">
      <c r="A578" s="309">
        <v>574.0</v>
      </c>
      <c r="B578" s="310">
        <v>1.0</v>
      </c>
      <c r="C578" s="186">
        <v>6654.9</v>
      </c>
      <c r="D578" s="311">
        <v>1.0</v>
      </c>
      <c r="E578" s="186">
        <v>233.0</v>
      </c>
      <c r="F578" s="301">
        <f t="shared" si="1"/>
        <v>-0.02734293467</v>
      </c>
      <c r="G578" s="301">
        <f t="shared" si="2"/>
        <v>0.002545947575</v>
      </c>
      <c r="H578" s="201">
        <f t="shared" si="3"/>
        <v>0.0007876740028</v>
      </c>
      <c r="I578" s="201">
        <f t="shared" si="4"/>
        <v>0.000005609610692</v>
      </c>
      <c r="J578" s="312">
        <f t="shared" si="5"/>
        <v>-0.00006647213332</v>
      </c>
    </row>
    <row r="579">
      <c r="A579" s="7">
        <v>575.0</v>
      </c>
      <c r="B579" s="310">
        <v>1.0</v>
      </c>
      <c r="C579" s="186">
        <v>6669.2</v>
      </c>
      <c r="D579" s="311">
        <v>1.0</v>
      </c>
      <c r="E579" s="186">
        <v>231.44</v>
      </c>
      <c r="F579" s="301">
        <f t="shared" si="1"/>
        <v>-0.00669527897</v>
      </c>
      <c r="G579" s="301">
        <f t="shared" si="2"/>
        <v>0.002148792619</v>
      </c>
      <c r="H579" s="201">
        <f t="shared" si="3"/>
        <v>0.00005502486671</v>
      </c>
      <c r="I579" s="201">
        <f t="shared" si="4"/>
        <v>0.000003886050171</v>
      </c>
      <c r="J579" s="312">
        <f t="shared" si="5"/>
        <v>-0.00001462290644</v>
      </c>
    </row>
    <row r="580">
      <c r="A580" s="7">
        <v>576.0</v>
      </c>
      <c r="B580" s="310">
        <v>1.0</v>
      </c>
      <c r="C580" s="186">
        <v>6673.5</v>
      </c>
      <c r="D580" s="311">
        <v>1.0</v>
      </c>
      <c r="E580" s="186">
        <v>231.6</v>
      </c>
      <c r="F580" s="301">
        <f t="shared" si="1"/>
        <v>0.0006913238852</v>
      </c>
      <c r="G580" s="301">
        <f t="shared" si="2"/>
        <v>0.0006447549931</v>
      </c>
      <c r="H580" s="201">
        <f t="shared" si="3"/>
        <v>0.0000000009779352118</v>
      </c>
      <c r="I580" s="201">
        <f t="shared" si="4"/>
        <v>0.0000002183404031</v>
      </c>
      <c r="J580" s="312">
        <f t="shared" si="5"/>
        <v>-0.00000001461241829</v>
      </c>
    </row>
    <row r="581">
      <c r="A581" s="309">
        <v>577.0</v>
      </c>
      <c r="B581" s="310">
        <v>1.0</v>
      </c>
      <c r="C581" s="186">
        <v>6695.3</v>
      </c>
      <c r="D581" s="7">
        <v>1.0</v>
      </c>
      <c r="E581" s="186">
        <v>230.69</v>
      </c>
      <c r="F581" s="301">
        <f t="shared" si="1"/>
        <v>-0.003929188256</v>
      </c>
      <c r="G581" s="301">
        <f t="shared" si="2"/>
        <v>0.003266651682</v>
      </c>
      <c r="H581" s="201">
        <f t="shared" si="3"/>
        <v>0.00002163909528</v>
      </c>
      <c r="I581" s="201">
        <f t="shared" si="4"/>
        <v>0.000009542945214</v>
      </c>
      <c r="J581" s="312">
        <f t="shared" si="5"/>
        <v>-0.00001437013224</v>
      </c>
    </row>
    <row r="582">
      <c r="A582" s="7">
        <v>578.0</v>
      </c>
      <c r="B582" s="310">
        <v>1.0</v>
      </c>
      <c r="C582" s="186">
        <v>6681.6</v>
      </c>
      <c r="D582" s="311">
        <v>1.0</v>
      </c>
      <c r="E582" s="186">
        <v>230.38</v>
      </c>
      <c r="F582" s="301">
        <f t="shared" si="1"/>
        <v>-0.001343794703</v>
      </c>
      <c r="G582" s="301">
        <f t="shared" si="2"/>
        <v>-0.002046211522</v>
      </c>
      <c r="H582" s="201">
        <f t="shared" si="3"/>
        <v>0.000004269969879</v>
      </c>
      <c r="I582" s="201">
        <f t="shared" si="4"/>
        <v>0.000004944830233</v>
      </c>
      <c r="J582" s="312">
        <f t="shared" si="5"/>
        <v>0.000004595027329</v>
      </c>
    </row>
    <row r="583">
      <c r="A583" s="7">
        <v>579.0</v>
      </c>
      <c r="B583" s="310">
        <v>1.0</v>
      </c>
      <c r="C583" s="186">
        <v>6717.5</v>
      </c>
      <c r="D583" s="311">
        <v>1.0</v>
      </c>
      <c r="E583" s="186">
        <v>234.82</v>
      </c>
      <c r="F583" s="301">
        <f t="shared" si="1"/>
        <v>0.01927250629</v>
      </c>
      <c r="G583" s="301">
        <f t="shared" si="2"/>
        <v>0.005372964559</v>
      </c>
      <c r="H583" s="201">
        <f t="shared" si="3"/>
        <v>0.0003440991778</v>
      </c>
      <c r="I583" s="201">
        <f t="shared" si="4"/>
        <v>0.00002699299847</v>
      </c>
      <c r="J583" s="312">
        <f t="shared" si="5"/>
        <v>0.00009637566385</v>
      </c>
    </row>
    <row r="584">
      <c r="A584" s="309">
        <v>580.0</v>
      </c>
      <c r="B584" s="310">
        <v>1.0</v>
      </c>
      <c r="C584" s="186">
        <v>6730.8</v>
      </c>
      <c r="D584" s="311">
        <v>1.0</v>
      </c>
      <c r="E584" s="186">
        <v>234.77</v>
      </c>
      <c r="F584" s="301">
        <f t="shared" si="1"/>
        <v>-0.000212929052</v>
      </c>
      <c r="G584" s="301">
        <f t="shared" si="2"/>
        <v>0.001979903238</v>
      </c>
      <c r="H584" s="201">
        <f t="shared" si="3"/>
        <v>0.0000008752068253</v>
      </c>
      <c r="I584" s="201">
        <f t="shared" si="4"/>
        <v>0.000003248708251</v>
      </c>
      <c r="J584" s="312">
        <f t="shared" si="5"/>
        <v>-0.000001686206285</v>
      </c>
    </row>
    <row r="585">
      <c r="A585" s="7">
        <v>581.0</v>
      </c>
      <c r="B585" s="310">
        <v>1.0</v>
      </c>
      <c r="C585" s="186">
        <v>6749.7</v>
      </c>
      <c r="D585" s="7">
        <v>1.0</v>
      </c>
      <c r="E585" s="186">
        <v>235.02</v>
      </c>
      <c r="F585" s="301">
        <f t="shared" si="1"/>
        <v>0.001064872002</v>
      </c>
      <c r="G585" s="301">
        <f t="shared" si="2"/>
        <v>0.002807987163</v>
      </c>
      <c r="H585" s="201">
        <f t="shared" si="3"/>
        <v>0.0000001171529707</v>
      </c>
      <c r="I585" s="201">
        <f t="shared" si="4"/>
        <v>0.000006919536884</v>
      </c>
      <c r="J585" s="312">
        <f t="shared" si="5"/>
        <v>0.0000009003578744</v>
      </c>
    </row>
    <row r="586">
      <c r="A586" s="7">
        <v>582.0</v>
      </c>
      <c r="B586" s="310">
        <v>1.0</v>
      </c>
      <c r="C586" s="186">
        <v>6748.9</v>
      </c>
      <c r="D586" s="311">
        <v>1.0</v>
      </c>
      <c r="E586" s="186">
        <v>234.5</v>
      </c>
      <c r="F586" s="301">
        <f t="shared" si="1"/>
        <v>-0.002212577653</v>
      </c>
      <c r="G586" s="301">
        <f t="shared" si="2"/>
        <v>-0.0001185237862</v>
      </c>
      <c r="H586" s="201">
        <f t="shared" si="3"/>
        <v>0.000008615243439</v>
      </c>
      <c r="I586" s="201">
        <f t="shared" si="4"/>
        <v>0.00000008762173581</v>
      </c>
      <c r="J586" s="312">
        <f t="shared" si="5"/>
        <v>0.0000008688397922</v>
      </c>
    </row>
    <row r="587">
      <c r="A587" s="309">
        <v>583.0</v>
      </c>
      <c r="B587" s="310">
        <v>1.0</v>
      </c>
      <c r="C587" s="186">
        <v>6710.2</v>
      </c>
      <c r="D587" s="311">
        <v>1.0</v>
      </c>
      <c r="E587" s="186">
        <v>236.69</v>
      </c>
      <c r="F587" s="301">
        <f t="shared" si="1"/>
        <v>0.00933901919</v>
      </c>
      <c r="G587" s="301">
        <f t="shared" si="2"/>
        <v>-0.005734267807</v>
      </c>
      <c r="H587" s="201">
        <f t="shared" si="3"/>
        <v>0.00007424275133</v>
      </c>
      <c r="I587" s="201">
        <f t="shared" si="4"/>
        <v>0.00003494883192</v>
      </c>
      <c r="J587" s="312">
        <f t="shared" si="5"/>
        <v>-0.00005093817269</v>
      </c>
    </row>
    <row r="588">
      <c r="A588" s="7">
        <v>584.0</v>
      </c>
      <c r="B588" s="310">
        <v>1.0</v>
      </c>
      <c r="C588" s="186">
        <v>6677.6</v>
      </c>
      <c r="D588" s="311">
        <v>1.0</v>
      </c>
      <c r="E588" s="186">
        <v>237.82</v>
      </c>
      <c r="F588" s="301">
        <f t="shared" si="1"/>
        <v>0.004774177194</v>
      </c>
      <c r="G588" s="301">
        <f t="shared" si="2"/>
        <v>-0.004858275461</v>
      </c>
      <c r="H588" s="201">
        <f t="shared" si="3"/>
        <v>0.00001641531146</v>
      </c>
      <c r="I588" s="201">
        <f t="shared" si="4"/>
        <v>0.00002535889251</v>
      </c>
      <c r="J588" s="312">
        <f t="shared" si="5"/>
        <v>-0.00002040279684</v>
      </c>
    </row>
    <row r="589">
      <c r="A589" s="7">
        <v>585.0</v>
      </c>
      <c r="B589" s="310">
        <v>1.0</v>
      </c>
      <c r="C589" s="186">
        <v>6716.1</v>
      </c>
      <c r="D589" s="7">
        <v>1.0</v>
      </c>
      <c r="E589" s="186">
        <v>236.69</v>
      </c>
      <c r="F589" s="301">
        <f t="shared" si="1"/>
        <v>-0.004751492726</v>
      </c>
      <c r="G589" s="301">
        <f t="shared" si="2"/>
        <v>0.005765544507</v>
      </c>
      <c r="H589" s="201">
        <f t="shared" si="3"/>
        <v>0.00002996564563</v>
      </c>
      <c r="I589" s="201">
        <f t="shared" si="4"/>
        <v>0.00003122639897</v>
      </c>
      <c r="J589" s="312">
        <f t="shared" si="5"/>
        <v>-0.00003058952772</v>
      </c>
    </row>
    <row r="590">
      <c r="A590" s="309">
        <v>586.0</v>
      </c>
      <c r="B590" s="310">
        <v>1.0</v>
      </c>
      <c r="C590" s="186">
        <v>6688.3</v>
      </c>
      <c r="D590" s="311">
        <v>1.0</v>
      </c>
      <c r="E590" s="186">
        <v>233.84</v>
      </c>
      <c r="F590" s="301">
        <f t="shared" si="1"/>
        <v>-0.01204106637</v>
      </c>
      <c r="G590" s="301">
        <f t="shared" si="2"/>
        <v>-0.004139307038</v>
      </c>
      <c r="H590" s="201">
        <f t="shared" si="3"/>
        <v>0.0001629110731</v>
      </c>
      <c r="I590" s="201">
        <f t="shared" si="4"/>
        <v>0.00001863470129</v>
      </c>
      <c r="J590" s="312">
        <f t="shared" si="5"/>
        <v>0.00005509808695</v>
      </c>
    </row>
    <row r="591">
      <c r="A591" s="7">
        <v>587.0</v>
      </c>
      <c r="B591" s="310">
        <v>1.0</v>
      </c>
      <c r="C591" s="186">
        <v>6742.8</v>
      </c>
      <c r="D591" s="311">
        <v>1.0</v>
      </c>
      <c r="E591" s="186">
        <v>234.3</v>
      </c>
      <c r="F591" s="301">
        <f t="shared" si="1"/>
        <v>0.00196715703</v>
      </c>
      <c r="G591" s="301">
        <f t="shared" si="2"/>
        <v>0.00814855793</v>
      </c>
      <c r="H591" s="201">
        <f t="shared" si="3"/>
        <v>0.000001548932554</v>
      </c>
      <c r="I591" s="201">
        <f t="shared" si="4"/>
        <v>0.00006353798926</v>
      </c>
      <c r="J591" s="312">
        <f t="shared" si="5"/>
        <v>0.000009920486884</v>
      </c>
    </row>
    <row r="592">
      <c r="A592" s="7">
        <v>588.0</v>
      </c>
      <c r="B592" s="310">
        <v>1.0</v>
      </c>
      <c r="C592" s="186">
        <v>6639.9</v>
      </c>
      <c r="D592" s="311">
        <v>1.0</v>
      </c>
      <c r="E592" s="186">
        <v>233.69</v>
      </c>
      <c r="F592" s="301">
        <f t="shared" si="1"/>
        <v>-0.002603499787</v>
      </c>
      <c r="G592" s="301">
        <f t="shared" si="2"/>
        <v>-0.01526072255</v>
      </c>
      <c r="H592" s="201">
        <f t="shared" si="3"/>
        <v>0.00001106291212</v>
      </c>
      <c r="I592" s="201">
        <f t="shared" si="4"/>
        <v>0.0002383382802</v>
      </c>
      <c r="J592" s="312">
        <f t="shared" si="5"/>
        <v>0.00005134895763</v>
      </c>
    </row>
    <row r="593">
      <c r="A593" s="309">
        <v>589.0</v>
      </c>
      <c r="B593" s="310">
        <v>1.0</v>
      </c>
      <c r="C593" s="186">
        <v>6493.0</v>
      </c>
      <c r="D593" s="7">
        <v>1.0</v>
      </c>
      <c r="E593" s="186">
        <v>238.4</v>
      </c>
      <c r="F593" s="301">
        <f t="shared" si="1"/>
        <v>0.02015490607</v>
      </c>
      <c r="G593" s="301">
        <f t="shared" si="2"/>
        <v>-0.02212382717</v>
      </c>
      <c r="H593" s="201">
        <f t="shared" si="3"/>
        <v>0.0003776146809</v>
      </c>
      <c r="I593" s="201">
        <f t="shared" si="4"/>
        <v>0.0004973485646</v>
      </c>
      <c r="J593" s="312">
        <f t="shared" si="5"/>
        <v>-0.0004333660341</v>
      </c>
    </row>
    <row r="594">
      <c r="A594" s="7">
        <v>590.0</v>
      </c>
      <c r="B594" s="310">
        <v>1.0</v>
      </c>
      <c r="C594" s="186">
        <v>6517.1</v>
      </c>
      <c r="D594" s="311">
        <v>1.0</v>
      </c>
      <c r="E594" s="186">
        <v>234.65</v>
      </c>
      <c r="F594" s="301">
        <f t="shared" si="1"/>
        <v>-0.01572986577</v>
      </c>
      <c r="G594" s="301">
        <f t="shared" si="2"/>
        <v>0.003711689512</v>
      </c>
      <c r="H594" s="201">
        <f t="shared" si="3"/>
        <v>0.0002706834931</v>
      </c>
      <c r="I594" s="201">
        <f t="shared" si="4"/>
        <v>0.00001249059515</v>
      </c>
      <c r="J594" s="312">
        <f t="shared" si="5"/>
        <v>-0.00005814634921</v>
      </c>
    </row>
    <row r="595">
      <c r="A595" s="7">
        <v>591.0</v>
      </c>
      <c r="B595" s="310">
        <v>1.0</v>
      </c>
      <c r="C595" s="186">
        <v>6563.6</v>
      </c>
      <c r="D595" s="311">
        <v>1.0</v>
      </c>
      <c r="E595" s="186">
        <v>229.03</v>
      </c>
      <c r="F595" s="301">
        <f t="shared" si="1"/>
        <v>-0.02395056467</v>
      </c>
      <c r="G595" s="301">
        <f t="shared" si="2"/>
        <v>0.007135075417</v>
      </c>
      <c r="H595" s="201">
        <f t="shared" si="3"/>
        <v>0.0006087648496</v>
      </c>
      <c r="I595" s="201">
        <f t="shared" si="4"/>
        <v>0.00004840805185</v>
      </c>
      <c r="J595" s="312">
        <f t="shared" si="5"/>
        <v>-0.0001716657229</v>
      </c>
    </row>
    <row r="596">
      <c r="A596" s="309">
        <v>592.0</v>
      </c>
      <c r="B596" s="310">
        <v>1.0</v>
      </c>
      <c r="C596" s="186">
        <v>6593.4</v>
      </c>
      <c r="D596" s="311">
        <v>1.0</v>
      </c>
      <c r="E596" s="186">
        <v>236.34</v>
      </c>
      <c r="F596" s="301">
        <f t="shared" si="1"/>
        <v>0.03191721609</v>
      </c>
      <c r="G596" s="301">
        <f t="shared" si="2"/>
        <v>0.004540191358</v>
      </c>
      <c r="H596" s="201">
        <f t="shared" si="3"/>
        <v>0.0009731043322</v>
      </c>
      <c r="I596" s="201">
        <f t="shared" si="4"/>
        <v>0.0000190331989</v>
      </c>
      <c r="J596" s="312">
        <f t="shared" si="5"/>
        <v>0.0001360929399</v>
      </c>
    </row>
    <row r="597">
      <c r="A597" s="7">
        <v>593.0</v>
      </c>
      <c r="B597" s="310">
        <v>1.0</v>
      </c>
      <c r="C597" s="186">
        <v>6546.7</v>
      </c>
      <c r="D597" s="7">
        <v>1.0</v>
      </c>
      <c r="E597" s="186">
        <v>239.59</v>
      </c>
      <c r="F597" s="301">
        <f t="shared" si="1"/>
        <v>0.01375137514</v>
      </c>
      <c r="G597" s="301">
        <f t="shared" si="2"/>
        <v>-0.007082840416</v>
      </c>
      <c r="H597" s="201">
        <f t="shared" si="3"/>
        <v>0.00016974909</v>
      </c>
      <c r="I597" s="201">
        <f t="shared" si="4"/>
        <v>0.00005271233825</v>
      </c>
      <c r="J597" s="312">
        <f t="shared" si="5"/>
        <v>-0.00009459318923</v>
      </c>
    </row>
    <row r="598">
      <c r="A598" s="7">
        <v>594.0</v>
      </c>
      <c r="B598" s="310">
        <v>1.0</v>
      </c>
      <c r="C598" s="186">
        <v>6547.1</v>
      </c>
      <c r="D598" s="311">
        <v>1.0</v>
      </c>
      <c r="E598" s="186">
        <v>240.5</v>
      </c>
      <c r="F598" s="301">
        <f t="shared" si="1"/>
        <v>0.003798155182</v>
      </c>
      <c r="G598" s="301">
        <f t="shared" si="2"/>
        <v>0.00006109948524</v>
      </c>
      <c r="H598" s="201">
        <f t="shared" si="3"/>
        <v>0.000009459065259</v>
      </c>
      <c r="I598" s="201">
        <f t="shared" si="4"/>
        <v>0.00000001354579811</v>
      </c>
      <c r="J598" s="312">
        <f t="shared" si="5"/>
        <v>-0.0000003579533326</v>
      </c>
    </row>
    <row r="599">
      <c r="A599" s="309">
        <v>595.0</v>
      </c>
      <c r="B599" s="310">
        <v>1.0</v>
      </c>
      <c r="C599" s="186">
        <v>6606.8</v>
      </c>
      <c r="D599" s="311">
        <v>1.0</v>
      </c>
      <c r="E599" s="186">
        <v>238.86</v>
      </c>
      <c r="F599" s="301">
        <f t="shared" si="1"/>
        <v>-0.006819126819</v>
      </c>
      <c r="G599" s="301">
        <f t="shared" si="2"/>
        <v>0.009118541033</v>
      </c>
      <c r="H599" s="201">
        <f t="shared" si="3"/>
        <v>0.00005687758068</v>
      </c>
      <c r="I599" s="201">
        <f t="shared" si="4"/>
        <v>0.00007994246686</v>
      </c>
      <c r="J599" s="312">
        <f t="shared" si="5"/>
        <v>-0.00006743095809</v>
      </c>
    </row>
    <row r="600">
      <c r="A600" s="7">
        <v>596.0</v>
      </c>
      <c r="B600" s="310">
        <v>1.0</v>
      </c>
      <c r="C600" s="186">
        <v>6642.6</v>
      </c>
      <c r="D600" s="311">
        <v>1.0</v>
      </c>
      <c r="E600" s="186">
        <v>239.81</v>
      </c>
      <c r="F600" s="301">
        <f t="shared" si="1"/>
        <v>0.003977225153</v>
      </c>
      <c r="G600" s="301">
        <f t="shared" si="2"/>
        <v>0.005418659563</v>
      </c>
      <c r="H600" s="201">
        <f t="shared" si="3"/>
        <v>0.00001059261196</v>
      </c>
      <c r="I600" s="201">
        <f t="shared" si="4"/>
        <v>0.00002746990134</v>
      </c>
      <c r="J600" s="312">
        <f t="shared" si="5"/>
        <v>0.00001705807742</v>
      </c>
    </row>
    <row r="601">
      <c r="A601" s="7">
        <v>597.0</v>
      </c>
      <c r="B601" s="310">
        <v>1.0</v>
      </c>
      <c r="C601" s="186">
        <v>6652.0</v>
      </c>
      <c r="D601" s="7">
        <v>1.0</v>
      </c>
      <c r="E601" s="186">
        <v>244.54</v>
      </c>
      <c r="F601" s="301">
        <f t="shared" si="1"/>
        <v>0.01972394813</v>
      </c>
      <c r="G601" s="301">
        <f t="shared" si="2"/>
        <v>0.001415108542</v>
      </c>
      <c r="H601" s="201">
        <f t="shared" si="3"/>
        <v>0.0003610513886</v>
      </c>
      <c r="I601" s="201">
        <f t="shared" si="4"/>
        <v>0.000001531709797</v>
      </c>
      <c r="J601" s="312">
        <f t="shared" si="5"/>
        <v>0.00002351650377</v>
      </c>
    </row>
    <row r="602">
      <c r="A602" s="309">
        <v>598.0</v>
      </c>
      <c r="B602" s="310">
        <v>1.0</v>
      </c>
      <c r="C602" s="186">
        <v>6736.5</v>
      </c>
      <c r="D602" s="311">
        <v>1.0</v>
      </c>
      <c r="E602" s="186">
        <v>243.74</v>
      </c>
      <c r="F602" s="301">
        <f t="shared" si="1"/>
        <v>-0.003271448434</v>
      </c>
      <c r="G602" s="301">
        <f t="shared" si="2"/>
        <v>0.01270294648</v>
      </c>
      <c r="H602" s="201">
        <f t="shared" si="3"/>
        <v>0.00001595238967</v>
      </c>
      <c r="I602" s="201">
        <f t="shared" si="4"/>
        <v>0.0001568871627</v>
      </c>
      <c r="J602" s="312">
        <f t="shared" si="5"/>
        <v>-0.00005002724412</v>
      </c>
    </row>
    <row r="603">
      <c r="A603" s="7">
        <v>599.0</v>
      </c>
      <c r="B603" s="310">
        <v>1.0</v>
      </c>
      <c r="C603" s="186">
        <v>6684.7</v>
      </c>
      <c r="D603" s="311">
        <v>1.0</v>
      </c>
      <c r="E603" s="186">
        <v>248.39</v>
      </c>
      <c r="F603" s="301">
        <f t="shared" si="1"/>
        <v>0.01907770575</v>
      </c>
      <c r="G603" s="301">
        <f t="shared" si="2"/>
        <v>-0.00768945298</v>
      </c>
      <c r="H603" s="201">
        <f t="shared" si="3"/>
        <v>0.0003369100598</v>
      </c>
      <c r="I603" s="201">
        <f t="shared" si="4"/>
        <v>0.00006188872738</v>
      </c>
      <c r="J603" s="312">
        <f t="shared" si="5"/>
        <v>-0.0001443985279</v>
      </c>
    </row>
    <row r="604">
      <c r="A604" s="7">
        <v>600.0</v>
      </c>
      <c r="B604" s="310">
        <v>1.0</v>
      </c>
      <c r="C604" s="186">
        <v>6649.7</v>
      </c>
      <c r="D604" s="311">
        <v>1.0</v>
      </c>
      <c r="E604" s="186">
        <v>253.0</v>
      </c>
      <c r="F604" s="301">
        <f t="shared" si="1"/>
        <v>0.01855952333</v>
      </c>
      <c r="G604" s="301">
        <f t="shared" si="2"/>
        <v>-0.005235837061</v>
      </c>
      <c r="H604" s="201">
        <f t="shared" si="3"/>
        <v>0.0003181559823</v>
      </c>
      <c r="I604" s="201">
        <f t="shared" si="4"/>
        <v>0.0000293040655</v>
      </c>
      <c r="J604" s="312">
        <f t="shared" si="5"/>
        <v>-0.00009655704917</v>
      </c>
    </row>
    <row r="605">
      <c r="A605" s="309">
        <v>601.0</v>
      </c>
      <c r="B605" s="310">
        <v>1.0</v>
      </c>
      <c r="C605" s="186">
        <v>6652.5</v>
      </c>
      <c r="D605" s="7">
        <v>1.0</v>
      </c>
      <c r="E605" s="186">
        <v>252.59</v>
      </c>
      <c r="F605" s="301">
        <f t="shared" si="1"/>
        <v>-0.00162055336</v>
      </c>
      <c r="G605" s="301">
        <f t="shared" si="2"/>
        <v>0.0004210716273</v>
      </c>
      <c r="H605" s="201">
        <f t="shared" si="3"/>
        <v>0.000005490348176</v>
      </c>
      <c r="I605" s="201">
        <f t="shared" si="4"/>
        <v>0.00000005933400534</v>
      </c>
      <c r="J605" s="312">
        <f t="shared" si="5"/>
        <v>-0.0000005707576964</v>
      </c>
    </row>
    <row r="606">
      <c r="A606" s="7">
        <v>602.0</v>
      </c>
      <c r="B606" s="310">
        <v>1.0</v>
      </c>
      <c r="C606" s="186">
        <v>6672.2</v>
      </c>
      <c r="D606" s="311">
        <v>1.0</v>
      </c>
      <c r="E606" s="186">
        <v>250.97</v>
      </c>
      <c r="F606" s="301">
        <f t="shared" si="1"/>
        <v>-0.006413555564</v>
      </c>
      <c r="G606" s="301">
        <f t="shared" si="2"/>
        <v>0.002961292747</v>
      </c>
      <c r="H606" s="201">
        <f t="shared" si="3"/>
        <v>0.00005092465688</v>
      </c>
      <c r="I606" s="201">
        <f t="shared" si="4"/>
        <v>0.000007749580548</v>
      </c>
      <c r="J606" s="312">
        <f t="shared" si="5"/>
        <v>-0.00001986566713</v>
      </c>
    </row>
    <row r="607">
      <c r="A607" s="7">
        <v>603.0</v>
      </c>
      <c r="B607" s="310">
        <v>1.0</v>
      </c>
      <c r="C607" s="186">
        <v>6673.1</v>
      </c>
      <c r="D607" s="311">
        <v>1.0</v>
      </c>
      <c r="E607" s="186">
        <v>249.42</v>
      </c>
      <c r="F607" s="301">
        <f t="shared" si="1"/>
        <v>-0.006176036977</v>
      </c>
      <c r="G607" s="301">
        <f t="shared" si="2"/>
        <v>0.0001348880429</v>
      </c>
      <c r="H607" s="201">
        <f t="shared" si="3"/>
        <v>0.00004759113475</v>
      </c>
      <c r="I607" s="201">
        <f t="shared" si="4"/>
        <v>0.000000001814577637</v>
      </c>
      <c r="J607" s="312">
        <f t="shared" si="5"/>
        <v>0.0000002938669917</v>
      </c>
    </row>
    <row r="608">
      <c r="A608" s="309">
        <v>604.0</v>
      </c>
      <c r="B608" s="310">
        <v>1.0</v>
      </c>
      <c r="C608" s="186">
        <v>6693.6</v>
      </c>
      <c r="D608" s="311">
        <v>1.0</v>
      </c>
      <c r="E608" s="186">
        <v>250.75</v>
      </c>
      <c r="F608" s="301">
        <f t="shared" si="1"/>
        <v>0.005332371101</v>
      </c>
      <c r="G608" s="301">
        <f t="shared" si="2"/>
        <v>0.003072035486</v>
      </c>
      <c r="H608" s="201">
        <f t="shared" si="3"/>
        <v>0.00002125002795</v>
      </c>
      <c r="I608" s="201">
        <f t="shared" si="4"/>
        <v>0.00000837841729</v>
      </c>
      <c r="J608" s="312">
        <f t="shared" si="5"/>
        <v>0.00001334322306</v>
      </c>
    </row>
    <row r="609">
      <c r="A609" s="7">
        <v>605.0</v>
      </c>
      <c r="B609" s="310">
        <v>1.0</v>
      </c>
      <c r="C609" s="186">
        <v>6739.2</v>
      </c>
      <c r="D609" s="7">
        <v>1.0</v>
      </c>
      <c r="E609" s="186">
        <v>250.64</v>
      </c>
      <c r="F609" s="301">
        <f t="shared" si="1"/>
        <v>-0.0004386839482</v>
      </c>
      <c r="G609" s="301">
        <f t="shared" si="2"/>
        <v>0.006812477591</v>
      </c>
      <c r="H609" s="201">
        <f t="shared" si="3"/>
        <v>0.000001348570749</v>
      </c>
      <c r="I609" s="201">
        <f t="shared" si="4"/>
        <v>0.0000440231147</v>
      </c>
      <c r="J609" s="312">
        <f t="shared" si="5"/>
        <v>-0.000007705081748</v>
      </c>
    </row>
    <row r="610">
      <c r="A610" s="7">
        <v>606.0</v>
      </c>
      <c r="B610" s="310">
        <v>1.0</v>
      </c>
      <c r="C610" s="186">
        <v>6740.7</v>
      </c>
      <c r="D610" s="311">
        <v>1.0</v>
      </c>
      <c r="E610" s="186">
        <v>252.75</v>
      </c>
      <c r="F610" s="301">
        <f t="shared" si="1"/>
        <v>0.008418448771</v>
      </c>
      <c r="G610" s="301">
        <f t="shared" si="2"/>
        <v>0.0002225783476</v>
      </c>
      <c r="H610" s="201">
        <f t="shared" si="3"/>
        <v>0.00005922615232</v>
      </c>
      <c r="I610" s="201">
        <f t="shared" si="4"/>
        <v>0.000000002033328607</v>
      </c>
      <c r="J610" s="312">
        <f t="shared" si="5"/>
        <v>0.0000003470248259</v>
      </c>
    </row>
    <row r="611">
      <c r="A611" s="309">
        <v>607.0</v>
      </c>
      <c r="B611" s="310">
        <v>1.0</v>
      </c>
      <c r="C611" s="186">
        <v>6745.4</v>
      </c>
      <c r="D611" s="311">
        <v>1.0</v>
      </c>
      <c r="E611" s="186">
        <v>256.77</v>
      </c>
      <c r="F611" s="301">
        <f t="shared" si="1"/>
        <v>0.01590504451</v>
      </c>
      <c r="G611" s="301">
        <f t="shared" si="2"/>
        <v>0.0006972569614</v>
      </c>
      <c r="H611" s="201">
        <f t="shared" si="3"/>
        <v>0.0002305067476</v>
      </c>
      <c r="I611" s="201">
        <f t="shared" si="4"/>
        <v>0.0000002701619538</v>
      </c>
      <c r="J611" s="312">
        <f t="shared" si="5"/>
        <v>0.000007891397423</v>
      </c>
    </row>
    <row r="612">
      <c r="A612" s="7">
        <v>608.0</v>
      </c>
      <c r="B612" s="310">
        <v>1.0</v>
      </c>
      <c r="C612" s="186">
        <v>6689.5</v>
      </c>
      <c r="D612" s="311">
        <v>1.0</v>
      </c>
      <c r="E612" s="186">
        <v>256.23</v>
      </c>
      <c r="F612" s="301">
        <f t="shared" si="1"/>
        <v>-0.002103049422</v>
      </c>
      <c r="G612" s="301">
        <f t="shared" si="2"/>
        <v>-0.008287129006</v>
      </c>
      <c r="H612" s="201">
        <f t="shared" si="3"/>
        <v>0.00000798427115</v>
      </c>
      <c r="I612" s="201">
        <f t="shared" si="4"/>
        <v>0.00007164970556</v>
      </c>
      <c r="J612" s="312">
        <f t="shared" si="5"/>
        <v>0.00002391799902</v>
      </c>
    </row>
    <row r="613">
      <c r="A613" s="7">
        <v>609.0</v>
      </c>
      <c r="B613" s="310">
        <v>1.0</v>
      </c>
      <c r="C613" s="186">
        <v>6663.4</v>
      </c>
      <c r="D613" s="7">
        <v>1.0</v>
      </c>
      <c r="E613" s="186">
        <v>256.87</v>
      </c>
      <c r="F613" s="301">
        <f t="shared" si="1"/>
        <v>0.002497755922</v>
      </c>
      <c r="G613" s="301">
        <f t="shared" si="2"/>
        <v>-0.003901636894</v>
      </c>
      <c r="H613" s="201">
        <f t="shared" si="3"/>
        <v>0.000003151193315</v>
      </c>
      <c r="I613" s="201">
        <f t="shared" si="4"/>
        <v>0.00001663924279</v>
      </c>
      <c r="J613" s="312">
        <f t="shared" si="5"/>
        <v>-0.000007241095955</v>
      </c>
    </row>
    <row r="614">
      <c r="A614" s="309">
        <v>610.0</v>
      </c>
      <c r="B614" s="310">
        <v>1.0</v>
      </c>
      <c r="C614" s="186">
        <v>6669.1</v>
      </c>
      <c r="D614" s="311">
        <v>1.0</v>
      </c>
      <c r="E614" s="186">
        <v>255.41</v>
      </c>
      <c r="F614" s="301">
        <f t="shared" si="1"/>
        <v>-0.005683808931</v>
      </c>
      <c r="G614" s="301">
        <f t="shared" si="2"/>
        <v>0.0008554191554</v>
      </c>
      <c r="H614" s="201">
        <f t="shared" si="3"/>
        <v>0.0000410420221</v>
      </c>
      <c r="I614" s="201">
        <f t="shared" si="4"/>
        <v>0.0000004595934954</v>
      </c>
      <c r="J614" s="312">
        <f t="shared" si="5"/>
        <v>-0.000004343114826</v>
      </c>
    </row>
    <row r="615">
      <c r="A615" s="7">
        <v>611.0</v>
      </c>
      <c r="B615" s="310">
        <v>1.0</v>
      </c>
      <c r="C615" s="186">
        <v>6686.9</v>
      </c>
      <c r="D615" s="311">
        <v>1.0</v>
      </c>
      <c r="E615" s="186">
        <v>256.03</v>
      </c>
      <c r="F615" s="301">
        <f t="shared" si="1"/>
        <v>0.002427469559</v>
      </c>
      <c r="G615" s="301">
        <f t="shared" si="2"/>
        <v>0.002669025806</v>
      </c>
      <c r="H615" s="201">
        <f t="shared" si="3"/>
        <v>0.000002906594394</v>
      </c>
      <c r="I615" s="201">
        <f t="shared" si="4"/>
        <v>0.000006207771089</v>
      </c>
      <c r="J615" s="312">
        <f t="shared" si="5"/>
        <v>0.000004247760898</v>
      </c>
    </row>
    <row r="616">
      <c r="A616" s="7">
        <v>612.0</v>
      </c>
      <c r="B616" s="310">
        <v>1.0</v>
      </c>
      <c r="C616" s="186">
        <v>6697.1</v>
      </c>
      <c r="D616" s="311">
        <v>1.0</v>
      </c>
      <c r="E616" s="186">
        <v>258.65</v>
      </c>
      <c r="F616" s="301">
        <f t="shared" si="1"/>
        <v>0.0102331758</v>
      </c>
      <c r="G616" s="301">
        <f t="shared" si="2"/>
        <v>0.001525370501</v>
      </c>
      <c r="H616" s="201">
        <f t="shared" si="3"/>
        <v>0.00009045113115</v>
      </c>
      <c r="I616" s="201">
        <f t="shared" si="4"/>
        <v>0.00000181679289</v>
      </c>
      <c r="J616" s="312">
        <f t="shared" si="5"/>
        <v>0.00001281916425</v>
      </c>
    </row>
    <row r="617">
      <c r="A617" s="309">
        <v>613.0</v>
      </c>
      <c r="B617" s="310">
        <v>1.0</v>
      </c>
      <c r="C617" s="186">
        <v>6660.2</v>
      </c>
      <c r="D617" s="7">
        <v>1.0</v>
      </c>
      <c r="E617" s="186">
        <v>259.55</v>
      </c>
      <c r="F617" s="301">
        <f t="shared" si="1"/>
        <v>0.003479605645</v>
      </c>
      <c r="G617" s="301">
        <f t="shared" si="2"/>
        <v>-0.005509847546</v>
      </c>
      <c r="H617" s="201">
        <f t="shared" si="3"/>
        <v>0.000007601103058</v>
      </c>
      <c r="I617" s="201">
        <f t="shared" si="4"/>
        <v>0.00003234576175</v>
      </c>
      <c r="J617" s="312">
        <f t="shared" si="5"/>
        <v>-0.00001568003407</v>
      </c>
    </row>
    <row r="618">
      <c r="A618" s="7">
        <v>614.0</v>
      </c>
      <c r="B618" s="310">
        <v>1.0</v>
      </c>
      <c r="C618" s="186">
        <v>6726.6</v>
      </c>
      <c r="D618" s="311">
        <v>1.0</v>
      </c>
      <c r="E618" s="186">
        <v>260.75</v>
      </c>
      <c r="F618" s="301">
        <f t="shared" si="1"/>
        <v>0.004623386631</v>
      </c>
      <c r="G618" s="301">
        <f t="shared" si="2"/>
        <v>0.00996967058</v>
      </c>
      <c r="H618" s="201">
        <f t="shared" si="3"/>
        <v>0.00001521616879</v>
      </c>
      <c r="I618" s="201">
        <f t="shared" si="4"/>
        <v>0.00009588688077</v>
      </c>
      <c r="J618" s="312">
        <f t="shared" si="5"/>
        <v>0.0000381972638</v>
      </c>
    </row>
    <row r="619">
      <c r="A619" s="7">
        <v>615.0</v>
      </c>
      <c r="B619" s="310">
        <v>1.0</v>
      </c>
      <c r="C619" s="186">
        <v>6724.1</v>
      </c>
      <c r="D619" s="311">
        <v>1.0</v>
      </c>
      <c r="E619" s="186">
        <v>258.5</v>
      </c>
      <c r="F619" s="301">
        <f t="shared" si="1"/>
        <v>-0.008628954938</v>
      </c>
      <c r="G619" s="301">
        <f t="shared" si="2"/>
        <v>-0.0003716587875</v>
      </c>
      <c r="H619" s="201">
        <f t="shared" si="3"/>
        <v>0.00008745150196</v>
      </c>
      <c r="I619" s="201">
        <f t="shared" si="4"/>
        <v>0.0000003015598905</v>
      </c>
      <c r="J619" s="312">
        <f t="shared" si="5"/>
        <v>0.000005135354453</v>
      </c>
    </row>
    <row r="620">
      <c r="A620" s="309">
        <v>616.0</v>
      </c>
      <c r="B620" s="310">
        <v>1.0</v>
      </c>
      <c r="C620" s="186">
        <v>6772.5</v>
      </c>
      <c r="D620" s="311">
        <v>1.0</v>
      </c>
      <c r="E620" s="186">
        <v>261.31</v>
      </c>
      <c r="F620" s="301">
        <f t="shared" si="1"/>
        <v>0.01087040619</v>
      </c>
      <c r="G620" s="301">
        <f t="shared" si="2"/>
        <v>0.007197989322</v>
      </c>
      <c r="H620" s="201">
        <f t="shared" si="3"/>
        <v>0.0001029780549</v>
      </c>
      <c r="I620" s="201">
        <f t="shared" si="4"/>
        <v>0.00004928746826</v>
      </c>
      <c r="J620" s="312">
        <f t="shared" si="5"/>
        <v>0.00007124273725</v>
      </c>
    </row>
    <row r="621">
      <c r="A621" s="7">
        <v>617.0</v>
      </c>
      <c r="B621" s="310">
        <v>1.0</v>
      </c>
      <c r="C621" s="186">
        <v>6753.0</v>
      </c>
      <c r="D621" s="7">
        <v>1.0</v>
      </c>
      <c r="E621" s="186">
        <v>261.34</v>
      </c>
      <c r="F621" s="301">
        <f t="shared" si="1"/>
        <v>0.0001148061689</v>
      </c>
      <c r="G621" s="301">
        <f t="shared" si="2"/>
        <v>-0.002879291251</v>
      </c>
      <c r="H621" s="201">
        <f t="shared" si="3"/>
        <v>0.0000003694082854</v>
      </c>
      <c r="I621" s="201">
        <f t="shared" si="4"/>
        <v>0.000009343886568</v>
      </c>
      <c r="J621" s="312">
        <f t="shared" si="5"/>
        <v>0.000001857877584</v>
      </c>
    </row>
    <row r="622">
      <c r="A622" s="7">
        <v>618.0</v>
      </c>
      <c r="B622" s="310">
        <v>1.0</v>
      </c>
      <c r="C622" s="186">
        <v>6698.4</v>
      </c>
      <c r="D622" s="311">
        <v>1.0</v>
      </c>
      <c r="E622" s="186">
        <v>270.56</v>
      </c>
      <c r="F622" s="301">
        <f t="shared" si="1"/>
        <v>0.03527971225</v>
      </c>
      <c r="G622" s="301">
        <f t="shared" si="2"/>
        <v>-0.008085295424</v>
      </c>
      <c r="H622" s="201">
        <f t="shared" si="3"/>
        <v>0.001194194295</v>
      </c>
      <c r="I622" s="201">
        <f t="shared" si="4"/>
        <v>0.00006827355525</v>
      </c>
      <c r="J622" s="312">
        <f t="shared" si="5"/>
        <v>-0.0002855378962</v>
      </c>
    </row>
    <row r="623">
      <c r="A623" s="309">
        <v>619.0</v>
      </c>
      <c r="B623" s="310">
        <v>1.0</v>
      </c>
      <c r="C623" s="186">
        <v>6735.1</v>
      </c>
      <c r="D623" s="311">
        <v>1.0</v>
      </c>
      <c r="E623" s="186">
        <v>266.51</v>
      </c>
      <c r="F623" s="301">
        <f t="shared" si="1"/>
        <v>-0.01496895328</v>
      </c>
      <c r="G623" s="301">
        <f t="shared" si="2"/>
        <v>0.005478920339</v>
      </c>
      <c r="H623" s="201">
        <f t="shared" si="3"/>
        <v>0.0002462247139</v>
      </c>
      <c r="I623" s="201">
        <f t="shared" si="4"/>
        <v>0.00002810520709</v>
      </c>
      <c r="J623" s="312">
        <f t="shared" si="5"/>
        <v>-0.00008318771889</v>
      </c>
    </row>
    <row r="624">
      <c r="A624" s="7">
        <v>620.0</v>
      </c>
      <c r="B624" s="310">
        <v>1.0</v>
      </c>
      <c r="C624" s="186">
        <v>6793.7</v>
      </c>
      <c r="D624" s="311">
        <v>1.0</v>
      </c>
      <c r="E624" s="186">
        <v>266.91</v>
      </c>
      <c r="F624" s="301">
        <f t="shared" si="1"/>
        <v>0.001500881768</v>
      </c>
      <c r="G624" s="301">
        <f t="shared" si="2"/>
        <v>0.008700687443</v>
      </c>
      <c r="H624" s="201">
        <f t="shared" si="3"/>
        <v>0.0000006057289844</v>
      </c>
      <c r="I624" s="201">
        <f t="shared" si="4"/>
        <v>0.00007264496451</v>
      </c>
      <c r="J624" s="312">
        <f t="shared" si="5"/>
        <v>0.000006633487813</v>
      </c>
    </row>
    <row r="625">
      <c r="A625" s="7">
        <v>621.0</v>
      </c>
      <c r="B625" s="310">
        <v>1.0</v>
      </c>
      <c r="C625" s="186">
        <v>6766.8</v>
      </c>
      <c r="D625" s="7">
        <v>1.0</v>
      </c>
      <c r="E625" s="186">
        <v>269.67</v>
      </c>
      <c r="F625" s="301">
        <f t="shared" si="1"/>
        <v>0.01034056424</v>
      </c>
      <c r="G625" s="301">
        <f t="shared" si="2"/>
        <v>-0.00395955076</v>
      </c>
      <c r="H625" s="201">
        <f t="shared" si="3"/>
        <v>0.00009250531603</v>
      </c>
      <c r="I625" s="201">
        <f t="shared" si="4"/>
        <v>0.00001711507235</v>
      </c>
      <c r="J625" s="312">
        <f t="shared" si="5"/>
        <v>-0.00003978988787</v>
      </c>
    </row>
    <row r="626">
      <c r="A626" s="309">
        <v>622.0</v>
      </c>
      <c r="B626" s="310">
        <v>1.0</v>
      </c>
      <c r="C626" s="186">
        <v>6814.2</v>
      </c>
      <c r="D626" s="311">
        <v>1.0</v>
      </c>
      <c r="E626" s="186">
        <v>274.74</v>
      </c>
      <c r="F626" s="301">
        <f t="shared" si="1"/>
        <v>0.01880075648</v>
      </c>
      <c r="G626" s="301">
        <f t="shared" si="2"/>
        <v>0.007004788083</v>
      </c>
      <c r="H626" s="201">
        <f t="shared" si="3"/>
        <v>0.0003268198921</v>
      </c>
      <c r="I626" s="201">
        <f t="shared" si="4"/>
        <v>0.00004661205506</v>
      </c>
      <c r="J626" s="312">
        <f t="shared" si="5"/>
        <v>0.0001234250656</v>
      </c>
    </row>
    <row r="627">
      <c r="A627" s="7">
        <v>623.0</v>
      </c>
      <c r="B627" s="310">
        <v>1.0</v>
      </c>
      <c r="C627" s="186">
        <v>6722.4</v>
      </c>
      <c r="D627" s="311">
        <v>1.0</v>
      </c>
      <c r="E627" s="186">
        <v>271.99</v>
      </c>
      <c r="F627" s="301">
        <f t="shared" si="1"/>
        <v>-0.01000946349</v>
      </c>
      <c r="G627" s="301">
        <f t="shared" si="2"/>
        <v>-0.01347186757</v>
      </c>
      <c r="H627" s="201">
        <f t="shared" si="3"/>
        <v>0.0001151770975</v>
      </c>
      <c r="I627" s="201">
        <f t="shared" si="4"/>
        <v>0.0001863048502</v>
      </c>
      <c r="J627" s="312">
        <f t="shared" si="5"/>
        <v>0.0001464856713</v>
      </c>
    </row>
    <row r="628">
      <c r="A628" s="7">
        <v>624.0</v>
      </c>
      <c r="B628" s="310">
        <v>1.0</v>
      </c>
      <c r="C628" s="186">
        <v>6672.9</v>
      </c>
      <c r="D628" s="311">
        <v>1.0</v>
      </c>
      <c r="E628" s="186">
        <v>274.27</v>
      </c>
      <c r="F628" s="301">
        <f t="shared" si="1"/>
        <v>0.008382661127</v>
      </c>
      <c r="G628" s="301">
        <f t="shared" si="2"/>
        <v>-0.007363441628</v>
      </c>
      <c r="H628" s="201">
        <f t="shared" si="3"/>
        <v>0.00005867660019</v>
      </c>
      <c r="I628" s="201">
        <f t="shared" si="4"/>
        <v>0.00005686558802</v>
      </c>
      <c r="J628" s="312">
        <f t="shared" si="5"/>
        <v>-0.0000577639972</v>
      </c>
    </row>
    <row r="629">
      <c r="A629" s="309">
        <v>625.0</v>
      </c>
      <c r="B629" s="310">
        <v>1.0</v>
      </c>
      <c r="C629" s="186">
        <v>6709.8</v>
      </c>
      <c r="D629" s="7">
        <v>1.0</v>
      </c>
      <c r="E629" s="186">
        <v>270.17</v>
      </c>
      <c r="F629" s="301">
        <f t="shared" si="1"/>
        <v>-0.01494877311</v>
      </c>
      <c r="G629" s="301">
        <f t="shared" si="2"/>
        <v>0.005529829609</v>
      </c>
      <c r="H629" s="201">
        <f t="shared" si="3"/>
        <v>0.0002455918047</v>
      </c>
      <c r="I629" s="201">
        <f t="shared" si="4"/>
        <v>0.00002864758316</v>
      </c>
      <c r="J629" s="312">
        <f t="shared" si="5"/>
        <v>-0.00008387855297</v>
      </c>
    </row>
    <row r="630">
      <c r="A630" s="7">
        <v>626.0</v>
      </c>
      <c r="B630" s="310">
        <v>1.0</v>
      </c>
      <c r="C630" s="186">
        <v>6731.4</v>
      </c>
      <c r="D630" s="311">
        <v>1.0</v>
      </c>
      <c r="E630" s="186">
        <v>267.0</v>
      </c>
      <c r="F630" s="301">
        <f t="shared" si="1"/>
        <v>-0.01173335307</v>
      </c>
      <c r="G630" s="301">
        <f t="shared" si="2"/>
        <v>0.003219171957</v>
      </c>
      <c r="H630" s="201">
        <f t="shared" si="3"/>
        <v>0.0001551506634</v>
      </c>
      <c r="I630" s="201">
        <f t="shared" si="4"/>
        <v>0.000009251854057</v>
      </c>
      <c r="J630" s="312">
        <f t="shared" si="5"/>
        <v>-0.00003788708612</v>
      </c>
    </row>
    <row r="631">
      <c r="A631" s="7">
        <v>627.0</v>
      </c>
      <c r="B631" s="310">
        <v>1.0</v>
      </c>
      <c r="C631" s="186">
        <v>6787.5</v>
      </c>
      <c r="D631" s="311">
        <v>1.0</v>
      </c>
      <c r="E631" s="186">
        <v>269.65</v>
      </c>
      <c r="F631" s="301">
        <f t="shared" si="1"/>
        <v>0.009925093633</v>
      </c>
      <c r="G631" s="301">
        <f t="shared" si="2"/>
        <v>0.008334076121</v>
      </c>
      <c r="H631" s="201">
        <f t="shared" si="3"/>
        <v>0.00008468596561</v>
      </c>
      <c r="I631" s="201">
        <f t="shared" si="4"/>
        <v>0.00006652996399</v>
      </c>
      <c r="J631" s="312">
        <f t="shared" si="5"/>
        <v>0.00007506100348</v>
      </c>
    </row>
    <row r="632">
      <c r="A632" s="309">
        <v>628.0</v>
      </c>
      <c r="B632" s="310">
        <v>1.0</v>
      </c>
      <c r="C632" s="186">
        <v>6850.6</v>
      </c>
      <c r="D632" s="311">
        <v>1.0</v>
      </c>
      <c r="E632" s="186">
        <v>273.41</v>
      </c>
      <c r="F632" s="301">
        <f t="shared" si="1"/>
        <v>0.01394400148</v>
      </c>
      <c r="G632" s="301">
        <f t="shared" si="2"/>
        <v>0.009296500921</v>
      </c>
      <c r="H632" s="201">
        <f t="shared" si="3"/>
        <v>0.0001748055672</v>
      </c>
      <c r="I632" s="201">
        <f t="shared" si="4"/>
        <v>0.0000831564349</v>
      </c>
      <c r="J632" s="312">
        <f t="shared" si="5"/>
        <v>0.0001205661966</v>
      </c>
    </row>
    <row r="633">
      <c r="A633" s="7">
        <v>629.0</v>
      </c>
      <c r="B633" s="310">
        <v>1.0</v>
      </c>
      <c r="C633" s="186">
        <v>6864.0</v>
      </c>
      <c r="D633" s="7">
        <v>1.0</v>
      </c>
      <c r="E633" s="186">
        <v>279.73</v>
      </c>
      <c r="F633" s="301">
        <f t="shared" si="1"/>
        <v>0.02311546761</v>
      </c>
      <c r="G633" s="301">
        <f t="shared" si="2"/>
        <v>0.001956033048</v>
      </c>
      <c r="H633" s="201">
        <f t="shared" si="3"/>
        <v>0.0005014407062</v>
      </c>
      <c r="I633" s="201">
        <f t="shared" si="4"/>
        <v>0.00000316322995</v>
      </c>
      <c r="J633" s="312">
        <f t="shared" si="5"/>
        <v>0.00003982677817</v>
      </c>
    </row>
    <row r="634">
      <c r="A634" s="7">
        <v>630.0</v>
      </c>
      <c r="B634" s="310">
        <v>1.0</v>
      </c>
      <c r="C634" s="186">
        <v>6846.0</v>
      </c>
      <c r="D634" s="311">
        <v>1.0</v>
      </c>
      <c r="E634" s="186">
        <v>279.99</v>
      </c>
      <c r="F634" s="301">
        <f t="shared" si="1"/>
        <v>0.000929467701</v>
      </c>
      <c r="G634" s="301">
        <f t="shared" si="2"/>
        <v>-0.002622377622</v>
      </c>
      <c r="H634" s="201">
        <f t="shared" si="3"/>
        <v>0.00000004279596649</v>
      </c>
      <c r="I634" s="201">
        <f t="shared" si="4"/>
        <v>0.000007839235758</v>
      </c>
      <c r="J634" s="312">
        <f t="shared" si="5"/>
        <v>-0.0000005792129754</v>
      </c>
    </row>
    <row r="635">
      <c r="A635" s="309">
        <v>631.0</v>
      </c>
      <c r="B635" s="310">
        <v>1.0</v>
      </c>
      <c r="C635" s="186">
        <v>6862.3</v>
      </c>
      <c r="D635" s="311">
        <v>1.0</v>
      </c>
      <c r="E635" s="186">
        <v>282.99</v>
      </c>
      <c r="F635" s="301">
        <f t="shared" si="1"/>
        <v>0.01071466838</v>
      </c>
      <c r="G635" s="301">
        <f t="shared" si="2"/>
        <v>0.002380952381</v>
      </c>
      <c r="H635" s="201">
        <f t="shared" si="3"/>
        <v>0.00009984151365</v>
      </c>
      <c r="I635" s="201">
        <f t="shared" si="4"/>
        <v>0.000004855264522</v>
      </c>
      <c r="J635" s="312">
        <f t="shared" si="5"/>
        <v>0.00002201719689</v>
      </c>
    </row>
    <row r="636">
      <c r="A636" s="7">
        <v>632.0</v>
      </c>
      <c r="B636" s="310">
        <v>1.0</v>
      </c>
      <c r="C636" s="186">
        <v>6712.3</v>
      </c>
      <c r="D636" s="311">
        <v>1.0</v>
      </c>
      <c r="E636" s="186">
        <v>283.48</v>
      </c>
      <c r="F636" s="301">
        <f t="shared" si="1"/>
        <v>0.001731509947</v>
      </c>
      <c r="G636" s="301">
        <f t="shared" si="2"/>
        <v>-0.02185856054</v>
      </c>
      <c r="H636" s="201">
        <f t="shared" si="3"/>
        <v>0.000001017907674</v>
      </c>
      <c r="I636" s="201">
        <f t="shared" si="4"/>
        <v>0.0004855873429</v>
      </c>
      <c r="J636" s="312">
        <f t="shared" si="5"/>
        <v>-0.00002223247811</v>
      </c>
    </row>
    <row r="637">
      <c r="A637" s="7">
        <v>633.0</v>
      </c>
      <c r="B637" s="310">
        <v>1.0</v>
      </c>
      <c r="C637" s="186">
        <v>6606.5</v>
      </c>
      <c r="D637" s="7">
        <v>1.0</v>
      </c>
      <c r="E637" s="186">
        <v>286.1</v>
      </c>
      <c r="F637" s="301">
        <f t="shared" si="1"/>
        <v>0.009242274587</v>
      </c>
      <c r="G637" s="301">
        <f t="shared" si="2"/>
        <v>-0.01576210837</v>
      </c>
      <c r="H637" s="201">
        <f t="shared" si="3"/>
        <v>0.00007258492594</v>
      </c>
      <c r="I637" s="201">
        <f t="shared" si="4"/>
        <v>0.0002540706655</v>
      </c>
      <c r="J637" s="312">
        <f t="shared" si="5"/>
        <v>-0.0001358002225</v>
      </c>
    </row>
    <row r="638">
      <c r="A638" s="309">
        <v>634.0</v>
      </c>
      <c r="B638" s="310">
        <v>1.0</v>
      </c>
      <c r="C638" s="186">
        <v>6683.0</v>
      </c>
      <c r="D638" s="311">
        <v>1.0</v>
      </c>
      <c r="E638" s="186">
        <v>277.9</v>
      </c>
      <c r="F638" s="301">
        <f t="shared" si="1"/>
        <v>-0.02866130724</v>
      </c>
      <c r="G638" s="301">
        <f t="shared" si="2"/>
        <v>0.01157950503</v>
      </c>
      <c r="H638" s="201">
        <f t="shared" si="3"/>
        <v>0.00086341376</v>
      </c>
      <c r="I638" s="201">
        <f t="shared" si="4"/>
        <v>0.0001300060403</v>
      </c>
      <c r="J638" s="312">
        <f t="shared" si="5"/>
        <v>-0.000335035825</v>
      </c>
    </row>
    <row r="639">
      <c r="A639" s="7">
        <v>635.0</v>
      </c>
      <c r="B639" s="310">
        <v>1.0</v>
      </c>
      <c r="C639" s="186">
        <v>6707.0</v>
      </c>
      <c r="D639" s="311">
        <v>1.0</v>
      </c>
      <c r="E639" s="186">
        <v>277.19</v>
      </c>
      <c r="F639" s="301">
        <f t="shared" si="1"/>
        <v>-0.002554875855</v>
      </c>
      <c r="G639" s="301">
        <f t="shared" si="2"/>
        <v>0.003591201556</v>
      </c>
      <c r="H639" s="201">
        <f t="shared" si="3"/>
        <v>0.00001074182072</v>
      </c>
      <c r="I639" s="201">
        <f t="shared" si="4"/>
        <v>0.00001165345456</v>
      </c>
      <c r="J639" s="312">
        <f t="shared" si="5"/>
        <v>-0.00001118835643</v>
      </c>
    </row>
    <row r="640">
      <c r="A640" s="7">
        <v>636.0</v>
      </c>
      <c r="B640" s="310">
        <v>1.0</v>
      </c>
      <c r="C640" s="186">
        <v>6730.0</v>
      </c>
      <c r="D640" s="311">
        <v>1.0</v>
      </c>
      <c r="E640" s="186">
        <v>277.71</v>
      </c>
      <c r="F640" s="301">
        <f t="shared" si="1"/>
        <v>0.001875969552</v>
      </c>
      <c r="G640" s="301">
        <f t="shared" si="2"/>
        <v>0.003429253019</v>
      </c>
      <c r="H640" s="201">
        <f t="shared" si="3"/>
        <v>0.000001330270916</v>
      </c>
      <c r="I640" s="201">
        <f t="shared" si="4"/>
        <v>0.00001057398938</v>
      </c>
      <c r="J640" s="312">
        <f t="shared" si="5"/>
        <v>0.000003750502706</v>
      </c>
    </row>
    <row r="641">
      <c r="A641" s="309">
        <v>637.0</v>
      </c>
      <c r="B641" s="310">
        <v>1.0</v>
      </c>
      <c r="C641" s="186">
        <v>6706.9</v>
      </c>
      <c r="D641" s="7">
        <v>1.0</v>
      </c>
      <c r="E641" s="186">
        <v>281.0</v>
      </c>
      <c r="F641" s="301">
        <f t="shared" si="1"/>
        <v>0.01184689064</v>
      </c>
      <c r="G641" s="301">
        <f t="shared" si="2"/>
        <v>-0.003432392273</v>
      </c>
      <c r="H641" s="201">
        <f t="shared" si="3"/>
        <v>0.0001237499348</v>
      </c>
      <c r="I641" s="201">
        <f t="shared" si="4"/>
        <v>0.00001303122044</v>
      </c>
      <c r="J641" s="312">
        <f t="shared" si="5"/>
        <v>-0.00004015734902</v>
      </c>
    </row>
    <row r="642">
      <c r="A642" s="7">
        <v>638.0</v>
      </c>
      <c r="B642" s="310">
        <v>1.0</v>
      </c>
      <c r="C642" s="186">
        <v>6752.6</v>
      </c>
      <c r="D642" s="311">
        <v>1.0</v>
      </c>
      <c r="E642" s="186">
        <v>277.95</v>
      </c>
      <c r="F642" s="301">
        <f t="shared" si="1"/>
        <v>-0.01085409253</v>
      </c>
      <c r="G642" s="301">
        <f t="shared" si="2"/>
        <v>0.006813878245</v>
      </c>
      <c r="H642" s="201">
        <f t="shared" si="3"/>
        <v>0.0001340197136</v>
      </c>
      <c r="I642" s="201">
        <f t="shared" si="4"/>
        <v>0.00004404170332</v>
      </c>
      <c r="J642" s="312">
        <f t="shared" si="5"/>
        <v>-0.00007682744603</v>
      </c>
    </row>
    <row r="643">
      <c r="A643" s="7">
        <v>639.0</v>
      </c>
      <c r="B643" s="310">
        <v>1.0</v>
      </c>
      <c r="C643" s="186">
        <v>6708.8</v>
      </c>
      <c r="D643" s="311">
        <v>1.0</v>
      </c>
      <c r="E643" s="186">
        <v>278.34</v>
      </c>
      <c r="F643" s="301">
        <f t="shared" si="1"/>
        <v>0.001403130059</v>
      </c>
      <c r="G643" s="301">
        <f t="shared" si="2"/>
        <v>-0.006486390427</v>
      </c>
      <c r="H643" s="201">
        <f t="shared" si="3"/>
        <v>0.0000004631268225</v>
      </c>
      <c r="I643" s="201">
        <f t="shared" si="4"/>
        <v>0.00004440724774</v>
      </c>
      <c r="J643" s="312">
        <f t="shared" si="5"/>
        <v>-0.00000453499587</v>
      </c>
    </row>
    <row r="644">
      <c r="A644" s="309">
        <v>640.0</v>
      </c>
      <c r="B644" s="310">
        <v>1.0</v>
      </c>
      <c r="C644" s="186">
        <v>6739.7</v>
      </c>
      <c r="D644" s="311">
        <v>1.0</v>
      </c>
      <c r="E644" s="186">
        <v>282.15</v>
      </c>
      <c r="F644" s="301">
        <f t="shared" si="1"/>
        <v>0.01368829489</v>
      </c>
      <c r="G644" s="301">
        <f t="shared" si="2"/>
        <v>0.00460589077</v>
      </c>
      <c r="H644" s="201">
        <f t="shared" si="3"/>
        <v>0.0001681093519</v>
      </c>
      <c r="I644" s="201">
        <f t="shared" si="4"/>
        <v>0.00001961076967</v>
      </c>
      <c r="J644" s="312">
        <f t="shared" si="5"/>
        <v>0.00005741736479</v>
      </c>
    </row>
    <row r="645">
      <c r="A645" s="7">
        <v>641.0</v>
      </c>
      <c r="B645" s="310">
        <v>1.0</v>
      </c>
      <c r="C645" s="186">
        <v>6849.7</v>
      </c>
      <c r="D645" s="7">
        <v>1.0</v>
      </c>
      <c r="E645" s="186">
        <v>279.19</v>
      </c>
      <c r="F645" s="301">
        <f t="shared" si="1"/>
        <v>-0.01049087365</v>
      </c>
      <c r="G645" s="301">
        <f t="shared" si="2"/>
        <v>0.01632120124</v>
      </c>
      <c r="H645" s="201">
        <f t="shared" si="3"/>
        <v>0.000125741898</v>
      </c>
      <c r="I645" s="201">
        <f t="shared" si="4"/>
        <v>0.0002606195449</v>
      </c>
      <c r="J645" s="312">
        <f t="shared" si="5"/>
        <v>-0.0001810270594</v>
      </c>
    </row>
    <row r="646">
      <c r="A646" s="7">
        <v>642.0</v>
      </c>
      <c r="B646" s="310">
        <v>1.0</v>
      </c>
      <c r="C646" s="186">
        <v>6847.3</v>
      </c>
      <c r="D646" s="311">
        <v>1.0</v>
      </c>
      <c r="E646" s="186">
        <v>278.12</v>
      </c>
      <c r="F646" s="301">
        <f t="shared" si="1"/>
        <v>-0.003832515491</v>
      </c>
      <c r="G646" s="301">
        <f t="shared" si="2"/>
        <v>-0.0003503803086</v>
      </c>
      <c r="H646" s="201">
        <f t="shared" si="3"/>
        <v>0.00002074903925</v>
      </c>
      <c r="I646" s="201">
        <f t="shared" si="4"/>
        <v>0.0000002786427368</v>
      </c>
      <c r="J646" s="312">
        <f t="shared" si="5"/>
        <v>0.00000240448936</v>
      </c>
    </row>
    <row r="647">
      <c r="A647" s="309">
        <v>643.0</v>
      </c>
      <c r="B647" s="310">
        <v>1.0</v>
      </c>
      <c r="C647" s="186">
        <v>6851.4</v>
      </c>
      <c r="D647" s="311">
        <v>1.0</v>
      </c>
      <c r="E647" s="186">
        <v>285.1</v>
      </c>
      <c r="F647" s="301">
        <f t="shared" si="1"/>
        <v>0.0250970804</v>
      </c>
      <c r="G647" s="301">
        <f t="shared" si="2"/>
        <v>0.0005987761599</v>
      </c>
      <c r="H647" s="201">
        <f t="shared" si="3"/>
        <v>0.0005941154974</v>
      </c>
      <c r="I647" s="201">
        <f t="shared" si="4"/>
        <v>0.0000001774854811</v>
      </c>
      <c r="J647" s="312">
        <f t="shared" si="5"/>
        <v>0.00001026873287</v>
      </c>
    </row>
    <row r="648">
      <c r="A648" s="7">
        <v>644.0</v>
      </c>
      <c r="B648" s="310">
        <v>1.0</v>
      </c>
      <c r="C648" s="186">
        <v>6833.1</v>
      </c>
      <c r="D648" s="311">
        <v>1.0</v>
      </c>
      <c r="E648" s="186">
        <v>284.72</v>
      </c>
      <c r="F648" s="301">
        <f t="shared" si="1"/>
        <v>-0.001332865661</v>
      </c>
      <c r="G648" s="301">
        <f t="shared" si="2"/>
        <v>-0.002670986952</v>
      </c>
      <c r="H648" s="201">
        <f t="shared" si="3"/>
        <v>0.000004224921987</v>
      </c>
      <c r="I648" s="201">
        <f t="shared" si="4"/>
        <v>0.0000081137976</v>
      </c>
      <c r="J648" s="312">
        <f t="shared" si="5"/>
        <v>0.000005854926291</v>
      </c>
    </row>
    <row r="649">
      <c r="A649" s="7">
        <v>645.0</v>
      </c>
      <c r="B649" s="310">
        <v>1.0</v>
      </c>
      <c r="C649" s="186">
        <v>6816.3</v>
      </c>
      <c r="D649" s="7">
        <v>1.0</v>
      </c>
      <c r="E649" s="186">
        <v>287.0</v>
      </c>
      <c r="F649" s="301">
        <f t="shared" si="1"/>
        <v>0.008007867378</v>
      </c>
      <c r="G649" s="301">
        <f t="shared" si="2"/>
        <v>-0.002458620538</v>
      </c>
      <c r="H649" s="201">
        <f t="shared" si="3"/>
        <v>0.00005307518138</v>
      </c>
      <c r="I649" s="201">
        <f t="shared" si="4"/>
        <v>0.000006949057167</v>
      </c>
      <c r="J649" s="312">
        <f t="shared" si="5"/>
        <v>-0.00001920475122</v>
      </c>
    </row>
    <row r="650">
      <c r="A650" s="309">
        <v>646.0</v>
      </c>
      <c r="B650" s="310">
        <v>1.0</v>
      </c>
      <c r="C650" s="186">
        <v>6785.1</v>
      </c>
      <c r="D650" s="311">
        <v>1.0</v>
      </c>
      <c r="E650" s="186">
        <v>282.56</v>
      </c>
      <c r="F650" s="301">
        <f t="shared" si="1"/>
        <v>-0.01547038328</v>
      </c>
      <c r="G650" s="301">
        <f t="shared" si="2"/>
        <v>-0.004577263325</v>
      </c>
      <c r="H650" s="201">
        <f t="shared" si="3"/>
        <v>0.0002622125727</v>
      </c>
      <c r="I650" s="201">
        <f t="shared" si="4"/>
        <v>0.00002260764021</v>
      </c>
      <c r="J650" s="312">
        <f t="shared" si="5"/>
        <v>0.00007699355494</v>
      </c>
    </row>
    <row r="651">
      <c r="A651" s="7">
        <v>647.0</v>
      </c>
      <c r="B651" s="310">
        <v>1.0</v>
      </c>
      <c r="C651" s="186">
        <v>6794.2</v>
      </c>
      <c r="D651" s="311">
        <v>1.0</v>
      </c>
      <c r="E651" s="186">
        <v>281.47</v>
      </c>
      <c r="F651" s="301">
        <f t="shared" si="1"/>
        <v>-0.003857587769</v>
      </c>
      <c r="G651" s="301">
        <f t="shared" si="2"/>
        <v>0.001341174043</v>
      </c>
      <c r="H651" s="201">
        <f t="shared" si="3"/>
        <v>0.0000209780819</v>
      </c>
      <c r="I651" s="201">
        <f t="shared" si="4"/>
        <v>0.000001354170089</v>
      </c>
      <c r="J651" s="312">
        <f t="shared" si="5"/>
        <v>-0.000005329905349</v>
      </c>
    </row>
    <row r="652">
      <c r="A652" s="7">
        <v>648.0</v>
      </c>
      <c r="B652" s="310">
        <v>1.0</v>
      </c>
      <c r="C652" s="186">
        <v>6821.7</v>
      </c>
      <c r="D652" s="311">
        <v>1.0</v>
      </c>
      <c r="E652" s="186">
        <v>278.64</v>
      </c>
      <c r="F652" s="301">
        <f t="shared" si="1"/>
        <v>-0.01005435748</v>
      </c>
      <c r="G652" s="301">
        <f t="shared" si="2"/>
        <v>0.004047569986</v>
      </c>
      <c r="H652" s="201">
        <f t="shared" si="3"/>
        <v>0.0001161427229</v>
      </c>
      <c r="I652" s="201">
        <f t="shared" si="4"/>
        <v>0.00001497755081</v>
      </c>
      <c r="J652" s="312">
        <f t="shared" si="5"/>
        <v>-0.00004170771552</v>
      </c>
    </row>
    <row r="653">
      <c r="A653" s="309">
        <v>649.0</v>
      </c>
      <c r="B653" s="310">
        <v>1.0</v>
      </c>
      <c r="C653" s="186">
        <v>6804.9</v>
      </c>
      <c r="D653" s="7">
        <v>1.0</v>
      </c>
      <c r="E653" s="186">
        <v>282.29</v>
      </c>
      <c r="F653" s="301">
        <f t="shared" si="1"/>
        <v>0.01309933965</v>
      </c>
      <c r="G653" s="301">
        <f t="shared" si="2"/>
        <v>-0.002462729232</v>
      </c>
      <c r="H653" s="201">
        <f t="shared" si="3"/>
        <v>0.0001531837873</v>
      </c>
      <c r="I653" s="201">
        <f t="shared" si="4"/>
        <v>0.000006970735955</v>
      </c>
      <c r="J653" s="312">
        <f t="shared" si="5"/>
        <v>-0.00003267726632</v>
      </c>
    </row>
    <row r="654">
      <c r="A654" s="7">
        <v>650.0</v>
      </c>
      <c r="B654" s="310">
        <v>1.0</v>
      </c>
      <c r="C654" s="186">
        <v>6684.1</v>
      </c>
      <c r="D654" s="311">
        <v>1.0</v>
      </c>
      <c r="E654" s="186">
        <v>280.42</v>
      </c>
      <c r="F654" s="301">
        <f t="shared" si="1"/>
        <v>-0.006624393354</v>
      </c>
      <c r="G654" s="301">
        <f t="shared" si="2"/>
        <v>-0.01775191406</v>
      </c>
      <c r="H654" s="201">
        <f t="shared" si="3"/>
        <v>0.00005397825024</v>
      </c>
      <c r="I654" s="201">
        <f t="shared" si="4"/>
        <v>0.0003214633831</v>
      </c>
      <c r="J654" s="312">
        <f t="shared" si="5"/>
        <v>0.0001317271078</v>
      </c>
    </row>
    <row r="655">
      <c r="A655" s="7">
        <v>651.0</v>
      </c>
      <c r="B655" s="310">
        <v>1.0</v>
      </c>
      <c r="C655" s="186">
        <v>6690.6</v>
      </c>
      <c r="D655" s="311">
        <v>1.0</v>
      </c>
      <c r="E655" s="186">
        <v>281.96</v>
      </c>
      <c r="F655" s="301">
        <f t="shared" si="1"/>
        <v>0.005491762356</v>
      </c>
      <c r="G655" s="301">
        <f t="shared" si="2"/>
        <v>0.0009724570249</v>
      </c>
      <c r="H655" s="201">
        <f t="shared" si="3"/>
        <v>0.00002274494925</v>
      </c>
      <c r="I655" s="201">
        <f t="shared" si="4"/>
        <v>0.0000006319790855</v>
      </c>
      <c r="J655" s="312">
        <f t="shared" si="5"/>
        <v>0.000003791349658</v>
      </c>
    </row>
    <row r="656">
      <c r="A656" s="309">
        <v>652.0</v>
      </c>
      <c r="B656" s="310">
        <v>1.0</v>
      </c>
      <c r="C656" s="186">
        <v>6733.5</v>
      </c>
      <c r="D656" s="311">
        <v>1.0</v>
      </c>
      <c r="E656" s="186">
        <v>275.76</v>
      </c>
      <c r="F656" s="301">
        <f t="shared" si="1"/>
        <v>-0.0219889346</v>
      </c>
      <c r="G656" s="301">
        <f t="shared" si="2"/>
        <v>0.006411980988</v>
      </c>
      <c r="H656" s="201">
        <f t="shared" si="3"/>
        <v>0.000515813615</v>
      </c>
      <c r="I656" s="201">
        <f t="shared" si="4"/>
        <v>0.00003886892897</v>
      </c>
      <c r="J656" s="312">
        <f t="shared" si="5"/>
        <v>-0.0001415949249</v>
      </c>
    </row>
    <row r="657">
      <c r="A657" s="7">
        <v>653.0</v>
      </c>
      <c r="B657" s="310">
        <v>1.0</v>
      </c>
      <c r="C657" s="186">
        <v>6735.7</v>
      </c>
      <c r="D657" s="7">
        <v>1.0</v>
      </c>
      <c r="E657" s="186">
        <v>275.04</v>
      </c>
      <c r="F657" s="301">
        <f t="shared" si="1"/>
        <v>-0.002610966057</v>
      </c>
      <c r="G657" s="301">
        <f t="shared" si="2"/>
        <v>0.000326724586</v>
      </c>
      <c r="H657" s="201">
        <f t="shared" si="3"/>
        <v>0.00001111263493</v>
      </c>
      <c r="I657" s="201">
        <f t="shared" si="4"/>
        <v>0.00000002227218467</v>
      </c>
      <c r="J657" s="312">
        <f t="shared" si="5"/>
        <v>-0.0000004974963893</v>
      </c>
    </row>
    <row r="658">
      <c r="A658" s="7">
        <v>654.0</v>
      </c>
      <c r="B658" s="310">
        <v>1.0</v>
      </c>
      <c r="C658" s="186">
        <v>6826.4</v>
      </c>
      <c r="D658" s="311">
        <v>1.0</v>
      </c>
      <c r="E658" s="186">
        <v>277.3</v>
      </c>
      <c r="F658" s="301">
        <f t="shared" si="1"/>
        <v>0.00821698662</v>
      </c>
      <c r="G658" s="301">
        <f t="shared" si="2"/>
        <v>0.01346556408</v>
      </c>
      <c r="H658" s="201">
        <f t="shared" si="3"/>
        <v>0.00005616589315</v>
      </c>
      <c r="I658" s="201">
        <f t="shared" si="4"/>
        <v>0.0001765730218</v>
      </c>
      <c r="J658" s="312">
        <f t="shared" si="5"/>
        <v>0.0000995860506</v>
      </c>
    </row>
    <row r="659">
      <c r="A659" s="309">
        <v>655.0</v>
      </c>
      <c r="B659" s="310">
        <v>1.0</v>
      </c>
      <c r="C659" s="186">
        <v>6817.6</v>
      </c>
      <c r="D659" s="311">
        <v>1.0</v>
      </c>
      <c r="E659" s="186">
        <v>276.8</v>
      </c>
      <c r="F659" s="301">
        <f t="shared" si="1"/>
        <v>-0.001803101334</v>
      </c>
      <c r="G659" s="301">
        <f t="shared" si="2"/>
        <v>-0.001289112856</v>
      </c>
      <c r="H659" s="201">
        <f t="shared" si="3"/>
        <v>0.000006379146221</v>
      </c>
      <c r="I659" s="201">
        <f t="shared" si="4"/>
        <v>0.000002150911918</v>
      </c>
      <c r="J659" s="312">
        <f t="shared" si="5"/>
        <v>0.000003704184341</v>
      </c>
    </row>
    <row r="660">
      <c r="A660" s="7">
        <v>656.0</v>
      </c>
      <c r="B660" s="310">
        <v>1.0</v>
      </c>
      <c r="C660" s="186">
        <v>6874.2</v>
      </c>
      <c r="D660" s="311">
        <v>1.0</v>
      </c>
      <c r="E660" s="186">
        <v>283.42</v>
      </c>
      <c r="F660" s="301">
        <f t="shared" si="1"/>
        <v>0.02391618497</v>
      </c>
      <c r="G660" s="301">
        <f t="shared" si="2"/>
        <v>0.008302041774</v>
      </c>
      <c r="H660" s="201">
        <f t="shared" si="3"/>
        <v>0.0005379425767</v>
      </c>
      <c r="I660" s="201">
        <f t="shared" si="4"/>
        <v>0.00006600840811</v>
      </c>
      <c r="J660" s="312">
        <f t="shared" si="5"/>
        <v>0.0001884376108</v>
      </c>
    </row>
    <row r="661">
      <c r="A661" s="7">
        <v>657.0</v>
      </c>
      <c r="B661" s="310">
        <v>1.0</v>
      </c>
      <c r="C661" s="186">
        <v>6929.0</v>
      </c>
      <c r="D661" s="7">
        <v>1.0</v>
      </c>
      <c r="E661" s="186">
        <v>285.85</v>
      </c>
      <c r="F661" s="301">
        <f t="shared" si="1"/>
        <v>0.008573847999</v>
      </c>
      <c r="G661" s="301">
        <f t="shared" si="2"/>
        <v>0.007971836723</v>
      </c>
      <c r="H661" s="201">
        <f t="shared" si="3"/>
        <v>0.00006164216046</v>
      </c>
      <c r="I661" s="201">
        <f t="shared" si="4"/>
        <v>0.00006075190471</v>
      </c>
      <c r="J661" s="312">
        <f t="shared" si="5"/>
        <v>0.0000611954137</v>
      </c>
    </row>
    <row r="662">
      <c r="A662" s="309">
        <v>658.0</v>
      </c>
      <c r="B662" s="310">
        <v>1.0</v>
      </c>
      <c r="C662" s="186">
        <v>6903.7</v>
      </c>
      <c r="D662" s="311">
        <v>1.0</v>
      </c>
      <c r="E662" s="186">
        <v>291.1</v>
      </c>
      <c r="F662" s="301">
        <f t="shared" si="1"/>
        <v>0.01836627602</v>
      </c>
      <c r="G662" s="301">
        <f t="shared" si="2"/>
        <v>-0.003651320537</v>
      </c>
      <c r="H662" s="201">
        <f t="shared" si="3"/>
        <v>0.0003112994502</v>
      </c>
      <c r="I662" s="201">
        <f t="shared" si="4"/>
        <v>0.00001465975875</v>
      </c>
      <c r="J662" s="312">
        <f t="shared" si="5"/>
        <v>-0.00006755423628</v>
      </c>
    </row>
    <row r="663">
      <c r="A663" s="7">
        <v>659.0</v>
      </c>
      <c r="B663" s="310">
        <v>1.0</v>
      </c>
      <c r="C663" s="186">
        <v>6962.2</v>
      </c>
      <c r="D663" s="311">
        <v>1.0</v>
      </c>
      <c r="E663" s="186">
        <v>299.3</v>
      </c>
      <c r="F663" s="301">
        <f t="shared" si="1"/>
        <v>0.02816901408</v>
      </c>
      <c r="G663" s="301">
        <f t="shared" si="2"/>
        <v>0.008473716992</v>
      </c>
      <c r="H663" s="201">
        <f t="shared" si="3"/>
        <v>0.0007533058744</v>
      </c>
      <c r="I663" s="201">
        <f t="shared" si="4"/>
        <v>0.0000688274503</v>
      </c>
      <c r="J663" s="312">
        <f t="shared" si="5"/>
        <v>0.0002277018283</v>
      </c>
    </row>
    <row r="664">
      <c r="A664" s="7">
        <v>660.0</v>
      </c>
      <c r="B664" s="310">
        <v>1.0</v>
      </c>
      <c r="C664" s="186">
        <v>6994.8</v>
      </c>
      <c r="D664" s="311">
        <v>1.0</v>
      </c>
      <c r="E664" s="186">
        <v>294.5</v>
      </c>
      <c r="F664" s="301">
        <f t="shared" si="1"/>
        <v>-0.01603742065</v>
      </c>
      <c r="G664" s="301">
        <f t="shared" si="2"/>
        <v>0.004682427968</v>
      </c>
      <c r="H664" s="201">
        <f t="shared" si="3"/>
        <v>0.0002808981527</v>
      </c>
      <c r="I664" s="201">
        <f t="shared" si="4"/>
        <v>0.00002029450302</v>
      </c>
      <c r="J664" s="312">
        <f t="shared" si="5"/>
        <v>-0.0000755029033</v>
      </c>
    </row>
    <row r="665">
      <c r="A665" s="309">
        <v>661.0</v>
      </c>
      <c r="B665" s="310">
        <v>1.0</v>
      </c>
      <c r="C665" s="186">
        <v>7041.8</v>
      </c>
      <c r="D665" s="7">
        <v>1.0</v>
      </c>
      <c r="E665" s="186">
        <v>296.5</v>
      </c>
      <c r="F665" s="301">
        <f t="shared" si="1"/>
        <v>0.006791171477</v>
      </c>
      <c r="G665" s="301">
        <f t="shared" si="2"/>
        <v>0.006719277177</v>
      </c>
      <c r="H665" s="201">
        <f t="shared" si="3"/>
        <v>0.00003682761025</v>
      </c>
      <c r="I665" s="201">
        <f t="shared" si="4"/>
        <v>0.00004279503308</v>
      </c>
      <c r="J665" s="312">
        <f t="shared" si="5"/>
        <v>0.00003969935515</v>
      </c>
    </row>
    <row r="666">
      <c r="A666" s="7">
        <v>662.0</v>
      </c>
      <c r="B666" s="310">
        <v>1.0</v>
      </c>
      <c r="C666" s="186">
        <v>7064.1</v>
      </c>
      <c r="D666" s="311">
        <v>1.0</v>
      </c>
      <c r="E666" s="186">
        <v>297.74</v>
      </c>
      <c r="F666" s="301">
        <f t="shared" si="1"/>
        <v>0.004182124789</v>
      </c>
      <c r="G666" s="301">
        <f t="shared" si="2"/>
        <v>0.003166803942</v>
      </c>
      <c r="H666" s="201">
        <f t="shared" si="3"/>
        <v>0.00001196834054</v>
      </c>
      <c r="I666" s="201">
        <f t="shared" si="4"/>
        <v>0.000008936022343</v>
      </c>
      <c r="J666" s="312">
        <f t="shared" si="5"/>
        <v>0.00001034163229</v>
      </c>
    </row>
    <row r="667">
      <c r="A667" s="7">
        <v>663.0</v>
      </c>
      <c r="B667" s="310">
        <v>1.0</v>
      </c>
      <c r="C667" s="186">
        <v>7079.5</v>
      </c>
      <c r="D667" s="311">
        <v>1.0</v>
      </c>
      <c r="E667" s="186">
        <v>300.89</v>
      </c>
      <c r="F667" s="301">
        <f t="shared" si="1"/>
        <v>0.01057970041</v>
      </c>
      <c r="G667" s="301">
        <f t="shared" si="2"/>
        <v>0.002180037089</v>
      </c>
      <c r="H667" s="201">
        <f t="shared" si="3"/>
        <v>0.00009716251048</v>
      </c>
      <c r="I667" s="201">
        <f t="shared" si="4"/>
        <v>0.000004010211254</v>
      </c>
      <c r="J667" s="312">
        <f t="shared" si="5"/>
        <v>0.00001973935645</v>
      </c>
    </row>
    <row r="668">
      <c r="A668" s="309">
        <v>664.0</v>
      </c>
      <c r="B668" s="310">
        <v>1.0</v>
      </c>
      <c r="C668" s="186">
        <v>7066.3</v>
      </c>
      <c r="D668" s="311">
        <v>1.0</v>
      </c>
      <c r="E668" s="186">
        <v>300.1</v>
      </c>
      <c r="F668" s="301">
        <f t="shared" si="1"/>
        <v>-0.002625544219</v>
      </c>
      <c r="G668" s="301">
        <f t="shared" si="2"/>
        <v>-0.001864538456</v>
      </c>
      <c r="H668" s="201">
        <f t="shared" si="3"/>
        <v>0.00001121004186</v>
      </c>
      <c r="I668" s="201">
        <f t="shared" si="4"/>
        <v>0.000004169863481</v>
      </c>
      <c r="J668" s="312">
        <f t="shared" si="5"/>
        <v>0.000006836983558</v>
      </c>
    </row>
    <row r="669">
      <c r="A669" s="7">
        <v>665.0</v>
      </c>
      <c r="B669" s="310">
        <v>1.0</v>
      </c>
      <c r="C669" s="186">
        <v>7132.7</v>
      </c>
      <c r="D669" s="7">
        <v>1.0</v>
      </c>
      <c r="E669" s="186">
        <v>303.45</v>
      </c>
      <c r="F669" s="301">
        <f t="shared" si="1"/>
        <v>0.01116294568</v>
      </c>
      <c r="G669" s="301">
        <f t="shared" si="2"/>
        <v>0.00939671398</v>
      </c>
      <c r="H669" s="201">
        <f t="shared" si="3"/>
        <v>0.0001090009049</v>
      </c>
      <c r="I669" s="201">
        <f t="shared" si="4"/>
        <v>0.00008499416635</v>
      </c>
      <c r="J669" s="312">
        <f t="shared" si="5"/>
        <v>0.00009625196642</v>
      </c>
    </row>
    <row r="670">
      <c r="A670" s="7">
        <v>666.0</v>
      </c>
      <c r="B670" s="310">
        <v>1.0</v>
      </c>
      <c r="C670" s="186">
        <v>7088.0</v>
      </c>
      <c r="D670" s="311">
        <v>1.0</v>
      </c>
      <c r="E670" s="186">
        <v>304.34</v>
      </c>
      <c r="F670" s="301">
        <f t="shared" si="1"/>
        <v>0.002932937881</v>
      </c>
      <c r="G670" s="301">
        <f t="shared" si="2"/>
        <v>-0.006266911548</v>
      </c>
      <c r="H670" s="201">
        <f t="shared" si="3"/>
        <v>0.000004885611934</v>
      </c>
      <c r="I670" s="201">
        <f t="shared" si="4"/>
        <v>0.0000415302585</v>
      </c>
      <c r="J670" s="312">
        <f t="shared" si="5"/>
        <v>-0.00001424432261</v>
      </c>
    </row>
    <row r="671">
      <c r="A671" s="309">
        <v>667.0</v>
      </c>
      <c r="B671" s="310">
        <v>1.0</v>
      </c>
      <c r="C671" s="186">
        <v>7090.5</v>
      </c>
      <c r="D671" s="311">
        <v>1.0</v>
      </c>
      <c r="E671" s="186">
        <v>308.5</v>
      </c>
      <c r="F671" s="301">
        <f t="shared" si="1"/>
        <v>0.01366892292</v>
      </c>
      <c r="G671" s="301">
        <f t="shared" si="2"/>
        <v>0.0003527088036</v>
      </c>
      <c r="H671" s="201">
        <f t="shared" si="3"/>
        <v>0.0001676073847</v>
      </c>
      <c r="I671" s="201">
        <f t="shared" si="4"/>
        <v>0.00000003070306509</v>
      </c>
      <c r="J671" s="312">
        <f t="shared" si="5"/>
        <v>0.000002268492989</v>
      </c>
    </row>
    <row r="672">
      <c r="A672" s="7">
        <v>668.0</v>
      </c>
      <c r="B672" s="310">
        <v>1.0</v>
      </c>
      <c r="C672" s="186">
        <v>6994.5</v>
      </c>
      <c r="D672" s="311">
        <v>1.0</v>
      </c>
      <c r="E672" s="186">
        <v>307.19</v>
      </c>
      <c r="F672" s="301">
        <f t="shared" si="1"/>
        <v>-0.004246353323</v>
      </c>
      <c r="G672" s="301">
        <f t="shared" si="2"/>
        <v>-0.01353924265</v>
      </c>
      <c r="H672" s="201">
        <f t="shared" si="3"/>
        <v>0.00002469045579</v>
      </c>
      <c r="I672" s="201">
        <f t="shared" si="4"/>
        <v>0.0001881486421</v>
      </c>
      <c r="J672" s="312">
        <f t="shared" si="5"/>
        <v>0.00006815772686</v>
      </c>
    </row>
    <row r="673">
      <c r="A673" s="7">
        <v>669.0</v>
      </c>
      <c r="B673" s="310">
        <v>1.0</v>
      </c>
      <c r="C673" s="186">
        <v>7031.5</v>
      </c>
      <c r="D673" s="7">
        <v>1.0</v>
      </c>
      <c r="E673" s="186">
        <v>310.7</v>
      </c>
      <c r="F673" s="301">
        <f t="shared" si="1"/>
        <v>0.0114261532</v>
      </c>
      <c r="G673" s="301">
        <f t="shared" si="2"/>
        <v>0.005289870613</v>
      </c>
      <c r="H673" s="201">
        <f t="shared" si="3"/>
        <v>0.00011456614</v>
      </c>
      <c r="I673" s="201">
        <f t="shared" si="4"/>
        <v>0.00002613647742</v>
      </c>
      <c r="J673" s="312">
        <f t="shared" si="5"/>
        <v>0.00005472070296</v>
      </c>
    </row>
    <row r="674">
      <c r="A674" s="309">
        <v>670.0</v>
      </c>
      <c r="B674" s="310">
        <v>1.0</v>
      </c>
      <c r="C674" s="186">
        <v>7008.4</v>
      </c>
      <c r="D674" s="311">
        <v>1.0</v>
      </c>
      <c r="E674" s="186">
        <v>312.66</v>
      </c>
      <c r="F674" s="301">
        <f t="shared" si="1"/>
        <v>0.006308336015</v>
      </c>
      <c r="G674" s="301">
        <f t="shared" si="2"/>
        <v>-0.003285216526</v>
      </c>
      <c r="H674" s="201">
        <f t="shared" si="3"/>
        <v>0.0000312004933</v>
      </c>
      <c r="I674" s="201">
        <f t="shared" si="4"/>
        <v>0.00001199030811</v>
      </c>
      <c r="J674" s="312">
        <f t="shared" si="5"/>
        <v>-0.00001934175607</v>
      </c>
    </row>
    <row r="675">
      <c r="A675" s="7">
        <v>671.0</v>
      </c>
      <c r="B675" s="310">
        <v>1.0</v>
      </c>
      <c r="C675" s="186">
        <v>7017.2</v>
      </c>
      <c r="D675" s="311">
        <v>1.0</v>
      </c>
      <c r="E675" s="186">
        <v>316.09</v>
      </c>
      <c r="F675" s="301">
        <f t="shared" si="1"/>
        <v>0.01097038316</v>
      </c>
      <c r="G675" s="301">
        <f t="shared" si="2"/>
        <v>0.001255636094</v>
      </c>
      <c r="H675" s="201">
        <f t="shared" si="3"/>
        <v>0.000105017145</v>
      </c>
      <c r="I675" s="201">
        <f t="shared" si="4"/>
        <v>0.000001162407835</v>
      </c>
      <c r="J675" s="312">
        <f t="shared" si="5"/>
        <v>0.00001104865386</v>
      </c>
    </row>
    <row r="676">
      <c r="A676" s="7">
        <v>672.0</v>
      </c>
      <c r="B676" s="310">
        <v>1.0</v>
      </c>
      <c r="C676" s="186">
        <v>6923.3</v>
      </c>
      <c r="D676" s="311">
        <v>1.0</v>
      </c>
      <c r="E676" s="186">
        <v>310.49</v>
      </c>
      <c r="F676" s="301">
        <f t="shared" si="1"/>
        <v>-0.01771647316</v>
      </c>
      <c r="G676" s="301">
        <f t="shared" si="2"/>
        <v>-0.01338140569</v>
      </c>
      <c r="H676" s="201">
        <f t="shared" si="3"/>
        <v>0.0003399992655</v>
      </c>
      <c r="I676" s="201">
        <f t="shared" si="4"/>
        <v>0.0001838435412</v>
      </c>
      <c r="J676" s="312">
        <f t="shared" si="5"/>
        <v>0.0002500133376</v>
      </c>
    </row>
    <row r="677">
      <c r="A677" s="309">
        <v>673.0</v>
      </c>
      <c r="B677" s="310">
        <v>1.0</v>
      </c>
      <c r="C677" s="186">
        <v>6948.7</v>
      </c>
      <c r="D677" s="7">
        <v>1.0</v>
      </c>
      <c r="E677" s="186">
        <v>312.05</v>
      </c>
      <c r="F677" s="301">
        <f t="shared" si="1"/>
        <v>0.005024316403</v>
      </c>
      <c r="G677" s="301">
        <f t="shared" si="2"/>
        <v>0.003668770673</v>
      </c>
      <c r="H677" s="201">
        <f t="shared" si="3"/>
        <v>0.0000185047998</v>
      </c>
      <c r="I677" s="201">
        <f t="shared" si="4"/>
        <v>0.00001218906935</v>
      </c>
      <c r="J677" s="312">
        <f t="shared" si="5"/>
        <v>0.00001501853149</v>
      </c>
    </row>
    <row r="678">
      <c r="A678" s="7">
        <v>674.0</v>
      </c>
      <c r="B678" s="310">
        <v>1.0</v>
      </c>
      <c r="C678" s="186">
        <v>6976.1</v>
      </c>
      <c r="D678" s="311">
        <v>1.0</v>
      </c>
      <c r="E678" s="186">
        <v>311.41</v>
      </c>
      <c r="F678" s="301">
        <f t="shared" si="1"/>
        <v>-0.002050953373</v>
      </c>
      <c r="G678" s="301">
        <f t="shared" si="2"/>
        <v>0.003943183617</v>
      </c>
      <c r="H678" s="201">
        <f t="shared" si="3"/>
        <v>0.000007692575241</v>
      </c>
      <c r="I678" s="201">
        <f t="shared" si="4"/>
        <v>0.00001418047928</v>
      </c>
      <c r="J678" s="312">
        <f t="shared" si="5"/>
        <v>-0.00001044434794</v>
      </c>
    </row>
    <row r="679">
      <c r="A679" s="7">
        <v>675.0</v>
      </c>
      <c r="B679" s="310">
        <v>1.0</v>
      </c>
      <c r="C679" s="186">
        <v>7049.2</v>
      </c>
      <c r="D679" s="311">
        <v>1.0</v>
      </c>
      <c r="E679" s="186">
        <v>313.35</v>
      </c>
      <c r="F679" s="301">
        <f t="shared" si="1"/>
        <v>0.006229729296</v>
      </c>
      <c r="G679" s="301">
        <f t="shared" si="2"/>
        <v>0.01047863419</v>
      </c>
      <c r="H679" s="201">
        <f t="shared" si="3"/>
        <v>0.00003032851889</v>
      </c>
      <c r="I679" s="201">
        <f t="shared" si="4"/>
        <v>0.0001061136561</v>
      </c>
      <c r="J679" s="312">
        <f t="shared" si="5"/>
        <v>0.00005672979838</v>
      </c>
    </row>
    <row r="680">
      <c r="A680" s="309">
        <v>676.0</v>
      </c>
      <c r="B680" s="310">
        <v>1.0</v>
      </c>
      <c r="C680" s="186">
        <v>7022.6</v>
      </c>
      <c r="D680" s="311">
        <v>1.0</v>
      </c>
      <c r="E680" s="186">
        <v>315.64</v>
      </c>
      <c r="F680" s="301">
        <f t="shared" si="1"/>
        <v>0.007308121908</v>
      </c>
      <c r="G680" s="301">
        <f t="shared" si="2"/>
        <v>-0.003773477841</v>
      </c>
      <c r="H680" s="201">
        <f t="shared" si="3"/>
        <v>0.00004336915359</v>
      </c>
      <c r="I680" s="201">
        <f t="shared" si="4"/>
        <v>0.00001561011451</v>
      </c>
      <c r="J680" s="312">
        <f t="shared" si="5"/>
        <v>-0.00002601917473</v>
      </c>
    </row>
    <row r="681">
      <c r="A681" s="7">
        <v>677.0</v>
      </c>
      <c r="B681" s="310">
        <v>1.0</v>
      </c>
      <c r="C681" s="186">
        <v>7012.5</v>
      </c>
      <c r="D681" s="7">
        <v>1.0</v>
      </c>
      <c r="E681" s="186">
        <v>320.62</v>
      </c>
      <c r="F681" s="301">
        <f t="shared" si="1"/>
        <v>0.015777468</v>
      </c>
      <c r="G681" s="301">
        <f t="shared" si="2"/>
        <v>-0.001438213767</v>
      </c>
      <c r="H681" s="201">
        <f t="shared" si="3"/>
        <v>0.0002266491758</v>
      </c>
      <c r="I681" s="201">
        <f t="shared" si="4"/>
        <v>0.000002610485422</v>
      </c>
      <c r="J681" s="312">
        <f t="shared" si="5"/>
        <v>-0.00002432415197</v>
      </c>
    </row>
    <row r="682">
      <c r="A682" s="7">
        <v>678.0</v>
      </c>
      <c r="B682" s="310">
        <v>1.0</v>
      </c>
      <c r="C682" s="186">
        <v>7055.3</v>
      </c>
      <c r="D682" s="311">
        <v>1.0</v>
      </c>
      <c r="E682" s="186">
        <v>320.03</v>
      </c>
      <c r="F682" s="301">
        <f t="shared" si="1"/>
        <v>-0.001840184642</v>
      </c>
      <c r="G682" s="301">
        <f t="shared" si="2"/>
        <v>0.006103386809</v>
      </c>
      <c r="H682" s="201">
        <f t="shared" si="3"/>
        <v>0.000006567843805</v>
      </c>
      <c r="I682" s="201">
        <f t="shared" si="4"/>
        <v>0.00003511630156</v>
      </c>
      <c r="J682" s="312">
        <f t="shared" si="5"/>
        <v>-0.00001518678319</v>
      </c>
    </row>
    <row r="683">
      <c r="A683" s="309">
        <v>679.0</v>
      </c>
      <c r="B683" s="310">
        <v>1.0</v>
      </c>
      <c r="C683" s="186">
        <v>7088.2</v>
      </c>
      <c r="D683" s="311">
        <v>1.0</v>
      </c>
      <c r="E683" s="186">
        <v>322.96</v>
      </c>
      <c r="F683" s="301">
        <f t="shared" si="1"/>
        <v>0.009155391682</v>
      </c>
      <c r="G683" s="301">
        <f t="shared" si="2"/>
        <v>0.004663161028</v>
      </c>
      <c r="H683" s="201">
        <f t="shared" si="3"/>
        <v>0.0000711120457</v>
      </c>
      <c r="I683" s="201">
        <f t="shared" si="4"/>
        <v>0.00002012128133</v>
      </c>
      <c r="J683" s="312">
        <f t="shared" si="5"/>
        <v>0.00003782678254</v>
      </c>
    </row>
    <row r="684">
      <c r="A684" s="7">
        <v>680.0</v>
      </c>
      <c r="B684" s="310">
        <v>1.0</v>
      </c>
      <c r="C684" s="186">
        <v>7103.2</v>
      </c>
      <c r="D684" s="311">
        <v>1.0</v>
      </c>
      <c r="E684" s="186">
        <v>325.73</v>
      </c>
      <c r="F684" s="301">
        <f t="shared" si="1"/>
        <v>0.00857691355</v>
      </c>
      <c r="G684" s="301">
        <f t="shared" si="2"/>
        <v>0.00211619311</v>
      </c>
      <c r="H684" s="201">
        <f t="shared" si="3"/>
        <v>0.00006169030667</v>
      </c>
      <c r="I684" s="201">
        <f t="shared" si="4"/>
        <v>0.000003758585635</v>
      </c>
      <c r="J684" s="312">
        <f t="shared" si="5"/>
        <v>0.00001522722235</v>
      </c>
    </row>
    <row r="685">
      <c r="A685" s="7">
        <v>681.0</v>
      </c>
      <c r="B685" s="310">
        <v>1.0</v>
      </c>
      <c r="C685" s="186">
        <v>7130.2</v>
      </c>
      <c r="D685" s="7">
        <v>1.0</v>
      </c>
      <c r="E685" s="186">
        <v>328.25</v>
      </c>
      <c r="F685" s="301">
        <f t="shared" si="1"/>
        <v>0.007736468855</v>
      </c>
      <c r="G685" s="301">
        <f t="shared" si="2"/>
        <v>0.003801103728</v>
      </c>
      <c r="H685" s="201">
        <f t="shared" si="3"/>
        <v>0.00004919441465</v>
      </c>
      <c r="I685" s="201">
        <f t="shared" si="4"/>
        <v>0.00001313060614</v>
      </c>
      <c r="J685" s="312">
        <f t="shared" si="5"/>
        <v>0.00002541559528</v>
      </c>
    </row>
    <row r="686">
      <c r="A686" s="309">
        <v>682.0</v>
      </c>
      <c r="B686" s="310">
        <v>1.0</v>
      </c>
      <c r="C686" s="186">
        <v>7125.1</v>
      </c>
      <c r="D686" s="311">
        <v>1.0</v>
      </c>
      <c r="E686" s="186">
        <v>330.99</v>
      </c>
      <c r="F686" s="301">
        <f t="shared" si="1"/>
        <v>0.008347296268</v>
      </c>
      <c r="G686" s="301">
        <f t="shared" si="2"/>
        <v>-0.0007152674539</v>
      </c>
      <c r="H686" s="201">
        <f t="shared" si="3"/>
        <v>0.0000581360566</v>
      </c>
      <c r="I686" s="201">
        <f t="shared" si="4"/>
        <v>0.0000007970085553</v>
      </c>
      <c r="J686" s="312">
        <f t="shared" si="5"/>
        <v>-0.000006806976898</v>
      </c>
    </row>
    <row r="687">
      <c r="A687" s="7">
        <v>683.0</v>
      </c>
      <c r="B687" s="310">
        <v>1.0</v>
      </c>
      <c r="C687" s="186">
        <v>7113.7</v>
      </c>
      <c r="D687" s="311">
        <v>1.0</v>
      </c>
      <c r="E687" s="186">
        <v>331.19</v>
      </c>
      <c r="F687" s="301">
        <f t="shared" si="1"/>
        <v>0.0006042478625</v>
      </c>
      <c r="G687" s="301">
        <f t="shared" si="2"/>
        <v>-0.001599977544</v>
      </c>
      <c r="H687" s="201">
        <f t="shared" si="3"/>
        <v>0.000000014006244</v>
      </c>
      <c r="I687" s="201">
        <f t="shared" si="4"/>
        <v>0.000003159376304</v>
      </c>
      <c r="J687" s="312">
        <f t="shared" si="5"/>
        <v>0.0000002103592057</v>
      </c>
    </row>
    <row r="688">
      <c r="A688" s="7">
        <v>684.0</v>
      </c>
      <c r="B688" s="310">
        <v>1.0</v>
      </c>
      <c r="C688" s="186">
        <v>7144.6</v>
      </c>
      <c r="D688" s="311">
        <v>1.0</v>
      </c>
      <c r="E688" s="186">
        <v>332.55</v>
      </c>
      <c r="F688" s="301">
        <f t="shared" si="1"/>
        <v>0.004106404179</v>
      </c>
      <c r="G688" s="301">
        <f t="shared" si="2"/>
        <v>0.00434373111</v>
      </c>
      <c r="H688" s="201">
        <f t="shared" si="3"/>
        <v>0.00001145015887</v>
      </c>
      <c r="I688" s="201">
        <f t="shared" si="4"/>
        <v>0.00001735759913</v>
      </c>
      <c r="J688" s="312">
        <f t="shared" si="5"/>
        <v>0.00001409777527</v>
      </c>
    </row>
    <row r="689">
      <c r="A689" s="309">
        <v>685.0</v>
      </c>
      <c r="B689" s="310">
        <v>1.0</v>
      </c>
      <c r="C689" s="186">
        <v>7162.5</v>
      </c>
      <c r="D689" s="7">
        <v>1.0</v>
      </c>
      <c r="E689" s="186">
        <v>331.17</v>
      </c>
      <c r="F689" s="301">
        <f t="shared" si="1"/>
        <v>-0.004149751917</v>
      </c>
      <c r="G689" s="301">
        <f t="shared" si="2"/>
        <v>0.002505388685</v>
      </c>
      <c r="H689" s="201">
        <f t="shared" si="3"/>
        <v>0.00002373977267</v>
      </c>
      <c r="I689" s="201">
        <f t="shared" si="4"/>
        <v>0.000005419131366</v>
      </c>
      <c r="J689" s="312">
        <f t="shared" si="5"/>
        <v>-0.0000113423519</v>
      </c>
    </row>
    <row r="690">
      <c r="A690" s="7">
        <v>686.0</v>
      </c>
      <c r="B690" s="310">
        <v>1.0</v>
      </c>
      <c r="C690" s="186">
        <v>7139.0</v>
      </c>
      <c r="D690" s="311">
        <v>1.0</v>
      </c>
      <c r="E690" s="186">
        <v>341.0</v>
      </c>
      <c r="F690" s="301">
        <f t="shared" si="1"/>
        <v>0.02968264034</v>
      </c>
      <c r="G690" s="301">
        <f t="shared" si="2"/>
        <v>-0.003280977312</v>
      </c>
      <c r="H690" s="201">
        <f t="shared" si="3"/>
        <v>0.0008386841771</v>
      </c>
      <c r="I690" s="201">
        <f t="shared" si="4"/>
        <v>0.00001196096781</v>
      </c>
      <c r="J690" s="312">
        <f t="shared" si="5"/>
        <v>-0.0001001572486</v>
      </c>
    </row>
    <row r="691">
      <c r="A691" s="7">
        <v>687.0</v>
      </c>
      <c r="B691" s="310">
        <v>1.0</v>
      </c>
      <c r="C691" s="186">
        <v>6978.3</v>
      </c>
      <c r="D691" s="311">
        <v>1.0</v>
      </c>
      <c r="E691" s="186">
        <v>338.68</v>
      </c>
      <c r="F691" s="301">
        <f t="shared" si="1"/>
        <v>-0.006803519062</v>
      </c>
      <c r="G691" s="301">
        <f t="shared" si="2"/>
        <v>-0.02251015548</v>
      </c>
      <c r="H691" s="201">
        <f t="shared" si="3"/>
        <v>0.00005664240553</v>
      </c>
      <c r="I691" s="201">
        <f t="shared" si="4"/>
        <v>0.0005147290717</v>
      </c>
      <c r="J691" s="312">
        <f t="shared" si="5"/>
        <v>0.0001707497959</v>
      </c>
    </row>
    <row r="692">
      <c r="A692" s="309">
        <v>688.0</v>
      </c>
      <c r="B692" s="310">
        <v>1.0</v>
      </c>
      <c r="C692" s="186">
        <v>6866.6</v>
      </c>
      <c r="D692" s="311">
        <v>1.0</v>
      </c>
      <c r="E692" s="186">
        <v>336.4</v>
      </c>
      <c r="F692" s="301">
        <f t="shared" si="1"/>
        <v>-0.006732018424</v>
      </c>
      <c r="G692" s="301">
        <f t="shared" si="2"/>
        <v>-0.01600676383</v>
      </c>
      <c r="H692" s="201">
        <f t="shared" si="3"/>
        <v>0.00005557127385</v>
      </c>
      <c r="I692" s="201">
        <f t="shared" si="4"/>
        <v>0.0002619299392</v>
      </c>
      <c r="J692" s="312">
        <f t="shared" si="5"/>
        <v>0.0001206473389</v>
      </c>
    </row>
    <row r="693">
      <c r="A693" s="7">
        <v>689.0</v>
      </c>
      <c r="B693" s="310">
        <v>1.0</v>
      </c>
      <c r="C693" s="186">
        <v>6708.1</v>
      </c>
      <c r="D693" s="7">
        <v>1.0</v>
      </c>
      <c r="E693" s="186">
        <v>325.46</v>
      </c>
      <c r="F693" s="301">
        <f t="shared" si="1"/>
        <v>-0.03252080856</v>
      </c>
      <c r="G693" s="301">
        <f t="shared" si="2"/>
        <v>-0.02308274838</v>
      </c>
      <c r="H693" s="201">
        <f t="shared" si="3"/>
        <v>0.001105123936</v>
      </c>
      <c r="I693" s="201">
        <f t="shared" si="4"/>
        <v>0.0005410384987</v>
      </c>
      <c r="J693" s="312">
        <f t="shared" si="5"/>
        <v>0.0007732493746</v>
      </c>
    </row>
    <row r="694">
      <c r="A694" s="7">
        <v>690.0</v>
      </c>
      <c r="B694" s="310">
        <v>1.0</v>
      </c>
      <c r="C694" s="186">
        <v>6657.9</v>
      </c>
      <c r="D694" s="311">
        <v>1.0</v>
      </c>
      <c r="E694" s="186">
        <v>324.0</v>
      </c>
      <c r="F694" s="301">
        <f t="shared" si="1"/>
        <v>-0.004485958336</v>
      </c>
      <c r="G694" s="301">
        <f t="shared" si="2"/>
        <v>-0.007483490109</v>
      </c>
      <c r="H694" s="201">
        <f t="shared" si="3"/>
        <v>0.00002712903661</v>
      </c>
      <c r="I694" s="201">
        <f t="shared" si="4"/>
        <v>0.00005869055345</v>
      </c>
      <c r="J694" s="312">
        <f t="shared" si="5"/>
        <v>0.0000399026086</v>
      </c>
    </row>
    <row r="695">
      <c r="A695" s="309">
        <v>691.0</v>
      </c>
      <c r="B695" s="310">
        <v>1.0</v>
      </c>
      <c r="C695" s="186">
        <v>6441.2</v>
      </c>
      <c r="D695" s="311">
        <v>1.0</v>
      </c>
      <c r="E695" s="186">
        <v>310.59</v>
      </c>
      <c r="F695" s="301">
        <f t="shared" si="1"/>
        <v>-0.04138888889</v>
      </c>
      <c r="G695" s="301">
        <f t="shared" si="2"/>
        <v>-0.03254780036</v>
      </c>
      <c r="H695" s="201">
        <f t="shared" si="3"/>
        <v>0.001773377146</v>
      </c>
      <c r="I695" s="201">
        <f t="shared" si="4"/>
        <v>0.001070944361</v>
      </c>
      <c r="J695" s="312">
        <f t="shared" si="5"/>
        <v>0.001378110393</v>
      </c>
    </row>
    <row r="696">
      <c r="A696" s="7">
        <v>692.0</v>
      </c>
      <c r="B696" s="310">
        <v>1.0</v>
      </c>
      <c r="C696" s="186">
        <v>6391.5</v>
      </c>
      <c r="D696" s="311">
        <v>1.0</v>
      </c>
      <c r="E696" s="186">
        <v>317.5</v>
      </c>
      <c r="F696" s="301">
        <f t="shared" si="1"/>
        <v>0.02224797965</v>
      </c>
      <c r="G696" s="301">
        <f t="shared" si="2"/>
        <v>-0.007715953549</v>
      </c>
      <c r="H696" s="201">
        <f t="shared" si="3"/>
        <v>0.0004633421482</v>
      </c>
      <c r="I696" s="201">
        <f t="shared" si="4"/>
        <v>0.00006230638637</v>
      </c>
      <c r="J696" s="312">
        <f t="shared" si="5"/>
        <v>-0.0001699093138</v>
      </c>
    </row>
    <row r="697">
      <c r="A697" s="7">
        <v>693.0</v>
      </c>
      <c r="B697" s="310">
        <v>1.0</v>
      </c>
      <c r="C697" s="186">
        <v>6435.7</v>
      </c>
      <c r="D697" s="7">
        <v>1.0</v>
      </c>
      <c r="E697" s="186">
        <v>309.44</v>
      </c>
      <c r="F697" s="301">
        <f t="shared" si="1"/>
        <v>-0.02538582677</v>
      </c>
      <c r="G697" s="301">
        <f t="shared" si="2"/>
        <v>0.006915434562</v>
      </c>
      <c r="H697" s="201">
        <f t="shared" si="3"/>
        <v>0.0006816497313</v>
      </c>
      <c r="I697" s="201">
        <f t="shared" si="4"/>
        <v>0.00004539995213</v>
      </c>
      <c r="J697" s="312">
        <f t="shared" si="5"/>
        <v>-0.0001759172111</v>
      </c>
    </row>
    <row r="698">
      <c r="A698" s="309">
        <v>694.0</v>
      </c>
      <c r="B698" s="310">
        <v>1.0</v>
      </c>
      <c r="C698" s="186">
        <v>6325.4</v>
      </c>
      <c r="D698" s="311">
        <v>1.0</v>
      </c>
      <c r="E698" s="186">
        <v>306.11</v>
      </c>
      <c r="F698" s="301">
        <f t="shared" si="1"/>
        <v>-0.01076137539</v>
      </c>
      <c r="G698" s="301">
        <f t="shared" si="2"/>
        <v>-0.01713877278</v>
      </c>
      <c r="H698" s="201">
        <f t="shared" si="3"/>
        <v>0.0001318815952</v>
      </c>
      <c r="I698" s="201">
        <f t="shared" si="4"/>
        <v>0.0002998528149</v>
      </c>
      <c r="J698" s="312">
        <f t="shared" si="5"/>
        <v>0.0001988594165</v>
      </c>
    </row>
    <row r="699">
      <c r="A699" s="7">
        <v>695.0</v>
      </c>
      <c r="B699" s="310">
        <v>1.0</v>
      </c>
      <c r="C699" s="186">
        <v>6395.7</v>
      </c>
      <c r="D699" s="311">
        <v>1.0</v>
      </c>
      <c r="E699" s="186">
        <v>313.0</v>
      </c>
      <c r="F699" s="301">
        <f t="shared" si="1"/>
        <v>0.02250824867</v>
      </c>
      <c r="G699" s="301">
        <f t="shared" si="2"/>
        <v>0.01111392165</v>
      </c>
      <c r="H699" s="201">
        <f t="shared" si="3"/>
        <v>0.0004746146691</v>
      </c>
      <c r="I699" s="201">
        <f t="shared" si="4"/>
        <v>0.0001196056268</v>
      </c>
      <c r="J699" s="312">
        <f t="shared" si="5"/>
        <v>0.0002382573924</v>
      </c>
    </row>
    <row r="700">
      <c r="A700" s="7">
        <v>696.0</v>
      </c>
      <c r="B700" s="310">
        <v>1.0</v>
      </c>
      <c r="C700" s="186">
        <v>6216.2</v>
      </c>
      <c r="D700" s="311">
        <v>1.0</v>
      </c>
      <c r="E700" s="186">
        <v>306.14</v>
      </c>
      <c r="F700" s="301">
        <f t="shared" si="1"/>
        <v>-0.02191693291</v>
      </c>
      <c r="G700" s="301">
        <f t="shared" si="2"/>
        <v>-0.02806573166</v>
      </c>
      <c r="H700" s="201">
        <f t="shared" si="3"/>
        <v>0.0005125482619</v>
      </c>
      <c r="I700" s="201">
        <f t="shared" si="4"/>
        <v>0.0007976793385</v>
      </c>
      <c r="J700" s="312">
        <f t="shared" si="5"/>
        <v>0.000639413136</v>
      </c>
    </row>
    <row r="701">
      <c r="A701" s="309">
        <v>697.0</v>
      </c>
      <c r="B701" s="310">
        <v>1.0</v>
      </c>
      <c r="C701" s="186">
        <v>5760.6</v>
      </c>
      <c r="D701" s="7">
        <v>1.0</v>
      </c>
      <c r="E701" s="186">
        <v>316.9</v>
      </c>
      <c r="F701" s="301">
        <f t="shared" si="1"/>
        <v>0.03514731822</v>
      </c>
      <c r="G701" s="301">
        <f t="shared" si="2"/>
        <v>-0.07329236511</v>
      </c>
      <c r="H701" s="201">
        <f t="shared" si="3"/>
        <v>0.001185061511</v>
      </c>
      <c r="I701" s="201">
        <f t="shared" si="4"/>
        <v>0.005397819008</v>
      </c>
      <c r="J701" s="312">
        <f t="shared" si="5"/>
        <v>-0.002529179224</v>
      </c>
    </row>
    <row r="702">
      <c r="A702" s="7">
        <v>698.0</v>
      </c>
      <c r="B702" s="310">
        <v>1.0</v>
      </c>
      <c r="C702" s="186">
        <v>5939.6</v>
      </c>
      <c r="D702" s="311">
        <v>1.0</v>
      </c>
      <c r="E702" s="186">
        <v>314.59</v>
      </c>
      <c r="F702" s="301">
        <f t="shared" si="1"/>
        <v>-0.007289365731</v>
      </c>
      <c r="G702" s="301">
        <f t="shared" si="2"/>
        <v>0.0310731521</v>
      </c>
      <c r="H702" s="201">
        <f t="shared" si="3"/>
        <v>0.00006419152822</v>
      </c>
      <c r="I702" s="201">
        <f t="shared" si="4"/>
        <v>0.0009545421899</v>
      </c>
      <c r="J702" s="312">
        <f t="shared" si="5"/>
        <v>-0.0002475348903</v>
      </c>
    </row>
    <row r="703">
      <c r="A703" s="7">
        <v>699.0</v>
      </c>
      <c r="B703" s="310">
        <v>1.0</v>
      </c>
      <c r="C703" s="186">
        <v>5725.9</v>
      </c>
      <c r="D703" s="311">
        <v>1.0</v>
      </c>
      <c r="E703" s="186">
        <v>295.96</v>
      </c>
      <c r="F703" s="301">
        <f t="shared" si="1"/>
        <v>-0.05921993706</v>
      </c>
      <c r="G703" s="301">
        <f t="shared" si="2"/>
        <v>-0.03597885379</v>
      </c>
      <c r="H703" s="201">
        <f t="shared" si="3"/>
        <v>0.003593107251</v>
      </c>
      <c r="I703" s="201">
        <f t="shared" si="4"/>
        <v>0.0013072809</v>
      </c>
      <c r="J703" s="312">
        <f t="shared" si="5"/>
        <v>0.002167302582</v>
      </c>
    </row>
    <row r="704">
      <c r="A704" s="309">
        <v>700.0</v>
      </c>
      <c r="B704" s="310">
        <v>1.0</v>
      </c>
      <c r="C704" s="186">
        <v>5304.6</v>
      </c>
      <c r="D704" s="311">
        <v>1.0</v>
      </c>
      <c r="E704" s="186">
        <v>308.97</v>
      </c>
      <c r="F704" s="301">
        <f t="shared" si="1"/>
        <v>0.04395864306</v>
      </c>
      <c r="G704" s="301">
        <f t="shared" si="2"/>
        <v>-0.07357795281</v>
      </c>
      <c r="H704" s="201">
        <f t="shared" si="3"/>
        <v>0.001869355779</v>
      </c>
      <c r="I704" s="201">
        <f t="shared" si="4"/>
        <v>0.00543986474</v>
      </c>
      <c r="J704" s="312">
        <f t="shared" si="5"/>
        <v>-0.003188893631</v>
      </c>
    </row>
    <row r="705">
      <c r="A705" s="7">
        <v>701.0</v>
      </c>
      <c r="B705" s="310">
        <v>1.0</v>
      </c>
      <c r="C705" s="186">
        <v>5539.3</v>
      </c>
      <c r="D705" s="7">
        <v>1.0</v>
      </c>
      <c r="E705" s="186">
        <v>303.81</v>
      </c>
      <c r="F705" s="301">
        <f t="shared" si="1"/>
        <v>-0.01670065055</v>
      </c>
      <c r="G705" s="301">
        <f t="shared" si="2"/>
        <v>0.04424461788</v>
      </c>
      <c r="H705" s="201">
        <f t="shared" si="3"/>
        <v>0.0003035695147</v>
      </c>
      <c r="I705" s="201">
        <f t="shared" si="4"/>
        <v>0.001941912121</v>
      </c>
      <c r="J705" s="312">
        <f t="shared" si="5"/>
        <v>-0.0007677924981</v>
      </c>
    </row>
    <row r="706">
      <c r="A706" s="7">
        <v>702.0</v>
      </c>
      <c r="B706" s="310">
        <v>1.0</v>
      </c>
      <c r="C706" s="186">
        <v>5002.0</v>
      </c>
      <c r="D706" s="311">
        <v>1.0</v>
      </c>
      <c r="E706" s="186">
        <v>280.51</v>
      </c>
      <c r="F706" s="301">
        <f t="shared" si="1"/>
        <v>-0.07669266976</v>
      </c>
      <c r="G706" s="301">
        <f t="shared" si="2"/>
        <v>-0.09699781561</v>
      </c>
      <c r="H706" s="201">
        <f t="shared" si="3"/>
        <v>0.005993123348</v>
      </c>
      <c r="I706" s="201">
        <f t="shared" si="4"/>
        <v>0.009443039224</v>
      </c>
      <c r="J706" s="312">
        <f t="shared" si="5"/>
        <v>0.007522851776</v>
      </c>
    </row>
    <row r="707">
      <c r="A707" s="309">
        <v>703.0</v>
      </c>
      <c r="B707" s="310">
        <v>1.0</v>
      </c>
      <c r="C707" s="186">
        <v>5293.4</v>
      </c>
      <c r="D707" s="311">
        <v>1.0</v>
      </c>
      <c r="E707" s="186">
        <v>313.83</v>
      </c>
      <c r="F707" s="301">
        <f t="shared" si="1"/>
        <v>0.1187836441</v>
      </c>
      <c r="G707" s="301">
        <f t="shared" si="2"/>
        <v>0.05825669732</v>
      </c>
      <c r="H707" s="201">
        <f t="shared" si="3"/>
        <v>0.01393841111</v>
      </c>
      <c r="I707" s="201">
        <f t="shared" si="4"/>
        <v>0.003373194799</v>
      </c>
      <c r="J707" s="312">
        <f t="shared" si="5"/>
        <v>0.006856892581</v>
      </c>
    </row>
    <row r="708">
      <c r="A708" s="7">
        <v>704.0</v>
      </c>
      <c r="B708" s="310">
        <v>1.0</v>
      </c>
      <c r="C708" s="186">
        <v>4953.2</v>
      </c>
      <c r="D708" s="311">
        <v>1.0</v>
      </c>
      <c r="E708" s="186">
        <v>281.34</v>
      </c>
      <c r="F708" s="301">
        <f t="shared" si="1"/>
        <v>-0.1035273874</v>
      </c>
      <c r="G708" s="301">
        <f t="shared" si="2"/>
        <v>-0.06426871198</v>
      </c>
      <c r="H708" s="201">
        <f t="shared" si="3"/>
        <v>0.01086805901</v>
      </c>
      <c r="I708" s="201">
        <f t="shared" si="4"/>
        <v>0.004153312422</v>
      </c>
      <c r="J708" s="312">
        <f t="shared" si="5"/>
        <v>0.006718515052</v>
      </c>
    </row>
    <row r="709">
      <c r="A709" s="7">
        <v>705.0</v>
      </c>
      <c r="B709" s="310">
        <v>1.0</v>
      </c>
      <c r="C709" s="186">
        <v>4782.9</v>
      </c>
      <c r="D709" s="7">
        <v>1.0</v>
      </c>
      <c r="E709" s="186">
        <v>296.9</v>
      </c>
      <c r="F709" s="301">
        <f t="shared" si="1"/>
        <v>0.05530674629</v>
      </c>
      <c r="G709" s="301">
        <f t="shared" si="2"/>
        <v>-0.03438181378</v>
      </c>
      <c r="H709" s="201">
        <f t="shared" si="3"/>
        <v>0.00297942948</v>
      </c>
      <c r="I709" s="201">
        <f t="shared" si="4"/>
        <v>0.001194345194</v>
      </c>
      <c r="J709" s="312">
        <f t="shared" si="5"/>
        <v>-0.001886390013</v>
      </c>
    </row>
    <row r="710">
      <c r="A710" s="309">
        <v>706.0</v>
      </c>
      <c r="B710" s="310">
        <v>1.0</v>
      </c>
      <c r="C710" s="186">
        <v>4816.6</v>
      </c>
      <c r="D710" s="311">
        <v>1.0</v>
      </c>
      <c r="E710" s="186">
        <v>271.4</v>
      </c>
      <c r="F710" s="301">
        <f t="shared" si="1"/>
        <v>-0.08588750421</v>
      </c>
      <c r="G710" s="301">
        <f t="shared" si="2"/>
        <v>0.007045934475</v>
      </c>
      <c r="H710" s="201">
        <f t="shared" si="3"/>
        <v>0.007501309431</v>
      </c>
      <c r="I710" s="201">
        <f t="shared" si="4"/>
        <v>0.00004717558579</v>
      </c>
      <c r="J710" s="312">
        <f t="shared" si="5"/>
        <v>-0.0005948770181</v>
      </c>
    </row>
    <row r="711">
      <c r="A711" s="7">
        <v>707.0</v>
      </c>
      <c r="B711" s="310">
        <v>1.0</v>
      </c>
      <c r="C711" s="186">
        <v>4546.0</v>
      </c>
      <c r="D711" s="311">
        <v>1.0</v>
      </c>
      <c r="E711" s="186">
        <v>283.91</v>
      </c>
      <c r="F711" s="301">
        <f t="shared" si="1"/>
        <v>0.04609432572</v>
      </c>
      <c r="G711" s="301">
        <f t="shared" si="2"/>
        <v>-0.05618070838</v>
      </c>
      <c r="H711" s="201">
        <f t="shared" si="3"/>
        <v>0.002058593872</v>
      </c>
      <c r="I711" s="201">
        <f t="shared" si="4"/>
        <v>0.003176246063</v>
      </c>
      <c r="J711" s="312">
        <f t="shared" si="5"/>
        <v>-0.002557068768</v>
      </c>
    </row>
    <row r="712">
      <c r="A712" s="7">
        <v>708.0</v>
      </c>
      <c r="B712" s="310">
        <v>1.0</v>
      </c>
      <c r="C712" s="186">
        <v>4735.7</v>
      </c>
      <c r="D712" s="311">
        <v>1.0</v>
      </c>
      <c r="E712" s="186">
        <v>270.88</v>
      </c>
      <c r="F712" s="301">
        <f t="shared" si="1"/>
        <v>-0.04589482583</v>
      </c>
      <c r="G712" s="301">
        <f t="shared" si="2"/>
        <v>0.04172899252</v>
      </c>
      <c r="H712" s="201">
        <f t="shared" si="3"/>
        <v>0.002173184003</v>
      </c>
      <c r="I712" s="201">
        <f t="shared" si="4"/>
        <v>0.001726527702</v>
      </c>
      <c r="J712" s="312">
        <f t="shared" si="5"/>
        <v>-0.001937024105</v>
      </c>
    </row>
    <row r="713">
      <c r="A713" s="309">
        <v>709.0</v>
      </c>
      <c r="B713" s="310">
        <v>1.0</v>
      </c>
      <c r="C713" s="186">
        <v>4998.1</v>
      </c>
      <c r="D713" s="7">
        <v>1.0</v>
      </c>
      <c r="E713" s="186">
        <v>282.24</v>
      </c>
      <c r="F713" s="301">
        <f t="shared" si="1"/>
        <v>0.04193738925</v>
      </c>
      <c r="G713" s="301">
        <f t="shared" si="2"/>
        <v>0.05540891526</v>
      </c>
      <c r="H713" s="201">
        <f t="shared" si="3"/>
        <v>0.001698659196</v>
      </c>
      <c r="I713" s="201">
        <f t="shared" si="4"/>
        <v>0.003050510789</v>
      </c>
      <c r="J713" s="312">
        <f t="shared" si="5"/>
        <v>0.002276351951</v>
      </c>
    </row>
    <row r="714">
      <c r="A714" s="7">
        <v>710.0</v>
      </c>
      <c r="B714" s="310">
        <v>1.0</v>
      </c>
      <c r="C714" s="186">
        <v>5113.3</v>
      </c>
      <c r="D714" s="311">
        <v>1.0</v>
      </c>
      <c r="E714" s="186">
        <v>285.35</v>
      </c>
      <c r="F714" s="301">
        <f t="shared" si="1"/>
        <v>0.01101899093</v>
      </c>
      <c r="G714" s="301">
        <f t="shared" si="2"/>
        <v>0.02304875853</v>
      </c>
      <c r="H714" s="201">
        <f t="shared" si="3"/>
        <v>0.0001060157518</v>
      </c>
      <c r="I714" s="201">
        <f t="shared" si="4"/>
        <v>0.0005230951115</v>
      </c>
      <c r="J714" s="312">
        <f t="shared" si="5"/>
        <v>0.0002354916591</v>
      </c>
    </row>
    <row r="715">
      <c r="A715" s="7">
        <v>711.0</v>
      </c>
      <c r="B715" s="310">
        <v>1.0</v>
      </c>
      <c r="C715" s="186">
        <v>4842.4</v>
      </c>
      <c r="D715" s="311">
        <v>1.0</v>
      </c>
      <c r="E715" s="186">
        <v>284.36</v>
      </c>
      <c r="F715" s="301">
        <f t="shared" si="1"/>
        <v>-0.003469423515</v>
      </c>
      <c r="G715" s="301">
        <f t="shared" si="2"/>
        <v>-0.05297948487</v>
      </c>
      <c r="H715" s="201">
        <f t="shared" si="3"/>
        <v>0.00001757302628</v>
      </c>
      <c r="I715" s="201">
        <f t="shared" si="4"/>
        <v>0.002825663542</v>
      </c>
      <c r="J715" s="312">
        <f t="shared" si="5"/>
        <v>0.0002228350504</v>
      </c>
    </row>
    <row r="716">
      <c r="A716" s="309">
        <v>712.0</v>
      </c>
      <c r="B716" s="310">
        <v>1.0</v>
      </c>
      <c r="C716" s="186">
        <v>5181.4</v>
      </c>
      <c r="D716" s="311">
        <v>1.0</v>
      </c>
      <c r="E716" s="186">
        <v>301.99</v>
      </c>
      <c r="F716" s="301">
        <f t="shared" si="1"/>
        <v>0.06199887467</v>
      </c>
      <c r="G716" s="301">
        <f t="shared" si="2"/>
        <v>0.07000660829</v>
      </c>
      <c r="H716" s="201">
        <f t="shared" si="3"/>
        <v>0.003754782347</v>
      </c>
      <c r="I716" s="201">
        <f t="shared" si="4"/>
        <v>0.004876106334</v>
      </c>
      <c r="J716" s="312">
        <f t="shared" si="5"/>
        <v>0.004278868774</v>
      </c>
    </row>
    <row r="717">
      <c r="A717" s="7">
        <v>713.0</v>
      </c>
      <c r="B717" s="310">
        <v>1.0</v>
      </c>
      <c r="C717" s="186">
        <v>5076.8</v>
      </c>
      <c r="D717" s="7">
        <v>1.0</v>
      </c>
      <c r="E717" s="186">
        <v>279.12</v>
      </c>
      <c r="F717" s="301">
        <f t="shared" si="1"/>
        <v>-0.07573098447</v>
      </c>
      <c r="G717" s="301">
        <f t="shared" si="2"/>
        <v>-0.02018759409</v>
      </c>
      <c r="H717" s="201">
        <f t="shared" si="3"/>
        <v>0.005845149942</v>
      </c>
      <c r="I717" s="201">
        <f t="shared" si="4"/>
        <v>0.000414736483</v>
      </c>
      <c r="J717" s="312">
        <f t="shared" si="5"/>
        <v>0.001556983278</v>
      </c>
    </row>
    <row r="718">
      <c r="A718" s="7">
        <v>714.0</v>
      </c>
      <c r="B718" s="310">
        <v>1.0</v>
      </c>
      <c r="C718" s="186">
        <v>5258.6</v>
      </c>
      <c r="D718" s="311">
        <v>1.0</v>
      </c>
      <c r="E718" s="186">
        <v>312.68</v>
      </c>
      <c r="F718" s="301">
        <f t="shared" si="1"/>
        <v>0.1202350244</v>
      </c>
      <c r="G718" s="301">
        <f t="shared" si="2"/>
        <v>0.03580995903</v>
      </c>
      <c r="H718" s="201">
        <f t="shared" si="3"/>
        <v>0.01428322057</v>
      </c>
      <c r="I718" s="201">
        <f t="shared" si="4"/>
        <v>0.001269673141</v>
      </c>
      <c r="J718" s="312">
        <f t="shared" si="5"/>
        <v>0.004258523398</v>
      </c>
    </row>
    <row r="719">
      <c r="A719" s="309">
        <v>715.0</v>
      </c>
      <c r="B719" s="310">
        <v>1.0</v>
      </c>
      <c r="C719" s="186">
        <v>5154.3</v>
      </c>
      <c r="D719" s="311">
        <v>1.0</v>
      </c>
      <c r="E719" s="186">
        <v>296.68</v>
      </c>
      <c r="F719" s="301">
        <f t="shared" si="1"/>
        <v>-0.05117052578</v>
      </c>
      <c r="G719" s="301">
        <f t="shared" si="2"/>
        <v>-0.0198341764</v>
      </c>
      <c r="H719" s="201">
        <f t="shared" si="3"/>
        <v>0.002692896071</v>
      </c>
      <c r="I719" s="201">
        <f t="shared" si="4"/>
        <v>0.000400466628</v>
      </c>
      <c r="J719" s="312">
        <f t="shared" si="5"/>
        <v>0.001038467625</v>
      </c>
    </row>
    <row r="720">
      <c r="A720" s="7">
        <v>716.0</v>
      </c>
      <c r="B720" s="310">
        <v>1.0</v>
      </c>
      <c r="C720" s="186">
        <v>5067.5</v>
      </c>
      <c r="D720" s="311">
        <v>1.0</v>
      </c>
      <c r="E720" s="186">
        <v>307.0</v>
      </c>
      <c r="F720" s="301">
        <f t="shared" si="1"/>
        <v>0.03478495349</v>
      </c>
      <c r="G720" s="301">
        <f t="shared" si="2"/>
        <v>-0.01684030809</v>
      </c>
      <c r="H720" s="201">
        <f t="shared" si="3"/>
        <v>0.001160244208</v>
      </c>
      <c r="I720" s="201">
        <f t="shared" si="4"/>
        <v>0.0002896053124</v>
      </c>
      <c r="J720" s="312">
        <f t="shared" si="5"/>
        <v>-0.0005796661854</v>
      </c>
    </row>
    <row r="721">
      <c r="A721" s="7">
        <v>717.0</v>
      </c>
      <c r="B721" s="310">
        <v>1.0</v>
      </c>
      <c r="C721" s="186">
        <v>5286.8</v>
      </c>
      <c r="D721" s="7">
        <v>1.0</v>
      </c>
      <c r="E721" s="186">
        <v>308.27</v>
      </c>
      <c r="F721" s="301">
        <f t="shared" si="1"/>
        <v>0.004136807818</v>
      </c>
      <c r="G721" s="301">
        <f t="shared" si="2"/>
        <v>0.04327577701</v>
      </c>
      <c r="H721" s="201">
        <f t="shared" si="3"/>
        <v>0.00001165684342</v>
      </c>
      <c r="I721" s="201">
        <f t="shared" si="4"/>
        <v>0.001857462696</v>
      </c>
      <c r="J721" s="312">
        <f t="shared" si="5"/>
        <v>0.0001471467017</v>
      </c>
    </row>
    <row r="722">
      <c r="A722" s="309">
        <v>718.0</v>
      </c>
      <c r="B722" s="310">
        <v>1.0</v>
      </c>
      <c r="C722" s="186">
        <v>5252.3</v>
      </c>
      <c r="D722" s="311">
        <v>1.0</v>
      </c>
      <c r="E722" s="186">
        <v>304.11</v>
      </c>
      <c r="F722" s="301">
        <f t="shared" si="1"/>
        <v>-0.01349466377</v>
      </c>
      <c r="G722" s="301">
        <f t="shared" si="2"/>
        <v>-0.006525686616</v>
      </c>
      <c r="H722" s="201">
        <f t="shared" si="3"/>
        <v>0.0002021304708</v>
      </c>
      <c r="I722" s="201">
        <f t="shared" si="4"/>
        <v>0.00004493252181</v>
      </c>
      <c r="J722" s="312">
        <f t="shared" si="5"/>
        <v>0.0000953007439</v>
      </c>
    </row>
    <row r="723">
      <c r="A723" s="7">
        <v>719.0</v>
      </c>
      <c r="B723" s="310">
        <v>1.0</v>
      </c>
      <c r="C723" s="186">
        <v>5206.9</v>
      </c>
      <c r="D723" s="311">
        <v>1.0</v>
      </c>
      <c r="E723" s="186">
        <v>319.9</v>
      </c>
      <c r="F723" s="301">
        <f t="shared" si="1"/>
        <v>0.05192200191</v>
      </c>
      <c r="G723" s="301">
        <f t="shared" si="2"/>
        <v>-0.008643832226</v>
      </c>
      <c r="H723" s="201">
        <f t="shared" si="3"/>
        <v>0.002621379182</v>
      </c>
      <c r="I723" s="201">
        <f t="shared" si="4"/>
        <v>0.00007781565352</v>
      </c>
      <c r="J723" s="312">
        <f t="shared" si="5"/>
        <v>-0.0004516462489</v>
      </c>
    </row>
    <row r="724">
      <c r="A724" s="7">
        <v>720.0</v>
      </c>
      <c r="B724" s="310">
        <v>1.0</v>
      </c>
      <c r="C724" s="186">
        <v>5387.3</v>
      </c>
      <c r="D724" s="311">
        <v>1.0</v>
      </c>
      <c r="E724" s="186">
        <v>311.99</v>
      </c>
      <c r="F724" s="301">
        <f t="shared" si="1"/>
        <v>-0.02472647702</v>
      </c>
      <c r="G724" s="301">
        <f t="shared" si="2"/>
        <v>0.03464633467</v>
      </c>
      <c r="H724" s="201">
        <f t="shared" si="3"/>
        <v>0.0006476553097</v>
      </c>
      <c r="I724" s="201">
        <f t="shared" si="4"/>
        <v>0.001188101535</v>
      </c>
      <c r="J724" s="312">
        <f t="shared" si="5"/>
        <v>-0.0008772002439</v>
      </c>
    </row>
    <row r="725">
      <c r="A725" s="309">
        <v>721.0</v>
      </c>
      <c r="B725" s="310">
        <v>1.0</v>
      </c>
      <c r="C725" s="186">
        <v>5488.1</v>
      </c>
      <c r="D725" s="7">
        <v>1.0</v>
      </c>
      <c r="E725" s="186">
        <v>311.94</v>
      </c>
      <c r="F725" s="301">
        <f t="shared" si="1"/>
        <v>-0.0001602615468</v>
      </c>
      <c r="G725" s="301">
        <f t="shared" si="2"/>
        <v>0.01871067139</v>
      </c>
      <c r="H725" s="201">
        <f t="shared" si="3"/>
        <v>0.0000007794371671</v>
      </c>
      <c r="I725" s="201">
        <f t="shared" si="4"/>
        <v>0.0003434789645</v>
      </c>
      <c r="J725" s="312">
        <f t="shared" si="5"/>
        <v>-0.00001636215973</v>
      </c>
    </row>
    <row r="726">
      <c r="A726" s="7">
        <v>722.0</v>
      </c>
      <c r="B726" s="310">
        <v>1.0</v>
      </c>
      <c r="C726" s="186">
        <v>5466.7</v>
      </c>
      <c r="D726" s="311">
        <v>1.0</v>
      </c>
      <c r="E726" s="186">
        <v>329.0</v>
      </c>
      <c r="F726" s="301">
        <f t="shared" si="1"/>
        <v>0.05469000449</v>
      </c>
      <c r="G726" s="301">
        <f t="shared" si="2"/>
        <v>-0.003899345857</v>
      </c>
      <c r="H726" s="201">
        <f t="shared" si="3"/>
        <v>0.002912481196</v>
      </c>
      <c r="I726" s="201">
        <f t="shared" si="4"/>
        <v>0.0000166205572</v>
      </c>
      <c r="J726" s="312">
        <f t="shared" si="5"/>
        <v>-0.0002200160456</v>
      </c>
    </row>
    <row r="727">
      <c r="A727" s="7">
        <v>723.0</v>
      </c>
      <c r="B727" s="310">
        <v>1.0</v>
      </c>
      <c r="C727" s="186">
        <v>5416.3</v>
      </c>
      <c r="D727" s="311">
        <v>1.0</v>
      </c>
      <c r="E727" s="186">
        <v>325.97</v>
      </c>
      <c r="F727" s="301">
        <f t="shared" si="1"/>
        <v>-0.009209726444</v>
      </c>
      <c r="G727" s="301">
        <f t="shared" si="2"/>
        <v>-0.009219455979</v>
      </c>
      <c r="H727" s="201">
        <f t="shared" si="3"/>
        <v>0.00009865102597</v>
      </c>
      <c r="I727" s="201">
        <f t="shared" si="4"/>
        <v>0.00008830251672</v>
      </c>
      <c r="J727" s="312">
        <f t="shared" si="5"/>
        <v>0.00009333345526</v>
      </c>
    </row>
    <row r="728">
      <c r="A728" s="309">
        <v>724.0</v>
      </c>
      <c r="B728" s="310">
        <v>1.0</v>
      </c>
      <c r="C728" s="186">
        <v>5487.5</v>
      </c>
      <c r="D728" s="311">
        <v>1.0</v>
      </c>
      <c r="E728" s="186">
        <v>324.15</v>
      </c>
      <c r="F728" s="301">
        <f t="shared" si="1"/>
        <v>-0.00558333589</v>
      </c>
      <c r="G728" s="301">
        <f t="shared" si="2"/>
        <v>0.01314550523</v>
      </c>
      <c r="H728" s="201">
        <f t="shared" si="3"/>
        <v>0.00003976477499</v>
      </c>
      <c r="I728" s="201">
        <f t="shared" si="4"/>
        <v>0.0001681695254</v>
      </c>
      <c r="J728" s="312">
        <f t="shared" si="5"/>
        <v>-0.00008177544459</v>
      </c>
    </row>
    <row r="729">
      <c r="A729" s="7">
        <v>725.0</v>
      </c>
      <c r="B729" s="310">
        <v>1.0</v>
      </c>
      <c r="C729" s="186">
        <v>5353.0</v>
      </c>
      <c r="D729" s="7">
        <v>1.0</v>
      </c>
      <c r="E729" s="186">
        <v>324.86</v>
      </c>
      <c r="F729" s="301">
        <f t="shared" si="1"/>
        <v>0.002190343977</v>
      </c>
      <c r="G729" s="301">
        <f t="shared" si="2"/>
        <v>-0.02451025057</v>
      </c>
      <c r="H729" s="201">
        <f t="shared" si="3"/>
        <v>0.00000215428459</v>
      </c>
      <c r="I729" s="201">
        <f t="shared" si="4"/>
        <v>0.0006094843321</v>
      </c>
      <c r="J729" s="312">
        <f t="shared" si="5"/>
        <v>-0.00003623537918</v>
      </c>
    </row>
    <row r="730">
      <c r="A730" s="7">
        <v>726.0</v>
      </c>
      <c r="B730" s="310">
        <v>1.0</v>
      </c>
      <c r="C730" s="186">
        <v>5221.3</v>
      </c>
      <c r="D730" s="311">
        <v>1.0</v>
      </c>
      <c r="E730" s="186">
        <v>328.42</v>
      </c>
      <c r="F730" s="301">
        <f t="shared" si="1"/>
        <v>0.01095856677</v>
      </c>
      <c r="G730" s="301">
        <f t="shared" si="2"/>
        <v>-0.02460302634</v>
      </c>
      <c r="H730" s="201">
        <f t="shared" si="3"/>
        <v>0.0001047751008</v>
      </c>
      <c r="I730" s="201">
        <f t="shared" si="4"/>
        <v>0.000614073787</v>
      </c>
      <c r="J730" s="312">
        <f t="shared" si="5"/>
        <v>-0.0002536526029</v>
      </c>
    </row>
    <row r="731">
      <c r="A731" s="309">
        <v>727.0</v>
      </c>
      <c r="B731" s="310">
        <v>1.0</v>
      </c>
      <c r="C731" s="186">
        <v>5221.2</v>
      </c>
      <c r="D731" s="311">
        <v>1.0</v>
      </c>
      <c r="E731" s="186">
        <v>315.81</v>
      </c>
      <c r="F731" s="301">
        <f t="shared" si="1"/>
        <v>-0.0383959564</v>
      </c>
      <c r="G731" s="301">
        <f t="shared" si="2"/>
        <v>-0.00001915231839</v>
      </c>
      <c r="H731" s="201">
        <f t="shared" si="3"/>
        <v>0.001530261129</v>
      </c>
      <c r="I731" s="201">
        <f t="shared" si="4"/>
        <v>0.0000000386665899</v>
      </c>
      <c r="J731" s="312">
        <f t="shared" si="5"/>
        <v>0.000007692202514</v>
      </c>
    </row>
    <row r="732">
      <c r="A732" s="7">
        <v>728.0</v>
      </c>
      <c r="B732" s="310">
        <v>1.0</v>
      </c>
      <c r="C732" s="186">
        <v>5217.1</v>
      </c>
      <c r="D732" s="311">
        <v>1.0</v>
      </c>
      <c r="E732" s="186">
        <v>306.69</v>
      </c>
      <c r="F732" s="301">
        <f t="shared" si="1"/>
        <v>-0.02887812292</v>
      </c>
      <c r="G732" s="301">
        <f t="shared" si="2"/>
        <v>-0.0007852600935</v>
      </c>
      <c r="H732" s="201">
        <f t="shared" si="3"/>
        <v>0.0008762025513</v>
      </c>
      <c r="I732" s="201">
        <f t="shared" si="4"/>
        <v>0.0000009268798527</v>
      </c>
      <c r="J732" s="312">
        <f t="shared" si="5"/>
        <v>0.00002849797347</v>
      </c>
    </row>
    <row r="733">
      <c r="A733" s="7">
        <v>729.0</v>
      </c>
      <c r="B733" s="310">
        <v>1.0</v>
      </c>
      <c r="C733" s="186">
        <v>5242.6</v>
      </c>
      <c r="D733" s="7">
        <v>1.0</v>
      </c>
      <c r="E733" s="186">
        <v>313.05</v>
      </c>
      <c r="F733" s="301">
        <f t="shared" si="1"/>
        <v>0.02073755258</v>
      </c>
      <c r="G733" s="301">
        <f t="shared" si="2"/>
        <v>0.004887772901</v>
      </c>
      <c r="H733" s="201">
        <f t="shared" si="3"/>
        <v>0.0004005984932</v>
      </c>
      <c r="I733" s="201">
        <f t="shared" si="4"/>
        <v>0.00002218680361</v>
      </c>
      <c r="J733" s="312">
        <f t="shared" si="5"/>
        <v>0.00009427619049</v>
      </c>
    </row>
    <row r="734">
      <c r="A734" s="309">
        <v>730.0</v>
      </c>
      <c r="B734" s="310">
        <v>1.0</v>
      </c>
      <c r="C734" s="186">
        <v>5321.4</v>
      </c>
      <c r="D734" s="311">
        <v>1.0</v>
      </c>
      <c r="E734" s="186">
        <v>306.67</v>
      </c>
      <c r="F734" s="301">
        <f t="shared" si="1"/>
        <v>-0.02038013097</v>
      </c>
      <c r="G734" s="301">
        <f t="shared" si="2"/>
        <v>0.01503070995</v>
      </c>
      <c r="H734" s="201">
        <f t="shared" si="3"/>
        <v>0.0004453250788</v>
      </c>
      <c r="I734" s="201">
        <f t="shared" si="4"/>
        <v>0.0002206182647</v>
      </c>
      <c r="J734" s="312">
        <f t="shared" si="5"/>
        <v>-0.0003134435294</v>
      </c>
    </row>
    <row r="735">
      <c r="A735" s="7">
        <v>731.0</v>
      </c>
      <c r="B735" s="310">
        <v>1.0</v>
      </c>
      <c r="C735" s="186">
        <v>5313.1</v>
      </c>
      <c r="D735" s="311">
        <v>1.0</v>
      </c>
      <c r="E735" s="186">
        <v>313.75</v>
      </c>
      <c r="F735" s="301">
        <f t="shared" si="1"/>
        <v>0.02308670558</v>
      </c>
      <c r="G735" s="301">
        <f t="shared" si="2"/>
        <v>-0.001559739918</v>
      </c>
      <c r="H735" s="201">
        <f t="shared" si="3"/>
        <v>0.0005001534044</v>
      </c>
      <c r="I735" s="201">
        <f t="shared" si="4"/>
        <v>0.000003017953552</v>
      </c>
      <c r="J735" s="312">
        <f t="shared" si="5"/>
        <v>-0.00003885150889</v>
      </c>
    </row>
    <row r="736">
      <c r="A736" s="7">
        <v>732.0</v>
      </c>
      <c r="B736" s="310">
        <v>1.0</v>
      </c>
      <c r="C736" s="186">
        <v>5393.4</v>
      </c>
      <c r="D736" s="311">
        <v>1.0</v>
      </c>
      <c r="E736" s="186">
        <v>322.0</v>
      </c>
      <c r="F736" s="301">
        <f t="shared" si="1"/>
        <v>0.02629482072</v>
      </c>
      <c r="G736" s="301">
        <f t="shared" si="2"/>
        <v>0.01511358717</v>
      </c>
      <c r="H736" s="201">
        <f t="shared" si="3"/>
        <v>0.0006539386851</v>
      </c>
      <c r="I736" s="201">
        <f t="shared" si="4"/>
        <v>0.0002230871211</v>
      </c>
      <c r="J736" s="312">
        <f t="shared" si="5"/>
        <v>0.0003819493404</v>
      </c>
    </row>
    <row r="737">
      <c r="A737" s="309">
        <v>733.0</v>
      </c>
      <c r="B737" s="310">
        <v>1.0</v>
      </c>
      <c r="C737" s="186">
        <v>5522.4</v>
      </c>
      <c r="D737" s="7">
        <v>1.0</v>
      </c>
      <c r="E737" s="186">
        <v>320.2</v>
      </c>
      <c r="F737" s="301">
        <f t="shared" si="1"/>
        <v>-0.005590062112</v>
      </c>
      <c r="G737" s="301">
        <f t="shared" si="2"/>
        <v>0.02391812215</v>
      </c>
      <c r="H737" s="201">
        <f t="shared" si="3"/>
        <v>0.00003984965043</v>
      </c>
      <c r="I737" s="201">
        <f t="shared" si="4"/>
        <v>0.0005636178094</v>
      </c>
      <c r="J737" s="312">
        <f t="shared" si="5"/>
        <v>-0.0001498665162</v>
      </c>
    </row>
    <row r="738">
      <c r="A738" s="7">
        <v>734.0</v>
      </c>
      <c r="B738" s="310">
        <v>1.0</v>
      </c>
      <c r="C738" s="186">
        <v>5245.9</v>
      </c>
      <c r="D738" s="311">
        <v>1.0</v>
      </c>
      <c r="E738" s="186">
        <v>315.6</v>
      </c>
      <c r="F738" s="301">
        <f t="shared" si="1"/>
        <v>-0.01436602124</v>
      </c>
      <c r="G738" s="301">
        <f t="shared" si="2"/>
        <v>-0.05006881066</v>
      </c>
      <c r="H738" s="201">
        <f t="shared" si="3"/>
        <v>0.0002276663653</v>
      </c>
      <c r="I738" s="201">
        <f t="shared" si="4"/>
        <v>0.002524690318</v>
      </c>
      <c r="J738" s="312">
        <f t="shared" si="5"/>
        <v>0.0007581471284</v>
      </c>
    </row>
    <row r="739">
      <c r="A739" s="7">
        <v>735.0</v>
      </c>
      <c r="B739" s="310">
        <v>1.0</v>
      </c>
      <c r="C739" s="186">
        <v>5319.8</v>
      </c>
      <c r="D739" s="311">
        <v>1.0</v>
      </c>
      <c r="E739" s="186">
        <v>309.44</v>
      </c>
      <c r="F739" s="301">
        <f t="shared" si="1"/>
        <v>-0.01951837769</v>
      </c>
      <c r="G739" s="301">
        <f t="shared" si="2"/>
        <v>0.0140871919</v>
      </c>
      <c r="H739" s="201">
        <f t="shared" si="3"/>
        <v>0.0004096970096</v>
      </c>
      <c r="I739" s="201">
        <f t="shared" si="4"/>
        <v>0.000193479921</v>
      </c>
      <c r="J739" s="312">
        <f t="shared" si="5"/>
        <v>-0.000281545991</v>
      </c>
    </row>
    <row r="740">
      <c r="A740" s="309">
        <v>736.0</v>
      </c>
      <c r="B740" s="310">
        <v>1.0</v>
      </c>
      <c r="C740" s="186">
        <v>5407.1</v>
      </c>
      <c r="D740" s="311">
        <v>1.0</v>
      </c>
      <c r="E740" s="186">
        <v>298.76</v>
      </c>
      <c r="F740" s="301">
        <f t="shared" si="1"/>
        <v>-0.0345139607</v>
      </c>
      <c r="G740" s="301">
        <f t="shared" si="2"/>
        <v>0.01641039137</v>
      </c>
      <c r="H740" s="201">
        <f t="shared" si="3"/>
        <v>0.001241614917</v>
      </c>
      <c r="I740" s="201">
        <f t="shared" si="4"/>
        <v>0.0002635072199</v>
      </c>
      <c r="J740" s="312">
        <f t="shared" si="5"/>
        <v>-0.0005719916913</v>
      </c>
    </row>
    <row r="741">
      <c r="A741" s="7">
        <v>737.0</v>
      </c>
      <c r="B741" s="310">
        <v>1.0</v>
      </c>
      <c r="C741" s="186">
        <v>5384.6</v>
      </c>
      <c r="D741" s="7">
        <v>1.0</v>
      </c>
      <c r="E741" s="186">
        <v>307.38</v>
      </c>
      <c r="F741" s="301">
        <f t="shared" si="1"/>
        <v>0.02885259071</v>
      </c>
      <c r="G741" s="301">
        <f t="shared" si="2"/>
        <v>-0.004161195465</v>
      </c>
      <c r="H741" s="201">
        <f t="shared" si="3"/>
        <v>0.0007912966112</v>
      </c>
      <c r="I741" s="201">
        <f t="shared" si="4"/>
        <v>0.00001882415601</v>
      </c>
      <c r="J741" s="312">
        <f t="shared" si="5"/>
        <v>-0.0001220470846</v>
      </c>
    </row>
    <row r="742">
      <c r="A742" s="7">
        <v>738.0</v>
      </c>
      <c r="B742" s="310">
        <v>1.0</v>
      </c>
      <c r="C742" s="186">
        <v>5364.2</v>
      </c>
      <c r="D742" s="311">
        <v>1.0</v>
      </c>
      <c r="E742" s="186">
        <v>305.72</v>
      </c>
      <c r="F742" s="301">
        <f t="shared" si="1"/>
        <v>-0.005400481489</v>
      </c>
      <c r="G742" s="301">
        <f t="shared" si="2"/>
        <v>-0.003788582253</v>
      </c>
      <c r="H742" s="201">
        <f t="shared" si="3"/>
        <v>0.00003749207598</v>
      </c>
      <c r="I742" s="201">
        <f t="shared" si="4"/>
        <v>0.00001572969661</v>
      </c>
      <c r="J742" s="312">
        <f t="shared" si="5"/>
        <v>0.00002428454201</v>
      </c>
    </row>
    <row r="743">
      <c r="A743" s="309">
        <v>739.0</v>
      </c>
      <c r="B743" s="310">
        <v>1.0</v>
      </c>
      <c r="C743" s="186">
        <v>5391.1</v>
      </c>
      <c r="D743" s="311">
        <v>1.0</v>
      </c>
      <c r="E743" s="186">
        <v>306.78</v>
      </c>
      <c r="F743" s="301">
        <f t="shared" si="1"/>
        <v>0.003467224912</v>
      </c>
      <c r="G743" s="301">
        <f t="shared" si="2"/>
        <v>0.005014727266</v>
      </c>
      <c r="H743" s="201">
        <f t="shared" si="3"/>
        <v>0.000007532988736</v>
      </c>
      <c r="I743" s="201">
        <f t="shared" si="4"/>
        <v>0.00002339890401</v>
      </c>
      <c r="J743" s="312">
        <f t="shared" si="5"/>
        <v>0.00001327643327</v>
      </c>
    </row>
    <row r="744">
      <c r="A744" s="7">
        <v>740.0</v>
      </c>
      <c r="B744" s="310">
        <v>1.0</v>
      </c>
      <c r="C744" s="186">
        <v>5461.2</v>
      </c>
      <c r="D744" s="311">
        <v>1.0</v>
      </c>
      <c r="E744" s="186">
        <v>307.93</v>
      </c>
      <c r="F744" s="301">
        <f t="shared" si="1"/>
        <v>0.003748614642</v>
      </c>
      <c r="G744" s="301">
        <f t="shared" si="2"/>
        <v>0.01300291221</v>
      </c>
      <c r="H744" s="201">
        <f t="shared" si="3"/>
        <v>0.000009156789787</v>
      </c>
      <c r="I744" s="201">
        <f t="shared" si="4"/>
        <v>0.0001644915599</v>
      </c>
      <c r="J744" s="312">
        <f t="shared" si="5"/>
        <v>0.00003880998114</v>
      </c>
    </row>
    <row r="745">
      <c r="A745" s="7">
        <v>741.0</v>
      </c>
      <c r="B745" s="310">
        <v>1.0</v>
      </c>
      <c r="C745" s="186">
        <v>5403.0</v>
      </c>
      <c r="D745" s="7">
        <v>1.0</v>
      </c>
      <c r="E745" s="186">
        <v>301.18</v>
      </c>
      <c r="F745" s="301">
        <f t="shared" si="1"/>
        <v>-0.02192056636</v>
      </c>
      <c r="G745" s="301">
        <f t="shared" si="2"/>
        <v>-0.01065699846</v>
      </c>
      <c r="H745" s="201">
        <f t="shared" si="3"/>
        <v>0.0005127127946</v>
      </c>
      <c r="I745" s="201">
        <f t="shared" si="4"/>
        <v>0.0001173860514</v>
      </c>
      <c r="J745" s="312">
        <f t="shared" si="5"/>
        <v>0.0002453269869</v>
      </c>
    </row>
    <row r="746">
      <c r="A746" s="309">
        <v>742.0</v>
      </c>
      <c r="B746" s="310">
        <v>1.0</v>
      </c>
      <c r="C746" s="186">
        <v>5421.9</v>
      </c>
      <c r="D746" s="311">
        <v>1.0</v>
      </c>
      <c r="E746" s="186">
        <v>302.14</v>
      </c>
      <c r="F746" s="301">
        <f t="shared" si="1"/>
        <v>0.003187462647</v>
      </c>
      <c r="G746" s="301">
        <f t="shared" si="2"/>
        <v>0.003498056635</v>
      </c>
      <c r="H746" s="201">
        <f t="shared" si="3"/>
        <v>0.000006075568371</v>
      </c>
      <c r="I746" s="201">
        <f t="shared" si="4"/>
        <v>0.00001102618999</v>
      </c>
      <c r="J746" s="312">
        <f t="shared" si="5"/>
        <v>0.000008184764576</v>
      </c>
    </row>
    <row r="747">
      <c r="A747" s="7">
        <v>743.0</v>
      </c>
      <c r="B747" s="310">
        <v>1.0</v>
      </c>
      <c r="C747" s="186">
        <v>5328.7</v>
      </c>
      <c r="D747" s="311">
        <v>1.0</v>
      </c>
      <c r="E747" s="186">
        <v>307.61</v>
      </c>
      <c r="F747" s="301">
        <f t="shared" si="1"/>
        <v>0.01810419011</v>
      </c>
      <c r="G747" s="301">
        <f t="shared" si="2"/>
        <v>-0.0171895461</v>
      </c>
      <c r="H747" s="201">
        <f t="shared" si="3"/>
        <v>0.0003021198194</v>
      </c>
      <c r="I747" s="201">
        <f t="shared" si="4"/>
        <v>0.0003016138006</v>
      </c>
      <c r="J747" s="312">
        <f t="shared" si="5"/>
        <v>-0.0003018667039</v>
      </c>
    </row>
    <row r="748">
      <c r="A748" s="7">
        <v>744.0</v>
      </c>
      <c r="B748" s="310">
        <v>1.0</v>
      </c>
      <c r="C748" s="186">
        <v>5404.8</v>
      </c>
      <c r="D748" s="311">
        <v>1.0</v>
      </c>
      <c r="E748" s="186">
        <v>310.0</v>
      </c>
      <c r="F748" s="301">
        <f t="shared" si="1"/>
        <v>0.007769578362</v>
      </c>
      <c r="G748" s="301">
        <f t="shared" si="2"/>
        <v>0.01428115675</v>
      </c>
      <c r="H748" s="201">
        <f t="shared" si="3"/>
        <v>0.00004965996266</v>
      </c>
      <c r="I748" s="201">
        <f t="shared" si="4"/>
        <v>0.0001989135315</v>
      </c>
      <c r="J748" s="312">
        <f t="shared" si="5"/>
        <v>0.00009938832198</v>
      </c>
    </row>
    <row r="749">
      <c r="A749" s="309">
        <v>745.0</v>
      </c>
      <c r="B749" s="310">
        <v>1.0</v>
      </c>
      <c r="C749" s="186">
        <v>5460.5</v>
      </c>
      <c r="D749" s="7">
        <v>1.0</v>
      </c>
      <c r="E749" s="186">
        <v>301.63</v>
      </c>
      <c r="F749" s="301">
        <f t="shared" si="1"/>
        <v>-0.027</v>
      </c>
      <c r="G749" s="301">
        <f t="shared" si="2"/>
        <v>0.01030565423</v>
      </c>
      <c r="H749" s="201">
        <f t="shared" si="3"/>
        <v>0.0007685423202</v>
      </c>
      <c r="I749" s="201">
        <f t="shared" si="4"/>
        <v>0.0001025797937</v>
      </c>
      <c r="J749" s="312">
        <f t="shared" si="5"/>
        <v>-0.0002807791172</v>
      </c>
    </row>
    <row r="750">
      <c r="A750" s="7">
        <v>746.0</v>
      </c>
      <c r="B750" s="310">
        <v>1.0</v>
      </c>
      <c r="C750" s="186">
        <v>5559.5</v>
      </c>
      <c r="D750" s="311">
        <v>1.0</v>
      </c>
      <c r="E750" s="186">
        <v>301.84</v>
      </c>
      <c r="F750" s="301">
        <f t="shared" si="1"/>
        <v>0.0006962172198</v>
      </c>
      <c r="G750" s="301">
        <f t="shared" si="2"/>
        <v>0.01813020786</v>
      </c>
      <c r="H750" s="201">
        <f t="shared" si="3"/>
        <v>0.0000000006958316534</v>
      </c>
      <c r="I750" s="201">
        <f t="shared" si="4"/>
        <v>0.0003223002256</v>
      </c>
      <c r="J750" s="312">
        <f t="shared" si="5"/>
        <v>-0.0000004735680509</v>
      </c>
    </row>
    <row r="751">
      <c r="A751" s="7">
        <v>747.0</v>
      </c>
      <c r="B751" s="310">
        <v>1.0</v>
      </c>
      <c r="C751" s="186">
        <v>5573.0</v>
      </c>
      <c r="D751" s="311">
        <v>1.0</v>
      </c>
      <c r="E751" s="186">
        <v>306.4</v>
      </c>
      <c r="F751" s="301">
        <f t="shared" si="1"/>
        <v>0.01510734164</v>
      </c>
      <c r="G751" s="301">
        <f t="shared" si="2"/>
        <v>0.002428275924</v>
      </c>
      <c r="H751" s="201">
        <f t="shared" si="3"/>
        <v>0.0002069209116</v>
      </c>
      <c r="I751" s="201">
        <f t="shared" si="4"/>
        <v>0.000005066055721</v>
      </c>
      <c r="J751" s="312">
        <f t="shared" si="5"/>
        <v>0.0000323770423</v>
      </c>
    </row>
    <row r="752">
      <c r="A752" s="309">
        <v>748.0</v>
      </c>
      <c r="B752" s="310">
        <v>1.0</v>
      </c>
      <c r="C752" s="186">
        <v>5550.4</v>
      </c>
      <c r="D752" s="311">
        <v>1.0</v>
      </c>
      <c r="E752" s="186">
        <v>303.01</v>
      </c>
      <c r="F752" s="301">
        <f t="shared" si="1"/>
        <v>-0.01106396867</v>
      </c>
      <c r="G752" s="301">
        <f t="shared" si="2"/>
        <v>-0.004055266463</v>
      </c>
      <c r="H752" s="201">
        <f t="shared" si="3"/>
        <v>0.0001389231029</v>
      </c>
      <c r="I752" s="201">
        <f t="shared" si="4"/>
        <v>0.00001791619259</v>
      </c>
      <c r="J752" s="312">
        <f t="shared" si="5"/>
        <v>0.00004988960881</v>
      </c>
    </row>
    <row r="753">
      <c r="A753" s="7">
        <v>749.0</v>
      </c>
      <c r="B753" s="310">
        <v>1.0</v>
      </c>
      <c r="C753" s="186">
        <v>5497.0</v>
      </c>
      <c r="D753" s="7">
        <v>1.0</v>
      </c>
      <c r="E753" s="186">
        <v>300.96</v>
      </c>
      <c r="F753" s="301">
        <f t="shared" si="1"/>
        <v>-0.006765453285</v>
      </c>
      <c r="G753" s="301">
        <f t="shared" si="2"/>
        <v>-0.009620928221</v>
      </c>
      <c r="H753" s="201">
        <f t="shared" si="3"/>
        <v>0.00005607087972</v>
      </c>
      <c r="I753" s="201">
        <f t="shared" si="4"/>
        <v>0.00009600891934</v>
      </c>
      <c r="J753" s="312">
        <f t="shared" si="5"/>
        <v>0.00007337100632</v>
      </c>
    </row>
    <row r="754">
      <c r="A754" s="7">
        <v>750.0</v>
      </c>
      <c r="B754" s="310">
        <v>1.0</v>
      </c>
      <c r="C754" s="186">
        <v>5615.6</v>
      </c>
      <c r="D754" s="311">
        <v>1.0</v>
      </c>
      <c r="E754" s="186">
        <v>297.97</v>
      </c>
      <c r="F754" s="301">
        <f t="shared" si="1"/>
        <v>-0.009934875066</v>
      </c>
      <c r="G754" s="301">
        <f t="shared" si="2"/>
        <v>0.02157540477</v>
      </c>
      <c r="H754" s="201">
        <f t="shared" si="3"/>
        <v>0.0001135816861</v>
      </c>
      <c r="I754" s="201">
        <f t="shared" si="4"/>
        <v>0.0004578709317</v>
      </c>
      <c r="J754" s="312">
        <f t="shared" si="5"/>
        <v>-0.0002280476978</v>
      </c>
    </row>
    <row r="755">
      <c r="A755" s="309">
        <v>751.0</v>
      </c>
      <c r="B755" s="310">
        <v>1.0</v>
      </c>
      <c r="C755" s="186">
        <v>5780.0</v>
      </c>
      <c r="D755" s="311">
        <v>1.0</v>
      </c>
      <c r="E755" s="186">
        <v>290.93</v>
      </c>
      <c r="F755" s="301">
        <f t="shared" si="1"/>
        <v>-0.02362653958</v>
      </c>
      <c r="G755" s="301">
        <f t="shared" si="2"/>
        <v>0.02927558943</v>
      </c>
      <c r="H755" s="201">
        <f t="shared" si="3"/>
        <v>0.000592880396</v>
      </c>
      <c r="I755" s="201">
        <f t="shared" si="4"/>
        <v>0.0008466996289</v>
      </c>
      <c r="J755" s="312">
        <f t="shared" si="5"/>
        <v>-0.0007085136634</v>
      </c>
    </row>
    <row r="756">
      <c r="A756" s="7">
        <v>752.0</v>
      </c>
      <c r="B756" s="310">
        <v>1.0</v>
      </c>
      <c r="C756" s="186">
        <v>5775.0</v>
      </c>
      <c r="D756" s="311">
        <v>1.0</v>
      </c>
      <c r="E756" s="186">
        <v>298.27</v>
      </c>
      <c r="F756" s="301">
        <f t="shared" si="1"/>
        <v>0.02522943663</v>
      </c>
      <c r="G756" s="301">
        <f t="shared" si="2"/>
        <v>-0.0008650519031</v>
      </c>
      <c r="H756" s="201">
        <f t="shared" si="3"/>
        <v>0.0006005852457</v>
      </c>
      <c r="I756" s="201">
        <f t="shared" si="4"/>
        <v>0.000001086885076</v>
      </c>
      <c r="J756" s="312">
        <f t="shared" si="5"/>
        <v>-0.00002554930802</v>
      </c>
    </row>
    <row r="757">
      <c r="A757" s="7">
        <v>753.0</v>
      </c>
      <c r="B757" s="310">
        <v>1.0</v>
      </c>
      <c r="C757" s="186">
        <v>5851.1</v>
      </c>
      <c r="D757" s="7">
        <v>1.0</v>
      </c>
      <c r="E757" s="186">
        <v>307.63</v>
      </c>
      <c r="F757" s="301">
        <f t="shared" si="1"/>
        <v>0.03138096356</v>
      </c>
      <c r="G757" s="301">
        <f t="shared" si="2"/>
        <v>0.01317748918</v>
      </c>
      <c r="H757" s="201">
        <f t="shared" si="3"/>
        <v>0.000939935511</v>
      </c>
      <c r="I757" s="201">
        <f t="shared" si="4"/>
        <v>0.0001690000852</v>
      </c>
      <c r="J757" s="312">
        <f t="shared" si="5"/>
        <v>0.0003985588807</v>
      </c>
    </row>
    <row r="758">
      <c r="A758" s="309">
        <v>754.0</v>
      </c>
      <c r="B758" s="310">
        <v>1.0</v>
      </c>
      <c r="C758" s="186">
        <v>5755.7</v>
      </c>
      <c r="D758" s="311">
        <v>1.0</v>
      </c>
      <c r="E758" s="186">
        <v>288.0</v>
      </c>
      <c r="F758" s="301">
        <f t="shared" si="1"/>
        <v>-0.06381042161</v>
      </c>
      <c r="G758" s="301">
        <f t="shared" si="2"/>
        <v>-0.01630462648</v>
      </c>
      <c r="H758" s="201">
        <f t="shared" si="3"/>
        <v>0.004164510341</v>
      </c>
      <c r="I758" s="201">
        <f t="shared" si="4"/>
        <v>0.0002716600286</v>
      </c>
      <c r="J758" s="312">
        <f t="shared" si="5"/>
        <v>0.001063640446</v>
      </c>
    </row>
    <row r="759">
      <c r="A759" s="7">
        <v>755.0</v>
      </c>
      <c r="B759" s="310">
        <v>1.0</v>
      </c>
      <c r="C759" s="186">
        <v>5819.2</v>
      </c>
      <c r="D759" s="311">
        <v>1.0</v>
      </c>
      <c r="E759" s="186">
        <v>287.51</v>
      </c>
      <c r="F759" s="301">
        <f t="shared" si="1"/>
        <v>-0.001701388889</v>
      </c>
      <c r="G759" s="301">
        <f t="shared" si="2"/>
        <v>0.01103254165</v>
      </c>
      <c r="H759" s="201">
        <f t="shared" si="3"/>
        <v>0.00000587570197</v>
      </c>
      <c r="I759" s="201">
        <f t="shared" si="4"/>
        <v>0.0001178322354</v>
      </c>
      <c r="J759" s="312">
        <f t="shared" si="5"/>
        <v>-0.00002631248938</v>
      </c>
    </row>
    <row r="760">
      <c r="A760" s="7">
        <v>756.0</v>
      </c>
      <c r="B760" s="310">
        <v>1.0</v>
      </c>
      <c r="C760" s="186">
        <v>5835.1</v>
      </c>
      <c r="D760" s="311">
        <v>1.0</v>
      </c>
      <c r="E760" s="186">
        <v>276.22</v>
      </c>
      <c r="F760" s="301">
        <f t="shared" si="1"/>
        <v>-0.03926819937</v>
      </c>
      <c r="G760" s="301">
        <f t="shared" si="2"/>
        <v>0.002732334341</v>
      </c>
      <c r="H760" s="201">
        <f t="shared" si="3"/>
        <v>0.001599263701</v>
      </c>
      <c r="I760" s="201">
        <f t="shared" si="4"/>
        <v>0.000006527250546</v>
      </c>
      <c r="J760" s="312">
        <f t="shared" si="5"/>
        <v>-0.0001021704207</v>
      </c>
    </row>
    <row r="761">
      <c r="A761" s="309">
        <v>757.0</v>
      </c>
      <c r="B761" s="310">
        <v>1.0</v>
      </c>
      <c r="C761" s="186">
        <v>5941.6</v>
      </c>
      <c r="D761" s="7">
        <v>1.0</v>
      </c>
      <c r="E761" s="186">
        <v>284.67</v>
      </c>
      <c r="F761" s="301">
        <f t="shared" si="1"/>
        <v>0.03059155745</v>
      </c>
      <c r="G761" s="301">
        <f t="shared" si="2"/>
        <v>0.01825161523</v>
      </c>
      <c r="H761" s="201">
        <f t="shared" si="3"/>
        <v>0.0008921548679</v>
      </c>
      <c r="I761" s="201">
        <f t="shared" si="4"/>
        <v>0.0003266741508</v>
      </c>
      <c r="J761" s="312">
        <f t="shared" si="5"/>
        <v>0.0005398554749</v>
      </c>
    </row>
    <row r="762">
      <c r="A762" s="7">
        <v>758.0</v>
      </c>
      <c r="B762" s="310">
        <v>1.0</v>
      </c>
      <c r="C762" s="186">
        <v>5991.8</v>
      </c>
      <c r="D762" s="311">
        <v>1.0</v>
      </c>
      <c r="E762" s="186">
        <v>284.73</v>
      </c>
      <c r="F762" s="301">
        <f t="shared" si="1"/>
        <v>0.0002107703657</v>
      </c>
      <c r="G762" s="301">
        <f t="shared" si="2"/>
        <v>0.008448902652</v>
      </c>
      <c r="H762" s="201">
        <f t="shared" si="3"/>
        <v>0.0000002619653171</v>
      </c>
      <c r="I762" s="201">
        <f t="shared" si="4"/>
        <v>0.00006841633505</v>
      </c>
      <c r="J762" s="312">
        <f t="shared" si="5"/>
        <v>-0.000004233521809</v>
      </c>
    </row>
    <row r="763">
      <c r="A763" s="7">
        <v>759.0</v>
      </c>
      <c r="B763" s="310">
        <v>1.0</v>
      </c>
      <c r="C763" s="186">
        <v>5998.7</v>
      </c>
      <c r="D763" s="311">
        <v>1.0</v>
      </c>
      <c r="E763" s="186">
        <v>283.55</v>
      </c>
      <c r="F763" s="301">
        <f t="shared" si="1"/>
        <v>-0.004144277034</v>
      </c>
      <c r="G763" s="301">
        <f t="shared" si="2"/>
        <v>0.001151573818</v>
      </c>
      <c r="H763" s="201">
        <f t="shared" si="3"/>
        <v>0.00002368645158</v>
      </c>
      <c r="I763" s="201">
        <f t="shared" si="4"/>
        <v>0.0000009488472663</v>
      </c>
      <c r="J763" s="312">
        <f t="shared" si="5"/>
        <v>-0.000004740762052</v>
      </c>
    </row>
    <row r="764">
      <c r="A764" s="309">
        <v>760.0</v>
      </c>
      <c r="B764" s="310">
        <v>1.0</v>
      </c>
      <c r="C764" s="186">
        <v>6144.9</v>
      </c>
      <c r="D764" s="311">
        <v>1.0</v>
      </c>
      <c r="E764" s="186">
        <v>294.23</v>
      </c>
      <c r="F764" s="301">
        <f t="shared" si="1"/>
        <v>0.03766531476</v>
      </c>
      <c r="G764" s="301">
        <f t="shared" si="2"/>
        <v>0.02437194726</v>
      </c>
      <c r="H764" s="201">
        <f t="shared" si="3"/>
        <v>0.001364764481</v>
      </c>
      <c r="I764" s="201">
        <f t="shared" si="4"/>
        <v>0.0005853719602</v>
      </c>
      <c r="J764" s="312">
        <f t="shared" si="5"/>
        <v>0.0008938091851</v>
      </c>
    </row>
    <row r="765">
      <c r="A765" s="7">
        <v>761.0</v>
      </c>
      <c r="B765" s="310">
        <v>1.0</v>
      </c>
      <c r="C765" s="186">
        <v>6148.4</v>
      </c>
      <c r="D765" s="7">
        <v>1.0</v>
      </c>
      <c r="E765" s="186">
        <v>285.33</v>
      </c>
      <c r="F765" s="301">
        <f t="shared" si="1"/>
        <v>-0.03024844509</v>
      </c>
      <c r="G765" s="301">
        <f t="shared" si="2"/>
        <v>0.0005695780241</v>
      </c>
      <c r="H765" s="201">
        <f t="shared" si="3"/>
        <v>0.0009592053766</v>
      </c>
      <c r="I765" s="201">
        <f t="shared" si="4"/>
        <v>0.0000001537362318</v>
      </c>
      <c r="J765" s="312">
        <f t="shared" si="5"/>
        <v>-0.00001214350115</v>
      </c>
    </row>
    <row r="766">
      <c r="A766" s="7">
        <v>762.0</v>
      </c>
      <c r="B766" s="310">
        <v>1.0</v>
      </c>
      <c r="C766" s="186">
        <v>5960.6</v>
      </c>
      <c r="D766" s="311">
        <v>1.0</v>
      </c>
      <c r="E766" s="186">
        <v>278.5</v>
      </c>
      <c r="F766" s="301">
        <f t="shared" si="1"/>
        <v>-0.02393719553</v>
      </c>
      <c r="G766" s="301">
        <f t="shared" si="2"/>
        <v>-0.03054453191</v>
      </c>
      <c r="H766" s="201">
        <f t="shared" si="3"/>
        <v>0.0006081053104</v>
      </c>
      <c r="I766" s="201">
        <f t="shared" si="4"/>
        <v>0.0009438423785</v>
      </c>
      <c r="J766" s="312">
        <f t="shared" si="5"/>
        <v>0.0007575985497</v>
      </c>
    </row>
    <row r="767">
      <c r="A767" s="309">
        <v>763.0</v>
      </c>
      <c r="B767" s="310">
        <v>1.0</v>
      </c>
      <c r="C767" s="186">
        <v>5847.8</v>
      </c>
      <c r="D767" s="311">
        <v>1.0</v>
      </c>
      <c r="E767" s="186">
        <v>285.69</v>
      </c>
      <c r="F767" s="301">
        <f t="shared" si="1"/>
        <v>0.02581687612</v>
      </c>
      <c r="G767" s="301">
        <f t="shared" si="2"/>
        <v>-0.01892426937</v>
      </c>
      <c r="H767" s="201">
        <f t="shared" si="3"/>
        <v>0.0006297229028</v>
      </c>
      <c r="I767" s="201">
        <f t="shared" si="4"/>
        <v>0.0003648770544</v>
      </c>
      <c r="J767" s="312">
        <f t="shared" si="5"/>
        <v>-0.0004793448006</v>
      </c>
    </row>
    <row r="768">
      <c r="A768" s="7">
        <v>764.0</v>
      </c>
      <c r="B768" s="310">
        <v>1.0</v>
      </c>
      <c r="C768" s="186">
        <v>5719.8</v>
      </c>
      <c r="D768" s="311">
        <v>1.0</v>
      </c>
      <c r="E768" s="186">
        <v>284.82</v>
      </c>
      <c r="F768" s="301">
        <f t="shared" si="1"/>
        <v>-0.003045258847</v>
      </c>
      <c r="G768" s="301">
        <f t="shared" si="2"/>
        <v>-0.02188857348</v>
      </c>
      <c r="H768" s="201">
        <f t="shared" si="3"/>
        <v>0.00001419672895</v>
      </c>
      <c r="I768" s="201">
        <f t="shared" si="4"/>
        <v>0.0004869109767</v>
      </c>
      <c r="J768" s="312">
        <f t="shared" si="5"/>
        <v>0.00008314170529</v>
      </c>
    </row>
    <row r="769">
      <c r="A769" s="7">
        <v>765.0</v>
      </c>
      <c r="B769" s="310">
        <v>1.0</v>
      </c>
      <c r="C769" s="186">
        <v>5942.3</v>
      </c>
      <c r="D769" s="7">
        <v>1.0</v>
      </c>
      <c r="E769" s="186">
        <v>284.32</v>
      </c>
      <c r="F769" s="301">
        <f t="shared" si="1"/>
        <v>-0.001755494698</v>
      </c>
      <c r="G769" s="301">
        <f t="shared" si="2"/>
        <v>0.03889996154</v>
      </c>
      <c r="H769" s="201">
        <f t="shared" si="3"/>
        <v>0.000006140932721</v>
      </c>
      <c r="I769" s="201">
        <f t="shared" si="4"/>
        <v>0.001499430119</v>
      </c>
      <c r="J769" s="312">
        <f t="shared" si="5"/>
        <v>-0.00009595780053</v>
      </c>
    </row>
    <row r="770">
      <c r="A770" s="309">
        <v>766.0</v>
      </c>
      <c r="B770" s="310">
        <v>1.0</v>
      </c>
      <c r="C770" s="186">
        <v>5991.8</v>
      </c>
      <c r="D770" s="311">
        <v>1.0</v>
      </c>
      <c r="E770" s="186">
        <v>278.79</v>
      </c>
      <c r="F770" s="301">
        <f t="shared" si="1"/>
        <v>-0.01944991559</v>
      </c>
      <c r="G770" s="301">
        <f t="shared" si="2"/>
        <v>0.008330107871</v>
      </c>
      <c r="H770" s="201">
        <f t="shared" si="3"/>
        <v>0.0004069302174</v>
      </c>
      <c r="I770" s="201">
        <f t="shared" si="4"/>
        <v>0.00006646524496</v>
      </c>
      <c r="J770" s="312">
        <f t="shared" si="5"/>
        <v>-0.0001644588598</v>
      </c>
    </row>
    <row r="771">
      <c r="A771" s="7">
        <v>767.0</v>
      </c>
      <c r="B771" s="310">
        <v>1.0</v>
      </c>
      <c r="C771" s="186">
        <v>5936.5</v>
      </c>
      <c r="D771" s="311">
        <v>1.0</v>
      </c>
      <c r="E771" s="186">
        <v>284.01</v>
      </c>
      <c r="F771" s="301">
        <f t="shared" si="1"/>
        <v>0.01872377058</v>
      </c>
      <c r="G771" s="301">
        <f t="shared" si="2"/>
        <v>-0.009229280016</v>
      </c>
      <c r="H771" s="201">
        <f t="shared" si="3"/>
        <v>0.000324042292</v>
      </c>
      <c r="I771" s="201">
        <f t="shared" si="4"/>
        <v>0.00008848724505</v>
      </c>
      <c r="J771" s="312">
        <f t="shared" si="5"/>
        <v>-0.000169332837</v>
      </c>
    </row>
    <row r="772">
      <c r="A772" s="7">
        <v>768.0</v>
      </c>
      <c r="B772" s="310">
        <v>1.0</v>
      </c>
      <c r="C772" s="186">
        <v>5942.6</v>
      </c>
      <c r="D772" s="311">
        <v>1.0</v>
      </c>
      <c r="E772" s="186">
        <v>287.16</v>
      </c>
      <c r="F772" s="301">
        <f t="shared" si="1"/>
        <v>0.01109115876</v>
      </c>
      <c r="G772" s="301">
        <f t="shared" si="2"/>
        <v>0.001027541481</v>
      </c>
      <c r="H772" s="201">
        <f t="shared" si="3"/>
        <v>0.000107507097</v>
      </c>
      <c r="I772" s="201">
        <f t="shared" si="4"/>
        <v>0.000000722594486</v>
      </c>
      <c r="J772" s="312">
        <f t="shared" si="5"/>
        <v>0.000008813854749</v>
      </c>
    </row>
    <row r="773">
      <c r="A773" s="309">
        <v>769.0</v>
      </c>
      <c r="B773" s="310">
        <v>1.0</v>
      </c>
      <c r="C773" s="186">
        <v>5944.5</v>
      </c>
      <c r="D773" s="7">
        <v>1.0</v>
      </c>
      <c r="E773" s="186">
        <v>285.89</v>
      </c>
      <c r="F773" s="301">
        <f t="shared" si="1"/>
        <v>-0.004422621535</v>
      </c>
      <c r="G773" s="301">
        <f t="shared" si="2"/>
        <v>0.0003197253727</v>
      </c>
      <c r="H773" s="201">
        <f t="shared" si="3"/>
        <v>0.00002647326185</v>
      </c>
      <c r="I773" s="201">
        <f t="shared" si="4"/>
        <v>0.0000000202320669</v>
      </c>
      <c r="J773" s="312">
        <f t="shared" si="5"/>
        <v>-0.000000731852994</v>
      </c>
    </row>
    <row r="774">
      <c r="A774" s="7">
        <v>770.0</v>
      </c>
      <c r="B774" s="310">
        <v>1.0</v>
      </c>
      <c r="C774" s="186">
        <v>5954.4</v>
      </c>
      <c r="D774" s="311">
        <v>1.0</v>
      </c>
      <c r="E774" s="186">
        <v>288.25</v>
      </c>
      <c r="F774" s="301">
        <f t="shared" si="1"/>
        <v>0.008254923222</v>
      </c>
      <c r="G774" s="301">
        <f t="shared" si="2"/>
        <v>0.001665404996</v>
      </c>
      <c r="H774" s="201">
        <f t="shared" si="3"/>
        <v>0.00005673595578</v>
      </c>
      <c r="I774" s="201">
        <f t="shared" si="4"/>
        <v>0.00000221390323</v>
      </c>
      <c r="J774" s="312">
        <f t="shared" si="5"/>
        <v>0.00001120749373</v>
      </c>
    </row>
    <row r="775">
      <c r="A775" s="7">
        <v>771.0</v>
      </c>
      <c r="B775" s="310">
        <v>1.0</v>
      </c>
      <c r="C775" s="186">
        <v>5965.7</v>
      </c>
      <c r="D775" s="311">
        <v>1.0</v>
      </c>
      <c r="E775" s="186">
        <v>289.88</v>
      </c>
      <c r="F775" s="301">
        <f t="shared" si="1"/>
        <v>0.00565481353</v>
      </c>
      <c r="G775" s="301">
        <f t="shared" si="2"/>
        <v>0.001897756281</v>
      </c>
      <c r="H775" s="201">
        <f t="shared" si="3"/>
        <v>0.00002432677133</v>
      </c>
      <c r="I775" s="201">
        <f t="shared" si="4"/>
        <v>0.000002959330176</v>
      </c>
      <c r="J775" s="312">
        <f t="shared" si="5"/>
        <v>0.000008484747991</v>
      </c>
    </row>
    <row r="776">
      <c r="A776" s="309">
        <v>772.0</v>
      </c>
      <c r="B776" s="310">
        <v>1.0</v>
      </c>
      <c r="C776" s="186">
        <v>5817.7</v>
      </c>
      <c r="D776" s="311">
        <v>1.0</v>
      </c>
      <c r="E776" s="186">
        <v>289.21</v>
      </c>
      <c r="F776" s="301">
        <f t="shared" si="1"/>
        <v>-0.002311301228</v>
      </c>
      <c r="G776" s="301">
        <f t="shared" si="2"/>
        <v>-0.02480848853</v>
      </c>
      <c r="H776" s="201">
        <f t="shared" si="3"/>
        <v>0.000009204531425</v>
      </c>
      <c r="I776" s="201">
        <f t="shared" si="4"/>
        <v>0.0006242989181</v>
      </c>
      <c r="J776" s="312">
        <f t="shared" si="5"/>
        <v>0.00007580487459</v>
      </c>
    </row>
    <row r="777">
      <c r="A777" s="7">
        <v>773.0</v>
      </c>
      <c r="B777" s="310">
        <v>1.0</v>
      </c>
      <c r="C777" s="186">
        <v>5904.1</v>
      </c>
      <c r="D777" s="7">
        <v>1.0</v>
      </c>
      <c r="E777" s="186">
        <v>292.36</v>
      </c>
      <c r="F777" s="301">
        <f t="shared" si="1"/>
        <v>0.01089173957</v>
      </c>
      <c r="G777" s="301">
        <f t="shared" si="2"/>
        <v>0.01485122987</v>
      </c>
      <c r="H777" s="201">
        <f t="shared" si="3"/>
        <v>0.0001034114841</v>
      </c>
      <c r="I777" s="201">
        <f t="shared" si="4"/>
        <v>0.000215318762</v>
      </c>
      <c r="J777" s="312">
        <f t="shared" si="5"/>
        <v>0.0001492194114</v>
      </c>
    </row>
    <row r="778">
      <c r="A778" s="7">
        <v>774.0</v>
      </c>
      <c r="B778" s="310">
        <v>1.0</v>
      </c>
      <c r="C778" s="186">
        <v>5815.0</v>
      </c>
      <c r="D778" s="311">
        <v>1.0</v>
      </c>
      <c r="E778" s="186">
        <v>294.0</v>
      </c>
      <c r="F778" s="301">
        <f t="shared" si="1"/>
        <v>0.005609522506</v>
      </c>
      <c r="G778" s="301">
        <f t="shared" si="2"/>
        <v>-0.0150912078</v>
      </c>
      <c r="H778" s="201">
        <f t="shared" si="3"/>
        <v>0.00002388205223</v>
      </c>
      <c r="I778" s="201">
        <f t="shared" si="4"/>
        <v>0.0002331330075</v>
      </c>
      <c r="J778" s="312">
        <f t="shared" si="5"/>
        <v>-0.00007461698643</v>
      </c>
    </row>
    <row r="779">
      <c r="A779" s="309">
        <v>775.0</v>
      </c>
      <c r="B779" s="310">
        <v>1.0</v>
      </c>
      <c r="C779" s="186">
        <v>5897.9</v>
      </c>
      <c r="D779" s="311">
        <v>1.0</v>
      </c>
      <c r="E779" s="186">
        <v>292.74</v>
      </c>
      <c r="F779" s="301">
        <f t="shared" si="1"/>
        <v>-0.004285714286</v>
      </c>
      <c r="G779" s="301">
        <f t="shared" si="2"/>
        <v>0.01425623388</v>
      </c>
      <c r="H779" s="201">
        <f t="shared" si="3"/>
        <v>0.00002508317032</v>
      </c>
      <c r="I779" s="201">
        <f t="shared" si="4"/>
        <v>0.0001982111446</v>
      </c>
      <c r="J779" s="312">
        <f t="shared" si="5"/>
        <v>-0.00007051073606</v>
      </c>
    </row>
    <row r="780">
      <c r="A780" s="7">
        <v>776.0</v>
      </c>
      <c r="B780" s="310">
        <v>1.0</v>
      </c>
      <c r="C780" s="186">
        <v>5934.4</v>
      </c>
      <c r="D780" s="311">
        <v>1.0</v>
      </c>
      <c r="E780" s="186">
        <v>289.56</v>
      </c>
      <c r="F780" s="301">
        <f t="shared" si="1"/>
        <v>-0.01086288174</v>
      </c>
      <c r="G780" s="301">
        <f t="shared" si="2"/>
        <v>0.006188643415</v>
      </c>
      <c r="H780" s="201">
        <f t="shared" si="3"/>
        <v>0.0001342232907</v>
      </c>
      <c r="I780" s="201">
        <f t="shared" si="4"/>
        <v>0.00003613401465</v>
      </c>
      <c r="J780" s="312">
        <f t="shared" si="5"/>
        <v>-0.00006964213059</v>
      </c>
    </row>
    <row r="781">
      <c r="A781" s="7">
        <v>777.0</v>
      </c>
      <c r="B781" s="310">
        <v>1.0</v>
      </c>
      <c r="C781" s="186">
        <v>6032.7</v>
      </c>
      <c r="D781" s="7">
        <v>1.0</v>
      </c>
      <c r="E781" s="186">
        <v>287.0</v>
      </c>
      <c r="F781" s="301">
        <f t="shared" si="1"/>
        <v>-0.008841000138</v>
      </c>
      <c r="G781" s="301">
        <f t="shared" si="2"/>
        <v>0.01656443785</v>
      </c>
      <c r="H781" s="201">
        <f t="shared" si="3"/>
        <v>0.00009146236805</v>
      </c>
      <c r="I781" s="201">
        <f t="shared" si="4"/>
        <v>0.0002685321943</v>
      </c>
      <c r="J781" s="312">
        <f t="shared" si="5"/>
        <v>-0.0001567181878</v>
      </c>
    </row>
    <row r="782">
      <c r="A782" s="309">
        <v>778.0</v>
      </c>
      <c r="B782" s="310">
        <v>1.0</v>
      </c>
      <c r="C782" s="186">
        <v>6057.9</v>
      </c>
      <c r="D782" s="311">
        <v>1.0</v>
      </c>
      <c r="E782" s="186">
        <v>284.4</v>
      </c>
      <c r="F782" s="301">
        <f t="shared" si="1"/>
        <v>-0.009059233449</v>
      </c>
      <c r="G782" s="301">
        <f t="shared" si="2"/>
        <v>0.004177234074</v>
      </c>
      <c r="H782" s="201">
        <f t="shared" si="3"/>
        <v>0.00009568418427</v>
      </c>
      <c r="I782" s="201">
        <f t="shared" si="4"/>
        <v>0.00001599798544</v>
      </c>
      <c r="J782" s="312">
        <f t="shared" si="5"/>
        <v>-0.00003912485382</v>
      </c>
    </row>
    <row r="783">
      <c r="A783" s="7">
        <v>779.0</v>
      </c>
      <c r="B783" s="310">
        <v>1.0</v>
      </c>
      <c r="C783" s="186">
        <v>6014.6</v>
      </c>
      <c r="D783" s="311">
        <v>1.0</v>
      </c>
      <c r="E783" s="186">
        <v>289.72</v>
      </c>
      <c r="F783" s="301">
        <f t="shared" si="1"/>
        <v>0.01870604782</v>
      </c>
      <c r="G783" s="301">
        <f t="shared" si="2"/>
        <v>-0.007147691444</v>
      </c>
      <c r="H783" s="201">
        <f t="shared" si="3"/>
        <v>0.0003234045451</v>
      </c>
      <c r="I783" s="201">
        <f t="shared" si="4"/>
        <v>0.00005365822316</v>
      </c>
      <c r="J783" s="312">
        <f t="shared" si="5"/>
        <v>-0.0001317319751</v>
      </c>
    </row>
    <row r="784">
      <c r="A784" s="7">
        <v>780.0</v>
      </c>
      <c r="B784" s="310">
        <v>1.0</v>
      </c>
      <c r="C784" s="186">
        <v>6012.9</v>
      </c>
      <c r="D784" s="311">
        <v>1.0</v>
      </c>
      <c r="E784" s="186">
        <v>297.46</v>
      </c>
      <c r="F784" s="301">
        <f t="shared" si="1"/>
        <v>0.0267154494</v>
      </c>
      <c r="G784" s="301">
        <f t="shared" si="2"/>
        <v>-0.0002826455625</v>
      </c>
      <c r="H784" s="201">
        <f t="shared" si="3"/>
        <v>0.0006756284361</v>
      </c>
      <c r="I784" s="201">
        <f t="shared" si="4"/>
        <v>0.000000211720965</v>
      </c>
      <c r="J784" s="312">
        <f t="shared" si="5"/>
        <v>-0.00001196012979</v>
      </c>
    </row>
    <row r="785">
      <c r="A785" s="309">
        <v>781.0</v>
      </c>
      <c r="B785" s="310">
        <v>1.0</v>
      </c>
      <c r="C785" s="186">
        <v>5920.3</v>
      </c>
      <c r="D785" s="7">
        <v>1.0</v>
      </c>
      <c r="E785" s="186">
        <v>290.81</v>
      </c>
      <c r="F785" s="301">
        <f t="shared" si="1"/>
        <v>-0.02235594702</v>
      </c>
      <c r="G785" s="301">
        <f t="shared" si="2"/>
        <v>-0.01540022285</v>
      </c>
      <c r="H785" s="201">
        <f t="shared" si="3"/>
        <v>0.0005326191405</v>
      </c>
      <c r="I785" s="201">
        <f t="shared" si="4"/>
        <v>0.0002426650101</v>
      </c>
      <c r="J785" s="312">
        <f t="shared" si="5"/>
        <v>0.0003595108192</v>
      </c>
    </row>
    <row r="786">
      <c r="A786" s="7">
        <v>782.0</v>
      </c>
      <c r="B786" s="310">
        <v>1.0</v>
      </c>
      <c r="C786" s="186">
        <v>5955.5</v>
      </c>
      <c r="D786" s="311">
        <v>1.0</v>
      </c>
      <c r="E786" s="186">
        <v>290.08</v>
      </c>
      <c r="F786" s="301">
        <f t="shared" si="1"/>
        <v>-0.002510230047</v>
      </c>
      <c r="G786" s="301">
        <f t="shared" si="2"/>
        <v>0.005945644646</v>
      </c>
      <c r="H786" s="201">
        <f t="shared" si="3"/>
        <v>0.00001045116322</v>
      </c>
      <c r="I786" s="201">
        <f t="shared" si="4"/>
        <v>0.0000332716553</v>
      </c>
      <c r="J786" s="312">
        <f t="shared" si="5"/>
        <v>-0.00001864745291</v>
      </c>
    </row>
    <row r="787">
      <c r="A787" s="7">
        <v>783.0</v>
      </c>
      <c r="B787" s="310">
        <v>1.0</v>
      </c>
      <c r="C787" s="186">
        <v>5919.2</v>
      </c>
      <c r="D787" s="311">
        <v>1.0</v>
      </c>
      <c r="E787" s="186">
        <v>280.5</v>
      </c>
      <c r="F787" s="301">
        <f t="shared" si="1"/>
        <v>-0.03302537231</v>
      </c>
      <c r="G787" s="301">
        <f t="shared" si="2"/>
        <v>-0.006095206112</v>
      </c>
      <c r="H787" s="201">
        <f t="shared" si="3"/>
        <v>0.001138925354</v>
      </c>
      <c r="I787" s="201">
        <f t="shared" si="4"/>
        <v>0.00003934666511</v>
      </c>
      <c r="J787" s="312">
        <f t="shared" si="5"/>
        <v>0.0002116906103</v>
      </c>
    </row>
    <row r="788">
      <c r="A788" s="309">
        <v>784.0</v>
      </c>
      <c r="B788" s="310">
        <v>1.0</v>
      </c>
      <c r="C788" s="186">
        <v>5977.5</v>
      </c>
      <c r="D788" s="311">
        <v>1.0</v>
      </c>
      <c r="E788" s="186">
        <v>280.75</v>
      </c>
      <c r="F788" s="301">
        <f t="shared" si="1"/>
        <v>0.0008912655971</v>
      </c>
      <c r="G788" s="301">
        <f t="shared" si="2"/>
        <v>0.00984930396</v>
      </c>
      <c r="H788" s="201">
        <f t="shared" si="3"/>
        <v>0.00000002844948667</v>
      </c>
      <c r="I788" s="201">
        <f t="shared" si="4"/>
        <v>0.00009354406454</v>
      </c>
      <c r="J788" s="312">
        <f t="shared" si="5"/>
        <v>0.000001631343194</v>
      </c>
    </row>
    <row r="789">
      <c r="A789" s="7">
        <v>785.0</v>
      </c>
      <c r="B789" s="310">
        <v>1.0</v>
      </c>
      <c r="C789" s="186">
        <v>5941.1</v>
      </c>
      <c r="D789" s="7">
        <v>1.0</v>
      </c>
      <c r="E789" s="186">
        <v>282.37</v>
      </c>
      <c r="F789" s="301">
        <f t="shared" si="1"/>
        <v>0.005770258237</v>
      </c>
      <c r="G789" s="301">
        <f t="shared" si="2"/>
        <v>-0.0060895023</v>
      </c>
      <c r="H789" s="201">
        <f t="shared" si="3"/>
        <v>0.00002547889566</v>
      </c>
      <c r="I789" s="201">
        <f t="shared" si="4"/>
        <v>0.00003927514113</v>
      </c>
      <c r="J789" s="312">
        <f t="shared" si="5"/>
        <v>-0.00003163364069</v>
      </c>
    </row>
    <row r="790">
      <c r="A790" s="7">
        <v>786.0</v>
      </c>
      <c r="B790" s="310">
        <v>1.0</v>
      </c>
      <c r="C790" s="186">
        <v>6052.9</v>
      </c>
      <c r="D790" s="311">
        <v>1.0</v>
      </c>
      <c r="E790" s="186">
        <v>281.43</v>
      </c>
      <c r="F790" s="301">
        <f t="shared" si="1"/>
        <v>-0.003328965542</v>
      </c>
      <c r="G790" s="301">
        <f t="shared" si="2"/>
        <v>0.01881806399</v>
      </c>
      <c r="H790" s="201">
        <f t="shared" si="3"/>
        <v>0.00001641514964</v>
      </c>
      <c r="I790" s="201">
        <f t="shared" si="4"/>
        <v>0.0003474711516</v>
      </c>
      <c r="J790" s="312">
        <f t="shared" si="5"/>
        <v>-0.00007552344635</v>
      </c>
    </row>
    <row r="791">
      <c r="A791" s="309">
        <v>787.0</v>
      </c>
      <c r="B791" s="310">
        <v>1.0</v>
      </c>
      <c r="C791" s="186">
        <v>6010.9</v>
      </c>
      <c r="D791" s="311">
        <v>1.0</v>
      </c>
      <c r="E791" s="186">
        <v>278.9</v>
      </c>
      <c r="F791" s="301">
        <f t="shared" si="1"/>
        <v>-0.008989802082</v>
      </c>
      <c r="G791" s="301">
        <f t="shared" si="2"/>
        <v>-0.006938822713</v>
      </c>
      <c r="H791" s="201">
        <f t="shared" si="3"/>
        <v>0.00009433067342</v>
      </c>
      <c r="I791" s="201">
        <f t="shared" si="4"/>
        <v>0.00005064184831</v>
      </c>
      <c r="J791" s="312">
        <f t="shared" si="5"/>
        <v>0.00006911642102</v>
      </c>
    </row>
    <row r="792">
      <c r="A792" s="7">
        <v>788.0</v>
      </c>
      <c r="B792" s="310">
        <v>1.0</v>
      </c>
      <c r="C792" s="186">
        <v>6033.6</v>
      </c>
      <c r="D792" s="311">
        <v>1.0</v>
      </c>
      <c r="E792" s="186">
        <v>287.33</v>
      </c>
      <c r="F792" s="301">
        <f t="shared" si="1"/>
        <v>0.03022588741</v>
      </c>
      <c r="G792" s="301">
        <f t="shared" si="2"/>
        <v>0.003776472741</v>
      </c>
      <c r="H792" s="201">
        <f t="shared" si="3"/>
        <v>0.0008704442137</v>
      </c>
      <c r="I792" s="201">
        <f t="shared" si="4"/>
        <v>0.00001295270627</v>
      </c>
      <c r="J792" s="312">
        <f t="shared" si="5"/>
        <v>0.0001061819581</v>
      </c>
    </row>
    <row r="793">
      <c r="A793" s="7">
        <v>789.0</v>
      </c>
      <c r="B793" s="310">
        <v>1.0</v>
      </c>
      <c r="C793" s="186">
        <v>6001.6</v>
      </c>
      <c r="D793" s="7">
        <v>1.0</v>
      </c>
      <c r="E793" s="186">
        <v>281.36</v>
      </c>
      <c r="F793" s="301">
        <f t="shared" si="1"/>
        <v>-0.02077750322</v>
      </c>
      <c r="G793" s="301">
        <f t="shared" si="2"/>
        <v>-0.005303632989</v>
      </c>
      <c r="H793" s="201">
        <f t="shared" si="3"/>
        <v>0.0004622542596</v>
      </c>
      <c r="I793" s="201">
        <f t="shared" si="4"/>
        <v>0.0000300426643</v>
      </c>
      <c r="J793" s="312">
        <f t="shared" si="5"/>
        <v>0.0001178445991</v>
      </c>
    </row>
    <row r="794">
      <c r="A794" s="309">
        <v>790.0</v>
      </c>
      <c r="B794" s="310">
        <v>1.0</v>
      </c>
      <c r="C794" s="186">
        <v>6156.3</v>
      </c>
      <c r="D794" s="311">
        <v>1.0</v>
      </c>
      <c r="E794" s="186">
        <v>283.42</v>
      </c>
      <c r="F794" s="301">
        <f t="shared" si="1"/>
        <v>0.007321580893</v>
      </c>
      <c r="G794" s="301">
        <f t="shared" si="2"/>
        <v>0.02577645961</v>
      </c>
      <c r="H794" s="201">
        <f t="shared" si="3"/>
        <v>0.00004354660372</v>
      </c>
      <c r="I794" s="201">
        <f t="shared" si="4"/>
        <v>0.0006553074549</v>
      </c>
      <c r="J794" s="312">
        <f t="shared" si="5"/>
        <v>0.0001689272448</v>
      </c>
    </row>
    <row r="795">
      <c r="A795" s="7">
        <v>791.0</v>
      </c>
      <c r="B795" s="310">
        <v>1.0</v>
      </c>
      <c r="C795" s="186">
        <v>6075.1</v>
      </c>
      <c r="D795" s="311">
        <v>1.0</v>
      </c>
      <c r="E795" s="186">
        <v>282.7</v>
      </c>
      <c r="F795" s="301">
        <f t="shared" si="1"/>
        <v>-0.002540399407</v>
      </c>
      <c r="G795" s="301">
        <f t="shared" si="2"/>
        <v>-0.01318974059</v>
      </c>
      <c r="H795" s="201">
        <f t="shared" si="3"/>
        <v>0.00001064713799</v>
      </c>
      <c r="I795" s="201">
        <f t="shared" si="4"/>
        <v>0.0001786827441</v>
      </c>
      <c r="J795" s="312">
        <f t="shared" si="5"/>
        <v>0.00004361719653</v>
      </c>
    </row>
    <row r="796">
      <c r="A796" s="7">
        <v>792.0</v>
      </c>
      <c r="B796" s="310">
        <v>1.0</v>
      </c>
      <c r="C796" s="186">
        <v>6094.5</v>
      </c>
      <c r="D796" s="311">
        <v>1.0</v>
      </c>
      <c r="E796" s="186">
        <v>293.35</v>
      </c>
      <c r="F796" s="301">
        <f t="shared" si="1"/>
        <v>0.03767244429</v>
      </c>
      <c r="G796" s="301">
        <f t="shared" si="2"/>
        <v>0.003193363072</v>
      </c>
      <c r="H796" s="201">
        <f t="shared" si="3"/>
        <v>0.0013652913</v>
      </c>
      <c r="I796" s="201">
        <f t="shared" si="4"/>
        <v>0.000009095515103</v>
      </c>
      <c r="J796" s="312">
        <f t="shared" si="5"/>
        <v>0.0001114362044</v>
      </c>
    </row>
    <row r="797">
      <c r="A797" s="309">
        <v>793.0</v>
      </c>
      <c r="B797" s="310">
        <v>1.0</v>
      </c>
      <c r="C797" s="186">
        <v>6024.0</v>
      </c>
      <c r="D797" s="7">
        <v>1.0</v>
      </c>
      <c r="E797" s="186">
        <v>282.72</v>
      </c>
      <c r="F797" s="301">
        <f t="shared" si="1"/>
        <v>-0.03623657747</v>
      </c>
      <c r="G797" s="301">
        <f t="shared" si="2"/>
        <v>-0.01156780704</v>
      </c>
      <c r="H797" s="201">
        <f t="shared" si="3"/>
        <v>0.001365980492</v>
      </c>
      <c r="I797" s="201">
        <f t="shared" si="4"/>
        <v>0.0001379519063</v>
      </c>
      <c r="J797" s="312">
        <f t="shared" si="5"/>
        <v>0.0004340963174</v>
      </c>
    </row>
    <row r="798">
      <c r="A798" s="7">
        <v>794.0</v>
      </c>
      <c r="B798" s="310">
        <v>1.0</v>
      </c>
      <c r="C798" s="186">
        <v>6044.2</v>
      </c>
      <c r="D798" s="311">
        <v>1.0</v>
      </c>
      <c r="E798" s="186">
        <v>282.42</v>
      </c>
      <c r="F798" s="301">
        <f t="shared" si="1"/>
        <v>-0.001061120543</v>
      </c>
      <c r="G798" s="301">
        <f t="shared" si="2"/>
        <v>0.003353253652</v>
      </c>
      <c r="H798" s="201">
        <f t="shared" si="3"/>
        <v>0.000003181644139</v>
      </c>
      <c r="I798" s="201">
        <f t="shared" si="4"/>
        <v>0.0000100855008</v>
      </c>
      <c r="J798" s="312">
        <f t="shared" si="5"/>
        <v>-0.000005664668967</v>
      </c>
    </row>
    <row r="799">
      <c r="A799" s="7">
        <v>795.0</v>
      </c>
      <c r="B799" s="310">
        <v>1.0</v>
      </c>
      <c r="C799" s="186">
        <v>6020.5</v>
      </c>
      <c r="D799" s="311">
        <v>1.0</v>
      </c>
      <c r="E799" s="186">
        <v>277.02</v>
      </c>
      <c r="F799" s="301">
        <f t="shared" si="1"/>
        <v>-0.01912045889</v>
      </c>
      <c r="G799" s="301">
        <f t="shared" si="2"/>
        <v>-0.003921114457</v>
      </c>
      <c r="H799" s="201">
        <f t="shared" si="3"/>
        <v>0.0003937468211</v>
      </c>
      <c r="I799" s="201">
        <f t="shared" si="4"/>
        <v>0.00001679852491</v>
      </c>
      <c r="J799" s="312">
        <f t="shared" si="5"/>
        <v>0.00008132875125</v>
      </c>
    </row>
    <row r="800">
      <c r="A800" s="309">
        <v>796.0</v>
      </c>
      <c r="B800" s="310">
        <v>1.0</v>
      </c>
      <c r="C800" s="186">
        <v>6006.4</v>
      </c>
      <c r="D800" s="311">
        <v>1.0</v>
      </c>
      <c r="E800" s="186">
        <v>275.44</v>
      </c>
      <c r="F800" s="301">
        <f t="shared" si="1"/>
        <v>-0.00570355931</v>
      </c>
      <c r="G800" s="301">
        <f t="shared" si="2"/>
        <v>-0.002341998173</v>
      </c>
      <c r="H800" s="201">
        <f t="shared" si="3"/>
        <v>0.00004129547002</v>
      </c>
      <c r="I800" s="201">
        <f t="shared" si="4"/>
        <v>0.000006347800006</v>
      </c>
      <c r="J800" s="312">
        <f t="shared" si="5"/>
        <v>0.00001619059557</v>
      </c>
    </row>
    <row r="801">
      <c r="A801" s="7">
        <v>797.0</v>
      </c>
      <c r="B801" s="310">
        <v>1.0</v>
      </c>
      <c r="C801" s="186">
        <v>6051.1</v>
      </c>
      <c r="D801" s="7">
        <v>1.0</v>
      </c>
      <c r="E801" s="186">
        <v>272.2</v>
      </c>
      <c r="F801" s="301">
        <f t="shared" si="1"/>
        <v>-0.01176299739</v>
      </c>
      <c r="G801" s="301">
        <f t="shared" si="2"/>
        <v>0.007442061801</v>
      </c>
      <c r="H801" s="201">
        <f t="shared" si="3"/>
        <v>0.0001558900382</v>
      </c>
      <c r="I801" s="201">
        <f t="shared" si="4"/>
        <v>0.00005277406298</v>
      </c>
      <c r="J801" s="312">
        <f t="shared" si="5"/>
        <v>-0.00009070253963</v>
      </c>
    </row>
    <row r="802">
      <c r="A802" s="7">
        <v>798.0</v>
      </c>
      <c r="B802" s="310">
        <v>1.0</v>
      </c>
      <c r="C802" s="186">
        <v>5927.8</v>
      </c>
      <c r="D802" s="311">
        <v>1.0</v>
      </c>
      <c r="E802" s="186">
        <v>270.36</v>
      </c>
      <c r="F802" s="301">
        <f t="shared" si="1"/>
        <v>-0.006759735489</v>
      </c>
      <c r="G802" s="301">
        <f t="shared" si="2"/>
        <v>-0.02037646048</v>
      </c>
      <c r="H802" s="201">
        <f t="shared" si="3"/>
        <v>0.00005598528212</v>
      </c>
      <c r="I802" s="201">
        <f t="shared" si="4"/>
        <v>0.0004224647118</v>
      </c>
      <c r="J802" s="312">
        <f t="shared" si="5"/>
        <v>0.0001537914369</v>
      </c>
    </row>
    <row r="803">
      <c r="A803" s="309">
        <v>799.0</v>
      </c>
      <c r="B803" s="310">
        <v>1.0</v>
      </c>
      <c r="C803" s="186">
        <v>5926.1</v>
      </c>
      <c r="D803" s="311">
        <v>1.0</v>
      </c>
      <c r="E803" s="186">
        <v>274.45</v>
      </c>
      <c r="F803" s="301">
        <f t="shared" si="1"/>
        <v>0.01512797751</v>
      </c>
      <c r="G803" s="301">
        <f t="shared" si="2"/>
        <v>-0.0002867843045</v>
      </c>
      <c r="H803" s="201">
        <f t="shared" si="3"/>
        <v>0.0002075150211</v>
      </c>
      <c r="I803" s="201">
        <f t="shared" si="4"/>
        <v>0.000000215546825</v>
      </c>
      <c r="J803" s="312">
        <f t="shared" si="5"/>
        <v>-0.000006687989529</v>
      </c>
    </row>
    <row r="804">
      <c r="A804" s="7">
        <v>800.0</v>
      </c>
      <c r="B804" s="310">
        <v>1.0</v>
      </c>
      <c r="C804" s="186">
        <v>6037.6</v>
      </c>
      <c r="D804" s="311">
        <v>1.0</v>
      </c>
      <c r="E804" s="186">
        <v>270.1</v>
      </c>
      <c r="F804" s="301">
        <f t="shared" si="1"/>
        <v>-0.01584988158</v>
      </c>
      <c r="G804" s="301">
        <f t="shared" si="2"/>
        <v>0.01881507231</v>
      </c>
      <c r="H804" s="201">
        <f t="shared" si="3"/>
        <v>0.0002746470079</v>
      </c>
      <c r="I804" s="201">
        <f t="shared" si="4"/>
        <v>0.000347359627</v>
      </c>
      <c r="J804" s="312">
        <f t="shared" si="5"/>
        <v>-0.0003088709799</v>
      </c>
    </row>
    <row r="805">
      <c r="A805" s="7">
        <v>801.0</v>
      </c>
      <c r="B805" s="310">
        <v>1.0</v>
      </c>
      <c r="C805" s="186">
        <v>6001.3</v>
      </c>
      <c r="D805" s="7">
        <v>1.0</v>
      </c>
      <c r="E805" s="186">
        <v>277.15</v>
      </c>
      <c r="F805" s="301">
        <f t="shared" si="1"/>
        <v>0.02610144391</v>
      </c>
      <c r="G805" s="301">
        <f t="shared" si="2"/>
        <v>-0.006012322777</v>
      </c>
      <c r="H805" s="201">
        <f t="shared" si="3"/>
        <v>0.0006440859293</v>
      </c>
      <c r="I805" s="201">
        <f t="shared" si="4"/>
        <v>0.00003831373149</v>
      </c>
      <c r="J805" s="312">
        <f t="shared" si="5"/>
        <v>-0.0001570902141</v>
      </c>
    </row>
    <row r="806">
      <c r="A806" s="309">
        <v>802.0</v>
      </c>
      <c r="B806" s="310">
        <v>1.0</v>
      </c>
      <c r="C806" s="186">
        <v>6042.2</v>
      </c>
      <c r="D806" s="311">
        <v>1.0</v>
      </c>
      <c r="E806" s="186">
        <v>283.16</v>
      </c>
      <c r="F806" s="301">
        <f t="shared" si="1"/>
        <v>0.02168500812</v>
      </c>
      <c r="G806" s="301">
        <f t="shared" si="2"/>
        <v>0.006815190042</v>
      </c>
      <c r="H806" s="201">
        <f t="shared" si="3"/>
        <v>0.0004394227285</v>
      </c>
      <c r="I806" s="201">
        <f t="shared" si="4"/>
        <v>0.00004405911625</v>
      </c>
      <c r="J806" s="312">
        <f t="shared" si="5"/>
        <v>0.0001391422908</v>
      </c>
    </row>
    <row r="807">
      <c r="A807" s="7">
        <v>803.0</v>
      </c>
      <c r="B807" s="310">
        <v>1.0</v>
      </c>
      <c r="C807" s="186">
        <v>6004.8</v>
      </c>
      <c r="D807" s="311">
        <v>1.0</v>
      </c>
      <c r="E807" s="186">
        <v>278.15</v>
      </c>
      <c r="F807" s="301">
        <f t="shared" si="1"/>
        <v>-0.017693177</v>
      </c>
      <c r="G807" s="301">
        <f t="shared" si="2"/>
        <v>-0.006189798418</v>
      </c>
      <c r="H807" s="201">
        <f t="shared" si="3"/>
        <v>0.0003391406894</v>
      </c>
      <c r="I807" s="201">
        <f t="shared" si="4"/>
        <v>0.00004054230961</v>
      </c>
      <c r="J807" s="312">
        <f t="shared" si="5"/>
        <v>0.0001172584617</v>
      </c>
    </row>
    <row r="808">
      <c r="A808" s="7">
        <v>804.0</v>
      </c>
      <c r="B808" s="310">
        <v>1.0</v>
      </c>
      <c r="C808" s="186">
        <v>6110.2</v>
      </c>
      <c r="D808" s="311">
        <v>1.0</v>
      </c>
      <c r="E808" s="186">
        <v>277.75</v>
      </c>
      <c r="F808" s="301">
        <f t="shared" si="1"/>
        <v>-0.001438072982</v>
      </c>
      <c r="G808" s="301">
        <f t="shared" si="2"/>
        <v>0.01755262457</v>
      </c>
      <c r="H808" s="201">
        <f t="shared" si="3"/>
        <v>0.000004668489763</v>
      </c>
      <c r="I808" s="201">
        <f t="shared" si="4"/>
        <v>0.0003018954436</v>
      </c>
      <c r="J808" s="312">
        <f t="shared" si="5"/>
        <v>-0.00003754192041</v>
      </c>
    </row>
    <row r="809">
      <c r="A809" s="309">
        <v>805.0</v>
      </c>
      <c r="B809" s="310">
        <v>1.0</v>
      </c>
      <c r="C809" s="186">
        <v>6138.7</v>
      </c>
      <c r="D809" s="7">
        <v>1.0</v>
      </c>
      <c r="E809" s="186">
        <v>274.19</v>
      </c>
      <c r="F809" s="301">
        <f t="shared" si="1"/>
        <v>-0.01281728173</v>
      </c>
      <c r="G809" s="301">
        <f t="shared" si="2"/>
        <v>0.004664331773</v>
      </c>
      <c r="H809" s="201">
        <f t="shared" si="3"/>
        <v>0.0001833282846</v>
      </c>
      <c r="I809" s="201">
        <f t="shared" si="4"/>
        <v>0.00002013178587</v>
      </c>
      <c r="J809" s="312">
        <f t="shared" si="5"/>
        <v>-0.00006075134376</v>
      </c>
    </row>
    <row r="810">
      <c r="A810" s="7">
        <v>806.0</v>
      </c>
      <c r="B810" s="310">
        <v>1.0</v>
      </c>
      <c r="C810" s="186">
        <v>6132.0</v>
      </c>
      <c r="D810" s="311">
        <v>1.0</v>
      </c>
      <c r="E810" s="186">
        <v>279.52</v>
      </c>
      <c r="F810" s="301">
        <f t="shared" si="1"/>
        <v>0.01943907509</v>
      </c>
      <c r="G810" s="301">
        <f t="shared" si="2"/>
        <v>-0.001091436298</v>
      </c>
      <c r="H810" s="201">
        <f t="shared" si="3"/>
        <v>0.0003503065956</v>
      </c>
      <c r="I810" s="201">
        <f t="shared" si="4"/>
        <v>0.00000161016355</v>
      </c>
      <c r="J810" s="312">
        <f t="shared" si="5"/>
        <v>-0.00002374975603</v>
      </c>
    </row>
    <row r="811">
      <c r="A811" s="7">
        <v>807.0</v>
      </c>
      <c r="B811" s="310">
        <v>1.0</v>
      </c>
      <c r="C811" s="186">
        <v>6091.0</v>
      </c>
      <c r="D811" s="311">
        <v>1.0</v>
      </c>
      <c r="E811" s="186">
        <v>280.98</v>
      </c>
      <c r="F811" s="301">
        <f t="shared" si="1"/>
        <v>0.00522323984</v>
      </c>
      <c r="G811" s="301">
        <f t="shared" si="2"/>
        <v>-0.006686236138</v>
      </c>
      <c r="H811" s="201">
        <f t="shared" si="3"/>
        <v>0.0000202557964</v>
      </c>
      <c r="I811" s="201">
        <f t="shared" si="4"/>
        <v>0.00004711068025</v>
      </c>
      <c r="J811" s="312">
        <f t="shared" si="5"/>
        <v>-0.00003089116941</v>
      </c>
    </row>
    <row r="812">
      <c r="A812" s="309">
        <v>808.0</v>
      </c>
      <c r="B812" s="310">
        <v>1.0</v>
      </c>
      <c r="C812" s="186">
        <v>6126.2</v>
      </c>
      <c r="D812" s="311">
        <v>1.0</v>
      </c>
      <c r="E812" s="186">
        <v>281.73</v>
      </c>
      <c r="F812" s="301">
        <f t="shared" si="1"/>
        <v>0.002669229127</v>
      </c>
      <c r="G812" s="301">
        <f t="shared" si="2"/>
        <v>0.005779018224</v>
      </c>
      <c r="H812" s="201">
        <f t="shared" si="3"/>
        <v>0.000003789381149</v>
      </c>
      <c r="I812" s="201">
        <f t="shared" si="4"/>
        <v>0.00003137716434</v>
      </c>
      <c r="J812" s="312">
        <f t="shared" si="5"/>
        <v>0.00001090412927</v>
      </c>
    </row>
    <row r="813">
      <c r="A813" s="7">
        <v>809.0</v>
      </c>
      <c r="B813" s="310">
        <v>1.0</v>
      </c>
      <c r="C813" s="186">
        <v>6076.4</v>
      </c>
      <c r="D813" s="7">
        <v>1.0</v>
      </c>
      <c r="E813" s="186">
        <v>277.8</v>
      </c>
      <c r="F813" s="301">
        <f t="shared" si="1"/>
        <v>-0.01394952614</v>
      </c>
      <c r="G813" s="301">
        <f t="shared" si="2"/>
        <v>-0.008129019621</v>
      </c>
      <c r="H813" s="201">
        <f t="shared" si="3"/>
        <v>0.0002152711635</v>
      </c>
      <c r="I813" s="201">
        <f t="shared" si="4"/>
        <v>0.00006899803401</v>
      </c>
      <c r="J813" s="312">
        <f t="shared" si="5"/>
        <v>0.0001218740623</v>
      </c>
    </row>
    <row r="814">
      <c r="A814" s="7">
        <v>810.0</v>
      </c>
      <c r="B814" s="310">
        <v>1.0</v>
      </c>
      <c r="C814" s="186">
        <v>6123.4</v>
      </c>
      <c r="D814" s="311">
        <v>1.0</v>
      </c>
      <c r="E814" s="186">
        <v>279.34</v>
      </c>
      <c r="F814" s="301">
        <f t="shared" si="1"/>
        <v>0.005543556515</v>
      </c>
      <c r="G814" s="301">
        <f t="shared" si="2"/>
        <v>0.007734842999</v>
      </c>
      <c r="H814" s="201">
        <f t="shared" si="3"/>
        <v>0.00002324166183</v>
      </c>
      <c r="I814" s="201">
        <f t="shared" si="4"/>
        <v>0.00005711364629</v>
      </c>
      <c r="J814" s="312">
        <f t="shared" si="5"/>
        <v>0.00003643372137</v>
      </c>
    </row>
    <row r="815">
      <c r="A815" s="309">
        <v>811.0</v>
      </c>
      <c r="B815" s="310">
        <v>1.0</v>
      </c>
      <c r="C815" s="186">
        <v>6167.6</v>
      </c>
      <c r="D815" s="311">
        <v>1.0</v>
      </c>
      <c r="E815" s="186">
        <v>281.02</v>
      </c>
      <c r="F815" s="301">
        <f t="shared" si="1"/>
        <v>0.006014176273</v>
      </c>
      <c r="G815" s="301">
        <f t="shared" si="2"/>
        <v>0.007218212104</v>
      </c>
      <c r="H815" s="201">
        <f t="shared" si="3"/>
        <v>0.00002800082347</v>
      </c>
      <c r="I815" s="201">
        <f t="shared" si="4"/>
        <v>0.00004957182545</v>
      </c>
      <c r="J815" s="312">
        <f t="shared" si="5"/>
        <v>0.000037256569</v>
      </c>
    </row>
    <row r="816">
      <c r="A816" s="7">
        <v>812.0</v>
      </c>
      <c r="B816" s="310">
        <v>1.0</v>
      </c>
      <c r="C816" s="186">
        <v>6120.0</v>
      </c>
      <c r="D816" s="311">
        <v>1.0</v>
      </c>
      <c r="E816" s="186">
        <v>293.29</v>
      </c>
      <c r="F816" s="301">
        <f t="shared" si="1"/>
        <v>0.04366237278</v>
      </c>
      <c r="G816" s="301">
        <f t="shared" si="2"/>
        <v>-0.007717750827</v>
      </c>
      <c r="H816" s="201">
        <f t="shared" si="3"/>
        <v>0.001843824444</v>
      </c>
      <c r="I816" s="201">
        <f t="shared" si="4"/>
        <v>0.00006233476301</v>
      </c>
      <c r="J816" s="312">
        <f t="shared" si="5"/>
        <v>-0.0003390197041</v>
      </c>
    </row>
    <row r="817">
      <c r="A817" s="7">
        <v>813.0</v>
      </c>
      <c r="B817" s="310">
        <v>1.0</v>
      </c>
      <c r="C817" s="186">
        <v>6111.2</v>
      </c>
      <c r="D817" s="7">
        <v>1.0</v>
      </c>
      <c r="E817" s="186">
        <v>312.05</v>
      </c>
      <c r="F817" s="301">
        <f t="shared" si="1"/>
        <v>0.06396399468</v>
      </c>
      <c r="G817" s="301">
        <f t="shared" si="2"/>
        <v>-0.001437908497</v>
      </c>
      <c r="H817" s="201">
        <f t="shared" si="3"/>
        <v>0.003999474527</v>
      </c>
      <c r="I817" s="201">
        <f t="shared" si="4"/>
        <v>0.000002609499065</v>
      </c>
      <c r="J817" s="312">
        <f t="shared" si="5"/>
        <v>-0.0001021598015</v>
      </c>
    </row>
    <row r="818">
      <c r="A818" s="309">
        <v>814.0</v>
      </c>
      <c r="B818" s="310">
        <v>1.0</v>
      </c>
      <c r="C818" s="186">
        <v>6129.6</v>
      </c>
      <c r="D818" s="311">
        <v>1.0</v>
      </c>
      <c r="E818" s="186">
        <v>300.0</v>
      </c>
      <c r="F818" s="301">
        <f t="shared" si="1"/>
        <v>-0.03861560647</v>
      </c>
      <c r="G818" s="301">
        <f t="shared" si="2"/>
        <v>0.003010865297</v>
      </c>
      <c r="H818" s="201">
        <f t="shared" si="3"/>
        <v>0.001547494161</v>
      </c>
      <c r="I818" s="201">
        <f t="shared" si="4"/>
        <v>0.000008028038791</v>
      </c>
      <c r="J818" s="312">
        <f t="shared" si="5"/>
        <v>-0.0001114600518</v>
      </c>
    </row>
    <row r="819">
      <c r="A819" s="7">
        <v>815.0</v>
      </c>
      <c r="B819" s="310">
        <v>1.0</v>
      </c>
      <c r="C819" s="186">
        <v>6161.4</v>
      </c>
      <c r="D819" s="311">
        <v>1.0</v>
      </c>
      <c r="E819" s="186">
        <v>295.52</v>
      </c>
      <c r="F819" s="301">
        <f t="shared" si="1"/>
        <v>-0.01493333333</v>
      </c>
      <c r="G819" s="301">
        <f t="shared" si="2"/>
        <v>0.005187940486</v>
      </c>
      <c r="H819" s="201">
        <f t="shared" si="3"/>
        <v>0.0002451081183</v>
      </c>
      <c r="I819" s="201">
        <f t="shared" si="4"/>
        <v>0.00002510465513</v>
      </c>
      <c r="J819" s="312">
        <f t="shared" si="5"/>
        <v>-0.00007844332208</v>
      </c>
    </row>
    <row r="820">
      <c r="A820" s="7">
        <v>816.0</v>
      </c>
      <c r="B820" s="310">
        <v>1.0</v>
      </c>
      <c r="C820" s="186">
        <v>6116.4</v>
      </c>
      <c r="D820" s="311">
        <v>1.0</v>
      </c>
      <c r="E820" s="186">
        <v>295.12</v>
      </c>
      <c r="F820" s="301">
        <f t="shared" si="1"/>
        <v>-0.001353546291</v>
      </c>
      <c r="G820" s="301">
        <f t="shared" si="2"/>
        <v>-0.007303534911</v>
      </c>
      <c r="H820" s="201">
        <f t="shared" si="3"/>
        <v>0.000004310366153</v>
      </c>
      <c r="I820" s="201">
        <f t="shared" si="4"/>
        <v>0.00005596567241</v>
      </c>
      <c r="J820" s="312">
        <f t="shared" si="5"/>
        <v>0.0000155316625</v>
      </c>
    </row>
    <row r="821">
      <c r="A821" s="309">
        <v>817.0</v>
      </c>
      <c r="B821" s="310">
        <v>1.0</v>
      </c>
      <c r="C821" s="186">
        <v>6126.2</v>
      </c>
      <c r="D821" s="7">
        <v>1.0</v>
      </c>
      <c r="E821" s="186">
        <v>289.9</v>
      </c>
      <c r="F821" s="301">
        <f t="shared" si="1"/>
        <v>-0.01768772025</v>
      </c>
      <c r="G821" s="301">
        <f t="shared" si="2"/>
        <v>0.001602249689</v>
      </c>
      <c r="H821" s="201">
        <f t="shared" si="3"/>
        <v>0.0003389397385</v>
      </c>
      <c r="I821" s="201">
        <f t="shared" si="4"/>
        <v>0.000002029951848</v>
      </c>
      <c r="J821" s="312">
        <f t="shared" si="5"/>
        <v>-0.00002623035167</v>
      </c>
    </row>
    <row r="822">
      <c r="A822" s="7">
        <v>818.0</v>
      </c>
      <c r="B822" s="310">
        <v>1.0</v>
      </c>
      <c r="C822" s="186">
        <v>6073.8</v>
      </c>
      <c r="D822" s="311">
        <v>1.0</v>
      </c>
      <c r="E822" s="186">
        <v>290.97</v>
      </c>
      <c r="F822" s="301">
        <f t="shared" si="1"/>
        <v>0.003690927906</v>
      </c>
      <c r="G822" s="301">
        <f t="shared" si="2"/>
        <v>-0.008553426268</v>
      </c>
      <c r="H822" s="201">
        <f t="shared" si="3"/>
        <v>0.00000881099525</v>
      </c>
      <c r="I822" s="201">
        <f t="shared" si="4"/>
        <v>0.00007622882732</v>
      </c>
      <c r="J822" s="312">
        <f t="shared" si="5"/>
        <v>-0.00002591624655</v>
      </c>
    </row>
    <row r="823">
      <c r="A823" s="7">
        <v>819.0</v>
      </c>
      <c r="B823" s="310">
        <v>1.0</v>
      </c>
      <c r="C823" s="186">
        <v>6060.5</v>
      </c>
      <c r="D823" s="311">
        <v>1.0</v>
      </c>
      <c r="E823" s="186">
        <v>293.55</v>
      </c>
      <c r="F823" s="301">
        <f t="shared" si="1"/>
        <v>0.008866893494</v>
      </c>
      <c r="G823" s="301">
        <f t="shared" si="2"/>
        <v>-0.002189732951</v>
      </c>
      <c r="H823" s="201">
        <f t="shared" si="3"/>
        <v>0.00006632958426</v>
      </c>
      <c r="I823" s="201">
        <f t="shared" si="4"/>
        <v>0.000005603725102</v>
      </c>
      <c r="J823" s="312">
        <f t="shared" si="5"/>
        <v>-0.00001927933496</v>
      </c>
    </row>
    <row r="824">
      <c r="A824" s="309">
        <v>820.0</v>
      </c>
      <c r="B824" s="310">
        <v>1.0</v>
      </c>
      <c r="C824" s="186">
        <v>5953.4</v>
      </c>
      <c r="D824" s="311">
        <v>1.0</v>
      </c>
      <c r="E824" s="186">
        <v>289.89</v>
      </c>
      <c r="F824" s="301">
        <f t="shared" si="1"/>
        <v>-0.01246806336</v>
      </c>
      <c r="G824" s="301">
        <f t="shared" si="2"/>
        <v>-0.01767180926</v>
      </c>
      <c r="H824" s="201">
        <f t="shared" si="3"/>
        <v>0.0001739934902</v>
      </c>
      <c r="I824" s="201">
        <f t="shared" si="4"/>
        <v>0.0003185973377</v>
      </c>
      <c r="J824" s="312">
        <f t="shared" si="5"/>
        <v>0.0002354439695</v>
      </c>
    </row>
    <row r="825">
      <c r="A825" s="7">
        <v>821.0</v>
      </c>
      <c r="B825" s="310">
        <v>1.0</v>
      </c>
      <c r="C825" s="186">
        <v>6063.2</v>
      </c>
      <c r="D825" s="7">
        <v>1.0</v>
      </c>
      <c r="E825" s="186">
        <v>286.01</v>
      </c>
      <c r="F825" s="301">
        <f t="shared" si="1"/>
        <v>-0.01338438718</v>
      </c>
      <c r="G825" s="301">
        <f t="shared" si="2"/>
        <v>0.01844324252</v>
      </c>
      <c r="H825" s="201">
        <f t="shared" si="3"/>
        <v>0.00019900697</v>
      </c>
      <c r="I825" s="201">
        <f t="shared" si="4"/>
        <v>0.0003336378647</v>
      </c>
      <c r="J825" s="312">
        <f t="shared" si="5"/>
        <v>-0.0002576747184</v>
      </c>
    </row>
    <row r="826">
      <c r="A826" s="7">
        <v>822.0</v>
      </c>
      <c r="B826" s="310">
        <v>1.0</v>
      </c>
      <c r="C826" s="186">
        <v>6112.6</v>
      </c>
      <c r="D826" s="311">
        <v>1.0</v>
      </c>
      <c r="E826" s="186">
        <v>281.68</v>
      </c>
      <c r="F826" s="301">
        <f t="shared" si="1"/>
        <v>-0.01513933079</v>
      </c>
      <c r="G826" s="301">
        <f t="shared" si="2"/>
        <v>0.008147512864</v>
      </c>
      <c r="H826" s="201">
        <f t="shared" si="3"/>
        <v>0.0002516007165</v>
      </c>
      <c r="I826" s="201">
        <f t="shared" si="4"/>
        <v>0.00006352132978</v>
      </c>
      <c r="J826" s="312">
        <f t="shared" si="5"/>
        <v>-0.0001264199829</v>
      </c>
    </row>
    <row r="827">
      <c r="A827" s="309">
        <v>823.0</v>
      </c>
      <c r="B827" s="310">
        <v>1.0</v>
      </c>
      <c r="C827" s="186">
        <v>5925.5</v>
      </c>
      <c r="D827" s="311">
        <v>1.0</v>
      </c>
      <c r="E827" s="186">
        <v>287.2</v>
      </c>
      <c r="F827" s="301">
        <f t="shared" si="1"/>
        <v>0.01959670548</v>
      </c>
      <c r="G827" s="301">
        <f t="shared" si="2"/>
        <v>-0.03060890619</v>
      </c>
      <c r="H827" s="201">
        <f t="shared" si="3"/>
        <v>0.0003562320147</v>
      </c>
      <c r="I827" s="201">
        <f t="shared" si="4"/>
        <v>0.0009478019383</v>
      </c>
      <c r="J827" s="312">
        <f t="shared" si="5"/>
        <v>-0.0005810657399</v>
      </c>
    </row>
    <row r="828">
      <c r="A828" s="7">
        <v>824.0</v>
      </c>
      <c r="B828" s="310">
        <v>1.0</v>
      </c>
      <c r="C828" s="186">
        <v>5944.8</v>
      </c>
      <c r="D828" s="311">
        <v>1.0</v>
      </c>
      <c r="E828" s="186">
        <v>290.95</v>
      </c>
      <c r="F828" s="301">
        <f t="shared" si="1"/>
        <v>0.01305710306</v>
      </c>
      <c r="G828" s="301">
        <f t="shared" si="2"/>
        <v>0.003257109105</v>
      </c>
      <c r="H828" s="201">
        <f t="shared" si="3"/>
        <v>0.0001521400684</v>
      </c>
      <c r="I828" s="201">
        <f t="shared" si="4"/>
        <v>0.000009484079068</v>
      </c>
      <c r="J828" s="312">
        <f t="shared" si="5"/>
        <v>0.00003798563463</v>
      </c>
    </row>
    <row r="829">
      <c r="A829" s="7">
        <v>825.0</v>
      </c>
      <c r="B829" s="310">
        <v>1.0</v>
      </c>
      <c r="C829" s="186">
        <v>6007.8</v>
      </c>
      <c r="D829" s="7">
        <v>1.0</v>
      </c>
      <c r="E829" s="186">
        <v>279.05</v>
      </c>
      <c r="F829" s="301">
        <f t="shared" si="1"/>
        <v>-0.04090049837</v>
      </c>
      <c r="G829" s="301">
        <f t="shared" si="2"/>
        <v>0.01059749697</v>
      </c>
      <c r="H829" s="201">
        <f t="shared" si="3"/>
        <v>0.001732481971</v>
      </c>
      <c r="I829" s="201">
        <f t="shared" si="4"/>
        <v>0.0001085766307</v>
      </c>
      <c r="J829" s="312">
        <f t="shared" si="5"/>
        <v>-0.0004337131024</v>
      </c>
    </row>
    <row r="830">
      <c r="A830" s="309">
        <v>826.0</v>
      </c>
      <c r="B830" s="310">
        <v>1.0</v>
      </c>
      <c r="C830" s="186">
        <v>5878.6</v>
      </c>
      <c r="D830" s="311">
        <v>1.0</v>
      </c>
      <c r="E830" s="186">
        <v>282.13</v>
      </c>
      <c r="F830" s="301">
        <f t="shared" si="1"/>
        <v>0.01103744849</v>
      </c>
      <c r="G830" s="301">
        <f t="shared" si="2"/>
        <v>-0.02150537634</v>
      </c>
      <c r="H830" s="201">
        <f t="shared" si="3"/>
        <v>0.0001063961851</v>
      </c>
      <c r="I830" s="201">
        <f t="shared" si="4"/>
        <v>0.0004701465152</v>
      </c>
      <c r="J830" s="312">
        <f t="shared" si="5"/>
        <v>-0.000223655529</v>
      </c>
    </row>
    <row r="831">
      <c r="A831" s="7">
        <v>827.0</v>
      </c>
      <c r="B831" s="310">
        <v>1.0</v>
      </c>
      <c r="C831" s="186">
        <v>5908.5</v>
      </c>
      <c r="D831" s="311">
        <v>1.0</v>
      </c>
      <c r="E831" s="186">
        <v>288.18</v>
      </c>
      <c r="F831" s="301">
        <f t="shared" si="1"/>
        <v>0.02144401517</v>
      </c>
      <c r="G831" s="301">
        <f t="shared" si="2"/>
        <v>0.005086245024</v>
      </c>
      <c r="H831" s="201">
        <f t="shared" si="3"/>
        <v>0.000429377219</v>
      </c>
      <c r="I831" s="201">
        <f t="shared" si="4"/>
        <v>0.00002409591612</v>
      </c>
      <c r="J831" s="312">
        <f t="shared" si="5"/>
        <v>0.0001017164562</v>
      </c>
    </row>
    <row r="832">
      <c r="A832" s="7">
        <v>828.0</v>
      </c>
      <c r="B832" s="310">
        <v>1.0</v>
      </c>
      <c r="C832" s="186">
        <v>5859.4</v>
      </c>
      <c r="D832" s="311">
        <v>1.0</v>
      </c>
      <c r="E832" s="186">
        <v>281.0</v>
      </c>
      <c r="F832" s="301">
        <f t="shared" si="1"/>
        <v>-0.02491498369</v>
      </c>
      <c r="G832" s="301">
        <f t="shared" si="2"/>
        <v>-0.008310061775</v>
      </c>
      <c r="H832" s="201">
        <f t="shared" si="3"/>
        <v>0.0006572854842</v>
      </c>
      <c r="I832" s="201">
        <f t="shared" si="4"/>
        <v>0.00007203846558</v>
      </c>
      <c r="J832" s="312">
        <f t="shared" si="5"/>
        <v>0.0002176001786</v>
      </c>
    </row>
    <row r="833">
      <c r="A833" s="309">
        <v>829.0</v>
      </c>
      <c r="B833" s="310">
        <v>1.0</v>
      </c>
      <c r="C833" s="186">
        <v>5899.5</v>
      </c>
      <c r="D833" s="7">
        <v>1.0</v>
      </c>
      <c r="E833" s="186">
        <v>282.0</v>
      </c>
      <c r="F833" s="301">
        <f t="shared" si="1"/>
        <v>0.003558718861</v>
      </c>
      <c r="G833" s="301">
        <f t="shared" si="2"/>
        <v>0.006843704134</v>
      </c>
      <c r="H833" s="201">
        <f t="shared" si="3"/>
        <v>0.000008043593786</v>
      </c>
      <c r="I833" s="201">
        <f t="shared" si="4"/>
        <v>0.0000444384655</v>
      </c>
      <c r="J833" s="312">
        <f t="shared" si="5"/>
        <v>0.00001890621498</v>
      </c>
    </row>
    <row r="834">
      <c r="A834" s="7">
        <v>830.0</v>
      </c>
      <c r="B834" s="310">
        <v>1.0</v>
      </c>
      <c r="C834" s="186">
        <v>5894.8</v>
      </c>
      <c r="D834" s="311">
        <v>1.0</v>
      </c>
      <c r="E834" s="186">
        <v>283.5</v>
      </c>
      <c r="F834" s="301">
        <f t="shared" si="1"/>
        <v>0.005319148936</v>
      </c>
      <c r="G834" s="301">
        <f t="shared" si="2"/>
        <v>-0.0007966776845</v>
      </c>
      <c r="H834" s="201">
        <f t="shared" si="3"/>
        <v>0.00002112830036</v>
      </c>
      <c r="I834" s="201">
        <f t="shared" si="4"/>
        <v>0.0000009489946943</v>
      </c>
      <c r="J834" s="312">
        <f t="shared" si="5"/>
        <v>-0.000004477794651</v>
      </c>
    </row>
    <row r="835">
      <c r="A835" s="7">
        <v>831.0</v>
      </c>
      <c r="B835" s="310">
        <v>1.0</v>
      </c>
      <c r="C835" s="186">
        <v>5956.1</v>
      </c>
      <c r="D835" s="311">
        <v>1.0</v>
      </c>
      <c r="E835" s="186">
        <v>283.14</v>
      </c>
      <c r="F835" s="301">
        <f t="shared" si="1"/>
        <v>-0.00126984127</v>
      </c>
      <c r="G835" s="301">
        <f t="shared" si="2"/>
        <v>0.01039899573</v>
      </c>
      <c r="H835" s="201">
        <f t="shared" si="3"/>
        <v>0.00000396980564</v>
      </c>
      <c r="I835" s="201">
        <f t="shared" si="4"/>
        <v>0.0001044792631</v>
      </c>
      <c r="J835" s="312">
        <f t="shared" si="5"/>
        <v>-0.0000203657155</v>
      </c>
    </row>
    <row r="836">
      <c r="A836" s="309">
        <v>832.0</v>
      </c>
      <c r="B836" s="310">
        <v>1.0</v>
      </c>
      <c r="C836" s="186">
        <v>5883.2</v>
      </c>
      <c r="D836" s="311">
        <v>1.0</v>
      </c>
      <c r="E836" s="186">
        <v>287.24</v>
      </c>
      <c r="F836" s="301">
        <f t="shared" si="1"/>
        <v>0.01448046903</v>
      </c>
      <c r="G836" s="301">
        <f t="shared" si="2"/>
        <v>-0.01223955273</v>
      </c>
      <c r="H836" s="201">
        <f t="shared" si="3"/>
        <v>0.0001892790746</v>
      </c>
      <c r="I836" s="201">
        <f t="shared" si="4"/>
        <v>0.0001541828483</v>
      </c>
      <c r="J836" s="312">
        <f t="shared" si="5"/>
        <v>-0.0001708320428</v>
      </c>
    </row>
    <row r="837">
      <c r="A837" s="7">
        <v>833.0</v>
      </c>
      <c r="B837" s="310">
        <v>1.0</v>
      </c>
      <c r="C837" s="186">
        <v>5864.5</v>
      </c>
      <c r="D837" s="7">
        <v>1.0</v>
      </c>
      <c r="E837" s="186">
        <v>291.18</v>
      </c>
      <c r="F837" s="301">
        <f t="shared" si="1"/>
        <v>0.01371675254</v>
      </c>
      <c r="G837" s="301">
        <f t="shared" si="2"/>
        <v>-0.00317854229</v>
      </c>
      <c r="H837" s="201">
        <f t="shared" si="3"/>
        <v>0.0001688481084</v>
      </c>
      <c r="I837" s="201">
        <f t="shared" si="4"/>
        <v>0.00001126292523</v>
      </c>
      <c r="J837" s="312">
        <f t="shared" si="5"/>
        <v>-0.00004360875622</v>
      </c>
    </row>
    <row r="838">
      <c r="A838" s="7">
        <v>834.0</v>
      </c>
      <c r="B838" s="310">
        <v>1.0</v>
      </c>
      <c r="C838" s="186">
        <v>5822.6</v>
      </c>
      <c r="D838" s="311">
        <v>1.0</v>
      </c>
      <c r="E838" s="186">
        <v>285.72</v>
      </c>
      <c r="F838" s="301">
        <f t="shared" si="1"/>
        <v>-0.01875128786</v>
      </c>
      <c r="G838" s="301">
        <f t="shared" si="2"/>
        <v>-0.007144684116</v>
      </c>
      <c r="H838" s="201">
        <f t="shared" si="3"/>
        <v>0.0003792321465</v>
      </c>
      <c r="I838" s="201">
        <f t="shared" si="4"/>
        <v>0.00005361417378</v>
      </c>
      <c r="J838" s="312">
        <f t="shared" si="5"/>
        <v>0.0001425910874</v>
      </c>
    </row>
    <row r="839">
      <c r="A839" s="309">
        <v>835.0</v>
      </c>
      <c r="B839" s="310">
        <v>1.0</v>
      </c>
      <c r="C839" s="186">
        <v>5784.1</v>
      </c>
      <c r="D839" s="311">
        <v>1.0</v>
      </c>
      <c r="E839" s="186">
        <v>282.62</v>
      </c>
      <c r="F839" s="301">
        <f t="shared" si="1"/>
        <v>-0.010849783</v>
      </c>
      <c r="G839" s="301">
        <f t="shared" si="2"/>
        <v>-0.006612166386</v>
      </c>
      <c r="H839" s="201">
        <f t="shared" si="3"/>
        <v>0.0001339199521</v>
      </c>
      <c r="I839" s="201">
        <f t="shared" si="4"/>
        <v>0.0000460993782</v>
      </c>
      <c r="J839" s="312">
        <f t="shared" si="5"/>
        <v>0.00007857242851</v>
      </c>
    </row>
    <row r="840">
      <c r="A840" s="7">
        <v>836.0</v>
      </c>
      <c r="B840" s="310">
        <v>1.0</v>
      </c>
      <c r="C840" s="186">
        <v>5923.9</v>
      </c>
      <c r="D840" s="311">
        <v>1.0</v>
      </c>
      <c r="E840" s="186">
        <v>283.25</v>
      </c>
      <c r="F840" s="301">
        <f t="shared" si="1"/>
        <v>0.002229141604</v>
      </c>
      <c r="G840" s="301">
        <f t="shared" si="2"/>
        <v>0.02416970661</v>
      </c>
      <c r="H840" s="201">
        <f t="shared" si="3"/>
        <v>0.000002269680135</v>
      </c>
      <c r="I840" s="201">
        <f t="shared" si="4"/>
        <v>0.0005756266545</v>
      </c>
      <c r="J840" s="312">
        <f t="shared" si="5"/>
        <v>0.00003614537844</v>
      </c>
    </row>
    <row r="841">
      <c r="A841" s="7">
        <v>837.0</v>
      </c>
      <c r="B841" s="310">
        <v>1.0</v>
      </c>
      <c r="C841" s="186">
        <v>5875.9</v>
      </c>
      <c r="D841" s="7">
        <v>1.0</v>
      </c>
      <c r="E841" s="186">
        <v>286.35</v>
      </c>
      <c r="F841" s="301">
        <f t="shared" si="1"/>
        <v>0.01094439541</v>
      </c>
      <c r="G841" s="301">
        <f t="shared" si="2"/>
        <v>-0.008102770135</v>
      </c>
      <c r="H841" s="201">
        <f t="shared" si="3"/>
        <v>0.0001044851864</v>
      </c>
      <c r="I841" s="201">
        <f t="shared" si="4"/>
        <v>0.00006856264004</v>
      </c>
      <c r="J841" s="312">
        <f t="shared" si="5"/>
        <v>-0.00008463911759</v>
      </c>
    </row>
    <row r="842">
      <c r="A842" s="309">
        <v>838.0</v>
      </c>
      <c r="B842" s="310">
        <v>1.0</v>
      </c>
      <c r="C842" s="186">
        <v>5964.9</v>
      </c>
      <c r="D842" s="311">
        <v>1.0</v>
      </c>
      <c r="E842" s="186">
        <v>297.21</v>
      </c>
      <c r="F842" s="301">
        <f t="shared" si="1"/>
        <v>0.03792561551</v>
      </c>
      <c r="G842" s="301">
        <f t="shared" si="2"/>
        <v>0.01514661584</v>
      </c>
      <c r="H842" s="201">
        <f t="shared" si="3"/>
        <v>0.001384064672</v>
      </c>
      <c r="I842" s="201">
        <f t="shared" si="4"/>
        <v>0.000224074851</v>
      </c>
      <c r="J842" s="312">
        <f t="shared" si="5"/>
        <v>0.0005568968353</v>
      </c>
    </row>
    <row r="843">
      <c r="A843" s="7">
        <v>839.0</v>
      </c>
      <c r="B843" s="310">
        <v>1.0</v>
      </c>
      <c r="C843" s="186">
        <v>5952.3</v>
      </c>
      <c r="D843" s="311">
        <v>1.0</v>
      </c>
      <c r="E843" s="186">
        <v>296.48</v>
      </c>
      <c r="F843" s="301">
        <f t="shared" si="1"/>
        <v>-0.002456175768</v>
      </c>
      <c r="G843" s="301">
        <f t="shared" si="2"/>
        <v>-0.00211235729</v>
      </c>
      <c r="H843" s="201">
        <f t="shared" si="3"/>
        <v>0.00001010458894</v>
      </c>
      <c r="I843" s="201">
        <f t="shared" si="4"/>
        <v>0.000005243381847</v>
      </c>
      <c r="J843" s="312">
        <f t="shared" si="5"/>
        <v>0.000007278888529</v>
      </c>
    </row>
    <row r="844">
      <c r="A844" s="7">
        <v>840.0</v>
      </c>
      <c r="B844" s="310">
        <v>1.0</v>
      </c>
      <c r="C844" s="186">
        <v>5952.1</v>
      </c>
      <c r="D844" s="311">
        <v>1.0</v>
      </c>
      <c r="E844" s="186">
        <v>296.71</v>
      </c>
      <c r="F844" s="301">
        <f t="shared" si="1"/>
        <v>0.0007757690232</v>
      </c>
      <c r="G844" s="301">
        <f t="shared" si="2"/>
        <v>-0.00003360045697</v>
      </c>
      <c r="H844" s="201">
        <f t="shared" si="3"/>
        <v>0.000000002827387315</v>
      </c>
      <c r="I844" s="201">
        <f t="shared" si="4"/>
        <v>0.00000004455745114</v>
      </c>
      <c r="J844" s="312">
        <f t="shared" si="5"/>
        <v>-0.00000001122413347</v>
      </c>
    </row>
    <row r="845">
      <c r="A845" s="309">
        <v>841.0</v>
      </c>
      <c r="B845" s="310">
        <v>1.0</v>
      </c>
      <c r="C845" s="186">
        <v>5815.9</v>
      </c>
      <c r="D845" s="7">
        <v>1.0</v>
      </c>
      <c r="E845" s="186">
        <v>295.05</v>
      </c>
      <c r="F845" s="301">
        <f t="shared" si="1"/>
        <v>-0.005594688416</v>
      </c>
      <c r="G845" s="301">
        <f t="shared" si="2"/>
        <v>-0.02288268006</v>
      </c>
      <c r="H845" s="201">
        <f t="shared" si="3"/>
        <v>0.00003990808039</v>
      </c>
      <c r="I845" s="201">
        <f t="shared" si="4"/>
        <v>0.0005317712543</v>
      </c>
      <c r="J845" s="312">
        <f t="shared" si="5"/>
        <v>0.0001456776234</v>
      </c>
    </row>
    <row r="846">
      <c r="A846" s="7">
        <v>842.0</v>
      </c>
      <c r="B846" s="310">
        <v>1.0</v>
      </c>
      <c r="C846" s="186">
        <v>5872.9</v>
      </c>
      <c r="D846" s="311">
        <v>1.0</v>
      </c>
      <c r="E846" s="186">
        <v>295.54</v>
      </c>
      <c r="F846" s="301">
        <f t="shared" si="1"/>
        <v>0.001660735469</v>
      </c>
      <c r="G846" s="301">
        <f t="shared" si="2"/>
        <v>0.009800718719</v>
      </c>
      <c r="H846" s="201">
        <f t="shared" si="3"/>
        <v>0.000000880105961</v>
      </c>
      <c r="I846" s="201">
        <f t="shared" si="4"/>
        <v>0.00009260660985</v>
      </c>
      <c r="J846" s="312">
        <f t="shared" si="5"/>
        <v>0.000009027936052</v>
      </c>
    </row>
    <row r="847">
      <c r="A847" s="7">
        <v>843.0</v>
      </c>
      <c r="B847" s="310">
        <v>1.0</v>
      </c>
      <c r="C847" s="186">
        <v>5791.5</v>
      </c>
      <c r="D847" s="311">
        <v>1.0</v>
      </c>
      <c r="E847" s="186">
        <v>287.0</v>
      </c>
      <c r="F847" s="301">
        <f t="shared" si="1"/>
        <v>-0.0288962577</v>
      </c>
      <c r="G847" s="301">
        <f t="shared" si="2"/>
        <v>-0.01386027346</v>
      </c>
      <c r="H847" s="201">
        <f t="shared" si="3"/>
        <v>0.0008772764849</v>
      </c>
      <c r="I847" s="201">
        <f t="shared" si="4"/>
        <v>0.0001970586879</v>
      </c>
      <c r="J847" s="312">
        <f t="shared" si="5"/>
        <v>0.0004157823386</v>
      </c>
    </row>
    <row r="848">
      <c r="A848" s="309">
        <v>844.0</v>
      </c>
      <c r="B848" s="310">
        <v>1.0</v>
      </c>
      <c r="C848" s="186">
        <v>5941.6</v>
      </c>
      <c r="D848" s="311">
        <v>1.0</v>
      </c>
      <c r="E848" s="186">
        <v>287.78</v>
      </c>
      <c r="F848" s="301">
        <f t="shared" si="1"/>
        <v>0.002717770035</v>
      </c>
      <c r="G848" s="301">
        <f t="shared" si="2"/>
        <v>0.02591729258</v>
      </c>
      <c r="H848" s="201">
        <f t="shared" si="3"/>
        <v>0.000003980720064</v>
      </c>
      <c r="I848" s="201">
        <f t="shared" si="4"/>
        <v>0.000662537648</v>
      </c>
      <c r="J848" s="312">
        <f t="shared" si="5"/>
        <v>0.00005135539805</v>
      </c>
    </row>
    <row r="849">
      <c r="A849" s="7">
        <v>845.0</v>
      </c>
      <c r="B849" s="310">
        <v>1.0</v>
      </c>
      <c r="C849" s="186">
        <v>5962.1</v>
      </c>
      <c r="D849" s="7">
        <v>1.0</v>
      </c>
      <c r="E849" s="186">
        <v>284.67</v>
      </c>
      <c r="F849" s="301">
        <f t="shared" si="1"/>
        <v>-0.01080686636</v>
      </c>
      <c r="G849" s="301">
        <f t="shared" si="2"/>
        <v>0.003450249091</v>
      </c>
      <c r="H849" s="201">
        <f t="shared" si="3"/>
        <v>0.0001329284986</v>
      </c>
      <c r="I849" s="201">
        <f t="shared" si="4"/>
        <v>0.00001071097889</v>
      </c>
      <c r="J849" s="312">
        <f t="shared" si="5"/>
        <v>-0.00003773319946</v>
      </c>
    </row>
    <row r="850">
      <c r="A850" s="7">
        <v>846.0</v>
      </c>
      <c r="B850" s="310">
        <v>1.0</v>
      </c>
      <c r="C850" s="186">
        <v>6036.4</v>
      </c>
      <c r="D850" s="311">
        <v>1.0</v>
      </c>
      <c r="E850" s="186">
        <v>289.21</v>
      </c>
      <c r="F850" s="301">
        <f t="shared" si="1"/>
        <v>0.015948291</v>
      </c>
      <c r="G850" s="301">
        <f t="shared" si="2"/>
        <v>0.01246205196</v>
      </c>
      <c r="H850" s="201">
        <f t="shared" si="3"/>
        <v>0.0002318217932</v>
      </c>
      <c r="I850" s="201">
        <f t="shared" si="4"/>
        <v>0.0001509105633</v>
      </c>
      <c r="J850" s="312">
        <f t="shared" si="5"/>
        <v>0.000187041058</v>
      </c>
    </row>
    <row r="851">
      <c r="A851" s="309">
        <v>847.0</v>
      </c>
      <c r="B851" s="310">
        <v>1.0</v>
      </c>
      <c r="C851" s="186">
        <v>6102.0</v>
      </c>
      <c r="D851" s="311">
        <v>1.0</v>
      </c>
      <c r="E851" s="186">
        <v>287.0</v>
      </c>
      <c r="F851" s="301">
        <f t="shared" si="1"/>
        <v>-0.007641506172</v>
      </c>
      <c r="G851" s="301">
        <f t="shared" si="2"/>
        <v>0.01086740441</v>
      </c>
      <c r="H851" s="201">
        <f t="shared" si="3"/>
        <v>0.00006995820248</v>
      </c>
      <c r="I851" s="201">
        <f t="shared" si="4"/>
        <v>0.0001142743578</v>
      </c>
      <c r="J851" s="312">
        <f t="shared" si="5"/>
        <v>-0.00008941156893</v>
      </c>
    </row>
    <row r="852">
      <c r="A852" s="7">
        <v>848.0</v>
      </c>
      <c r="B852" s="310">
        <v>1.0</v>
      </c>
      <c r="C852" s="186">
        <v>6102.2</v>
      </c>
      <c r="D852" s="311">
        <v>1.0</v>
      </c>
      <c r="E852" s="186">
        <v>291.86</v>
      </c>
      <c r="F852" s="301">
        <f t="shared" si="1"/>
        <v>0.01693379791</v>
      </c>
      <c r="G852" s="301">
        <f t="shared" si="2"/>
        <v>0.00003277613897</v>
      </c>
      <c r="H852" s="201">
        <f t="shared" si="3"/>
        <v>0.0002628030725</v>
      </c>
      <c r="I852" s="201">
        <f t="shared" si="4"/>
        <v>0.00000002094091565</v>
      </c>
      <c r="J852" s="312">
        <f t="shared" si="5"/>
        <v>-0.000002345919217</v>
      </c>
    </row>
    <row r="853">
      <c r="A853" s="7">
        <v>849.0</v>
      </c>
      <c r="B853" s="310">
        <v>1.0</v>
      </c>
      <c r="C853" s="186">
        <v>6132.0</v>
      </c>
      <c r="D853" s="7">
        <v>1.0</v>
      </c>
      <c r="E853" s="186">
        <v>298.94</v>
      </c>
      <c r="F853" s="301">
        <f t="shared" si="1"/>
        <v>0.02425820599</v>
      </c>
      <c r="G853" s="301">
        <f t="shared" si="2"/>
        <v>0.004883484645</v>
      </c>
      <c r="H853" s="201">
        <f t="shared" si="3"/>
        <v>0.0005539249451</v>
      </c>
      <c r="I853" s="201">
        <f t="shared" si="4"/>
        <v>0.00002214642416</v>
      </c>
      <c r="J853" s="312">
        <f t="shared" si="5"/>
        <v>0.0001107585518</v>
      </c>
    </row>
    <row r="854">
      <c r="A854" s="309">
        <v>850.0</v>
      </c>
      <c r="B854" s="310">
        <v>1.0</v>
      </c>
      <c r="C854" s="186">
        <v>6195.7</v>
      </c>
      <c r="D854" s="311">
        <v>1.0</v>
      </c>
      <c r="E854" s="186">
        <v>295.32</v>
      </c>
      <c r="F854" s="301">
        <f t="shared" si="1"/>
        <v>-0.0121094534</v>
      </c>
      <c r="G854" s="301">
        <f t="shared" si="2"/>
        <v>0.01038812785</v>
      </c>
      <c r="H854" s="201">
        <f t="shared" si="3"/>
        <v>0.0001646614878</v>
      </c>
      <c r="I854" s="201">
        <f t="shared" si="4"/>
        <v>0.0001042572091</v>
      </c>
      <c r="J854" s="312">
        <f t="shared" si="5"/>
        <v>-0.0001310234603</v>
      </c>
    </row>
    <row r="855">
      <c r="A855" s="7">
        <v>851.0</v>
      </c>
      <c r="B855" s="310">
        <v>1.0</v>
      </c>
      <c r="C855" s="186">
        <v>6179.2</v>
      </c>
      <c r="D855" s="311">
        <v>1.0</v>
      </c>
      <c r="E855" s="186">
        <v>296.67</v>
      </c>
      <c r="F855" s="301">
        <f t="shared" si="1"/>
        <v>0.004571312475</v>
      </c>
      <c r="G855" s="301">
        <f t="shared" si="2"/>
        <v>-0.002663137337</v>
      </c>
      <c r="H855" s="201">
        <f t="shared" si="3"/>
        <v>0.00001481261973</v>
      </c>
      <c r="I855" s="201">
        <f t="shared" si="4"/>
        <v>0.00000806914039</v>
      </c>
      <c r="J855" s="312">
        <f t="shared" si="5"/>
        <v>-0.00001093275391</v>
      </c>
    </row>
    <row r="856">
      <c r="A856" s="7">
        <v>852.0</v>
      </c>
      <c r="B856" s="310">
        <v>1.0</v>
      </c>
      <c r="C856" s="186">
        <v>6210.3</v>
      </c>
      <c r="D856" s="311">
        <v>1.0</v>
      </c>
      <c r="E856" s="186">
        <v>298.23</v>
      </c>
      <c r="F856" s="301">
        <f t="shared" si="1"/>
        <v>0.005258367884</v>
      </c>
      <c r="G856" s="301">
        <f t="shared" si="2"/>
        <v>0.005033013982</v>
      </c>
      <c r="H856" s="201">
        <f t="shared" si="3"/>
        <v>0.00002057322802</v>
      </c>
      <c r="I856" s="201">
        <f t="shared" si="4"/>
        <v>0.00002357615294</v>
      </c>
      <c r="J856" s="312">
        <f t="shared" si="5"/>
        <v>0.00002202356852</v>
      </c>
    </row>
    <row r="857">
      <c r="A857" s="309">
        <v>853.0</v>
      </c>
      <c r="B857" s="310">
        <v>1.0</v>
      </c>
      <c r="C857" s="186">
        <v>6176.8</v>
      </c>
      <c r="D857" s="7">
        <v>1.0</v>
      </c>
      <c r="E857" s="186">
        <v>302.29</v>
      </c>
      <c r="F857" s="301">
        <f t="shared" si="1"/>
        <v>0.01361365389</v>
      </c>
      <c r="G857" s="301">
        <f t="shared" si="2"/>
        <v>-0.005394264367</v>
      </c>
      <c r="H857" s="201">
        <f t="shared" si="3"/>
        <v>0.0001661793777</v>
      </c>
      <c r="I857" s="201">
        <f t="shared" si="4"/>
        <v>0.00003104440107</v>
      </c>
      <c r="J857" s="312">
        <f t="shared" si="5"/>
        <v>-0.00007182575617</v>
      </c>
    </row>
    <row r="858">
      <c r="A858" s="7">
        <v>854.0</v>
      </c>
      <c r="B858" s="310">
        <v>1.0</v>
      </c>
      <c r="C858" s="186">
        <v>6229.4</v>
      </c>
      <c r="D858" s="311">
        <v>1.0</v>
      </c>
      <c r="E858" s="186">
        <v>300.99</v>
      </c>
      <c r="F858" s="301">
        <f t="shared" si="1"/>
        <v>-0.004300506136</v>
      </c>
      <c r="G858" s="301">
        <f t="shared" si="2"/>
        <v>0.008515736304</v>
      </c>
      <c r="H858" s="201">
        <f t="shared" si="3"/>
        <v>0.00002523155348</v>
      </c>
      <c r="I858" s="201">
        <f t="shared" si="4"/>
        <v>0.00006952641975</v>
      </c>
      <c r="J858" s="312">
        <f t="shared" si="5"/>
        <v>-0.00004188388208</v>
      </c>
    </row>
    <row r="859">
      <c r="A859" s="7">
        <v>855.0</v>
      </c>
      <c r="B859" s="310">
        <v>1.0</v>
      </c>
      <c r="C859" s="186">
        <v>6184.6</v>
      </c>
      <c r="D859" s="311">
        <v>1.0</v>
      </c>
      <c r="E859" s="186">
        <v>299.0</v>
      </c>
      <c r="F859" s="301">
        <f t="shared" si="1"/>
        <v>-0.006611515333</v>
      </c>
      <c r="G859" s="301">
        <f t="shared" si="2"/>
        <v>-0.007191703856</v>
      </c>
      <c r="H859" s="201">
        <f t="shared" si="3"/>
        <v>0.00005378918671</v>
      </c>
      <c r="I859" s="201">
        <f t="shared" si="4"/>
        <v>0.00005430495769</v>
      </c>
      <c r="J859" s="312">
        <f t="shared" si="5"/>
        <v>0.00005404645695</v>
      </c>
    </row>
    <row r="860">
      <c r="A860" s="309">
        <v>856.0</v>
      </c>
      <c r="B860" s="310">
        <v>1.0</v>
      </c>
      <c r="C860" s="186">
        <v>6191.8</v>
      </c>
      <c r="D860" s="311">
        <v>1.0</v>
      </c>
      <c r="E860" s="186">
        <v>304.13</v>
      </c>
      <c r="F860" s="301">
        <f t="shared" si="1"/>
        <v>0.01715719064</v>
      </c>
      <c r="G860" s="301">
        <f t="shared" si="2"/>
        <v>0.001164182</v>
      </c>
      <c r="H860" s="201">
        <f t="shared" si="3"/>
        <v>0.0002700959061</v>
      </c>
      <c r="I860" s="201">
        <f t="shared" si="4"/>
        <v>0.0000009735691898</v>
      </c>
      <c r="J860" s="312">
        <f t="shared" si="5"/>
        <v>0.00001621595056</v>
      </c>
    </row>
    <row r="861">
      <c r="A861" s="7">
        <v>857.0</v>
      </c>
      <c r="B861" s="310">
        <v>1.0</v>
      </c>
      <c r="C861" s="186">
        <v>6173.8</v>
      </c>
      <c r="D861" s="7">
        <v>1.0</v>
      </c>
      <c r="E861" s="186">
        <v>301.04</v>
      </c>
      <c r="F861" s="301">
        <f t="shared" si="1"/>
        <v>-0.01016012889</v>
      </c>
      <c r="G861" s="301">
        <f t="shared" si="2"/>
        <v>-0.002907070642</v>
      </c>
      <c r="H861" s="201">
        <f t="shared" si="3"/>
        <v>0.0001184336976</v>
      </c>
      <c r="I861" s="201">
        <f t="shared" si="4"/>
        <v>0.000009514489075</v>
      </c>
      <c r="J861" s="312">
        <f t="shared" si="5"/>
        <v>0.0000335683798</v>
      </c>
    </row>
    <row r="862">
      <c r="A862" s="7">
        <v>858.0</v>
      </c>
      <c r="B862" s="310">
        <v>1.0</v>
      </c>
      <c r="C862" s="186">
        <v>6167.0</v>
      </c>
      <c r="D862" s="311">
        <v>1.0</v>
      </c>
      <c r="E862" s="186">
        <v>297.12</v>
      </c>
      <c r="F862" s="301">
        <f t="shared" si="1"/>
        <v>-0.01302152538</v>
      </c>
      <c r="G862" s="301">
        <f t="shared" si="2"/>
        <v>-0.001101428618</v>
      </c>
      <c r="H862" s="201">
        <f t="shared" si="3"/>
        <v>0.0001889008681</v>
      </c>
      <c r="I862" s="201">
        <f t="shared" si="4"/>
        <v>0.00000163562235</v>
      </c>
      <c r="J862" s="312">
        <f t="shared" si="5"/>
        <v>0.00001757755619</v>
      </c>
    </row>
    <row r="863">
      <c r="A863" s="309">
        <v>859.0</v>
      </c>
      <c r="B863" s="310">
        <v>1.0</v>
      </c>
      <c r="C863" s="186">
        <v>6155.6</v>
      </c>
      <c r="D863" s="311">
        <v>1.0</v>
      </c>
      <c r="E863" s="186">
        <v>296.34</v>
      </c>
      <c r="F863" s="301">
        <f t="shared" si="1"/>
        <v>-0.002625201939</v>
      </c>
      <c r="G863" s="301">
        <f t="shared" si="2"/>
        <v>-0.001848548727</v>
      </c>
      <c r="H863" s="201">
        <f t="shared" si="3"/>
        <v>0.00001120774997</v>
      </c>
      <c r="I863" s="201">
        <f t="shared" si="4"/>
        <v>0.00000410481632</v>
      </c>
      <c r="J863" s="312">
        <f t="shared" si="5"/>
        <v>0.000006782754234</v>
      </c>
    </row>
    <row r="864">
      <c r="A864" s="7">
        <v>860.0</v>
      </c>
      <c r="B864" s="310">
        <v>1.0</v>
      </c>
      <c r="C864" s="186">
        <v>6051.0</v>
      </c>
      <c r="D864" s="311">
        <v>1.0</v>
      </c>
      <c r="E864" s="186">
        <v>294.82</v>
      </c>
      <c r="F864" s="301">
        <f t="shared" si="1"/>
        <v>-0.005129243437</v>
      </c>
      <c r="G864" s="301">
        <f t="shared" si="2"/>
        <v>-0.01699265709</v>
      </c>
      <c r="H864" s="201">
        <f t="shared" si="3"/>
        <v>0.00003424402293</v>
      </c>
      <c r="I864" s="201">
        <f t="shared" si="4"/>
        <v>0.0002948138105</v>
      </c>
      <c r="J864" s="312">
        <f t="shared" si="5"/>
        <v>0.0001004769172</v>
      </c>
    </row>
    <row r="865">
      <c r="A865" s="7">
        <v>861.0</v>
      </c>
      <c r="B865" s="310">
        <v>1.0</v>
      </c>
      <c r="C865" s="186">
        <v>6057.7</v>
      </c>
      <c r="D865" s="7">
        <v>1.0</v>
      </c>
      <c r="E865" s="186">
        <v>296.0</v>
      </c>
      <c r="F865" s="301">
        <f t="shared" si="1"/>
        <v>0.004002442168</v>
      </c>
      <c r="G865" s="301">
        <f t="shared" si="2"/>
        <v>0.001107254999</v>
      </c>
      <c r="H865" s="201">
        <f t="shared" si="3"/>
        <v>0.00001075739193</v>
      </c>
      <c r="I865" s="201">
        <f t="shared" si="4"/>
        <v>0.0000008644705732</v>
      </c>
      <c r="J865" s="312">
        <f t="shared" si="5"/>
        <v>0.000003049499757</v>
      </c>
    </row>
    <row r="866">
      <c r="A866" s="309">
        <v>862.0</v>
      </c>
      <c r="B866" s="310">
        <v>1.0</v>
      </c>
      <c r="C866" s="186">
        <v>5960.3</v>
      </c>
      <c r="D866" s="311">
        <v>1.0</v>
      </c>
      <c r="E866" s="186">
        <v>291.97</v>
      </c>
      <c r="F866" s="301">
        <f t="shared" si="1"/>
        <v>-0.01361486486</v>
      </c>
      <c r="G866" s="301">
        <f t="shared" si="2"/>
        <v>-0.01607870974</v>
      </c>
      <c r="H866" s="201">
        <f t="shared" si="3"/>
        <v>0.0002055627795</v>
      </c>
      <c r="I866" s="201">
        <f t="shared" si="4"/>
        <v>0.0002642638968</v>
      </c>
      <c r="J866" s="312">
        <f t="shared" si="5"/>
        <v>0.0002330725663</v>
      </c>
    </row>
    <row r="867">
      <c r="A867" s="7">
        <v>863.0</v>
      </c>
      <c r="B867" s="310">
        <v>1.0</v>
      </c>
      <c r="C867" s="186">
        <v>5927.6</v>
      </c>
      <c r="D867" s="311">
        <v>1.0</v>
      </c>
      <c r="E867" s="186">
        <v>294.43</v>
      </c>
      <c r="F867" s="301">
        <f t="shared" si="1"/>
        <v>0.00842552317</v>
      </c>
      <c r="G867" s="301">
        <f t="shared" si="2"/>
        <v>-0.005486301025</v>
      </c>
      <c r="H867" s="201">
        <f t="shared" si="3"/>
        <v>0.00005933508944</v>
      </c>
      <c r="I867" s="201">
        <f t="shared" si="4"/>
        <v>0.00003207848236</v>
      </c>
      <c r="J867" s="312">
        <f t="shared" si="5"/>
        <v>-0.00004362773911</v>
      </c>
    </row>
    <row r="868">
      <c r="A868" s="7">
        <v>864.0</v>
      </c>
      <c r="B868" s="310">
        <v>1.0</v>
      </c>
      <c r="C868" s="186">
        <v>5951.3</v>
      </c>
      <c r="D868" s="311">
        <v>1.0</v>
      </c>
      <c r="E868" s="186">
        <v>291.5</v>
      </c>
      <c r="F868" s="301">
        <f t="shared" si="1"/>
        <v>-0.00995143158</v>
      </c>
      <c r="G868" s="301">
        <f t="shared" si="2"/>
        <v>0.003998245496</v>
      </c>
      <c r="H868" s="201">
        <f t="shared" si="3"/>
        <v>0.0001139348614</v>
      </c>
      <c r="I868" s="201">
        <f t="shared" si="4"/>
        <v>0.00001459820387</v>
      </c>
      <c r="J868" s="312">
        <f t="shared" si="5"/>
        <v>-0.00004078289267</v>
      </c>
    </row>
    <row r="869">
      <c r="A869" s="309">
        <v>865.0</v>
      </c>
      <c r="B869" s="310">
        <v>1.0</v>
      </c>
      <c r="C869" s="186">
        <v>6066.4</v>
      </c>
      <c r="D869" s="7">
        <v>1.0</v>
      </c>
      <c r="E869" s="186">
        <v>287.56</v>
      </c>
      <c r="F869" s="301">
        <f t="shared" si="1"/>
        <v>-0.01351629503</v>
      </c>
      <c r="G869" s="301">
        <f t="shared" si="2"/>
        <v>0.0193403122</v>
      </c>
      <c r="H869" s="201">
        <f t="shared" si="3"/>
        <v>0.0002027460131</v>
      </c>
      <c r="I869" s="201">
        <f t="shared" si="4"/>
        <v>0.0003672139117</v>
      </c>
      <c r="J869" s="312">
        <f t="shared" si="5"/>
        <v>-0.0002728573924</v>
      </c>
    </row>
    <row r="870">
      <c r="A870" s="7">
        <v>866.0</v>
      </c>
      <c r="B870" s="310">
        <v>1.0</v>
      </c>
      <c r="C870" s="186">
        <v>6062.1</v>
      </c>
      <c r="D870" s="311">
        <v>1.0</v>
      </c>
      <c r="E870" s="186">
        <v>286.05</v>
      </c>
      <c r="F870" s="301">
        <f t="shared" si="1"/>
        <v>-0.005251078036</v>
      </c>
      <c r="G870" s="301">
        <f t="shared" si="2"/>
        <v>-0.0007088223658</v>
      </c>
      <c r="H870" s="201">
        <f t="shared" si="3"/>
        <v>0.00003568477959</v>
      </c>
      <c r="I870" s="201">
        <f t="shared" si="4"/>
        <v>0.0000007855423464</v>
      </c>
      <c r="J870" s="312">
        <f t="shared" si="5"/>
        <v>0.000005294516549</v>
      </c>
    </row>
    <row r="871">
      <c r="A871" s="7">
        <v>867.0</v>
      </c>
      <c r="B871" s="310">
        <v>1.0</v>
      </c>
      <c r="C871" s="186">
        <v>6139.6</v>
      </c>
      <c r="D871" s="311">
        <v>1.0</v>
      </c>
      <c r="E871" s="186">
        <v>291.99</v>
      </c>
      <c r="F871" s="301">
        <f t="shared" si="1"/>
        <v>0.02076560042</v>
      </c>
      <c r="G871" s="301">
        <f t="shared" si="2"/>
        <v>0.01278434866</v>
      </c>
      <c r="H871" s="201">
        <f t="shared" si="3"/>
        <v>0.0004017220325</v>
      </c>
      <c r="I871" s="201">
        <f t="shared" si="4"/>
        <v>0.0001589329885</v>
      </c>
      <c r="J871" s="312">
        <f t="shared" si="5"/>
        <v>0.0002526794079</v>
      </c>
    </row>
    <row r="872">
      <c r="A872" s="309">
        <v>868.0</v>
      </c>
      <c r="B872" s="310">
        <v>1.0</v>
      </c>
      <c r="C872" s="186">
        <v>6190.2</v>
      </c>
      <c r="D872" s="311">
        <v>1.0</v>
      </c>
      <c r="E872" s="186">
        <v>291.58</v>
      </c>
      <c r="F872" s="301">
        <f t="shared" si="1"/>
        <v>-0.001404157677</v>
      </c>
      <c r="G872" s="301">
        <f t="shared" si="2"/>
        <v>0.008241579256</v>
      </c>
      <c r="H872" s="201">
        <f t="shared" si="3"/>
        <v>0.000004523080524</v>
      </c>
      <c r="I872" s="201">
        <f t="shared" si="4"/>
        <v>0.00006502960161</v>
      </c>
      <c r="J872" s="312">
        <f t="shared" si="5"/>
        <v>-0.00001715033891</v>
      </c>
    </row>
    <row r="873">
      <c r="A873" s="7">
        <v>869.0</v>
      </c>
      <c r="B873" s="310">
        <v>1.0</v>
      </c>
      <c r="C873" s="186">
        <v>6298.8</v>
      </c>
      <c r="D873" s="7">
        <v>1.0</v>
      </c>
      <c r="E873" s="186">
        <v>301.63</v>
      </c>
      <c r="F873" s="301">
        <f t="shared" si="1"/>
        <v>0.03446738459</v>
      </c>
      <c r="G873" s="301">
        <f t="shared" si="2"/>
        <v>0.01754385965</v>
      </c>
      <c r="H873" s="201">
        <f t="shared" si="3"/>
        <v>0.001138710768</v>
      </c>
      <c r="I873" s="201">
        <f t="shared" si="4"/>
        <v>0.0003015909371</v>
      </c>
      <c r="J873" s="312">
        <f t="shared" si="5"/>
        <v>0.0005860246135</v>
      </c>
    </row>
    <row r="874">
      <c r="A874" s="7">
        <v>870.0</v>
      </c>
      <c r="B874" s="310">
        <v>1.0</v>
      </c>
      <c r="C874" s="186">
        <v>6340.5</v>
      </c>
      <c r="D874" s="311">
        <v>1.0</v>
      </c>
      <c r="E874" s="186">
        <v>301.99</v>
      </c>
      <c r="F874" s="301">
        <f t="shared" si="1"/>
        <v>0.001193515234</v>
      </c>
      <c r="G874" s="301">
        <f t="shared" si="2"/>
        <v>0.00662030863</v>
      </c>
      <c r="H874" s="201">
        <f t="shared" si="3"/>
        <v>0.0000002217650747</v>
      </c>
      <c r="I874" s="201">
        <f t="shared" si="4"/>
        <v>0.0000415099647</v>
      </c>
      <c r="J874" s="312">
        <f t="shared" si="5"/>
        <v>0.000003034050168</v>
      </c>
    </row>
    <row r="875">
      <c r="A875" s="309">
        <v>871.0</v>
      </c>
      <c r="B875" s="310">
        <v>1.0</v>
      </c>
      <c r="C875" s="186">
        <v>6449.7</v>
      </c>
      <c r="D875" s="311">
        <v>1.0</v>
      </c>
      <c r="E875" s="186">
        <v>304.92</v>
      </c>
      <c r="F875" s="301">
        <f t="shared" si="1"/>
        <v>0.009702308023</v>
      </c>
      <c r="G875" s="301">
        <f t="shared" si="2"/>
        <v>0.01722261651</v>
      </c>
      <c r="H875" s="201">
        <f t="shared" si="3"/>
        <v>0.00008063523088</v>
      </c>
      <c r="I875" s="201">
        <f t="shared" si="4"/>
        <v>0.0002905364775</v>
      </c>
      <c r="J875" s="312">
        <f t="shared" si="5"/>
        <v>0.000153060367</v>
      </c>
    </row>
    <row r="876">
      <c r="A876" s="7">
        <v>872.0</v>
      </c>
      <c r="B876" s="310">
        <v>1.0</v>
      </c>
      <c r="C876" s="186">
        <v>6418.2</v>
      </c>
      <c r="D876" s="311">
        <v>1.0</v>
      </c>
      <c r="E876" s="186">
        <v>304.6</v>
      </c>
      <c r="F876" s="301">
        <f t="shared" si="1"/>
        <v>-0.001049455595</v>
      </c>
      <c r="G876" s="301">
        <f t="shared" si="2"/>
        <v>-0.004883948091</v>
      </c>
      <c r="H876" s="201">
        <f t="shared" si="3"/>
        <v>0.000003140166291</v>
      </c>
      <c r="I876" s="201">
        <f t="shared" si="4"/>
        <v>0.00002561811407</v>
      </c>
      <c r="J876" s="312">
        <f t="shared" si="5"/>
        <v>0.000008969121375</v>
      </c>
    </row>
    <row r="877">
      <c r="A877" s="7">
        <v>873.0</v>
      </c>
      <c r="B877" s="310">
        <v>1.0</v>
      </c>
      <c r="C877" s="186">
        <v>6405.2</v>
      </c>
      <c r="D877" s="7">
        <v>1.0</v>
      </c>
      <c r="E877" s="186">
        <v>306.54</v>
      </c>
      <c r="F877" s="301">
        <f t="shared" si="1"/>
        <v>0.006369008536</v>
      </c>
      <c r="G877" s="301">
        <f t="shared" si="2"/>
        <v>-0.002025490013</v>
      </c>
      <c r="H877" s="201">
        <f t="shared" si="3"/>
        <v>0.00003188197632</v>
      </c>
      <c r="I877" s="201">
        <f t="shared" si="4"/>
        <v>0.000004853102883</v>
      </c>
      <c r="J877" s="312">
        <f t="shared" si="5"/>
        <v>-0.00001243891117</v>
      </c>
    </row>
    <row r="878">
      <c r="A878" s="309">
        <v>874.0</v>
      </c>
      <c r="B878" s="310">
        <v>1.0</v>
      </c>
      <c r="C878" s="186">
        <v>6484.3</v>
      </c>
      <c r="D878" s="311">
        <v>1.0</v>
      </c>
      <c r="E878" s="186">
        <v>308.58</v>
      </c>
      <c r="F878" s="301">
        <f t="shared" si="1"/>
        <v>0.006654922685</v>
      </c>
      <c r="G878" s="301">
        <f t="shared" si="2"/>
        <v>0.01234934116</v>
      </c>
      <c r="H878" s="201">
        <f t="shared" si="3"/>
        <v>0.00003519250179</v>
      </c>
      <c r="I878" s="201">
        <f t="shared" si="4"/>
        <v>0.0001481540604</v>
      </c>
      <c r="J878" s="312">
        <f t="shared" si="5"/>
        <v>0.00007220742369</v>
      </c>
    </row>
    <row r="879">
      <c r="A879" s="7">
        <v>875.0</v>
      </c>
      <c r="B879" s="310">
        <v>1.0</v>
      </c>
      <c r="C879" s="186">
        <v>6498.2</v>
      </c>
      <c r="D879" s="311">
        <v>1.0</v>
      </c>
      <c r="E879" s="186">
        <v>309.46</v>
      </c>
      <c r="F879" s="301">
        <f t="shared" si="1"/>
        <v>0.002851772636</v>
      </c>
      <c r="G879" s="301">
        <f t="shared" si="2"/>
        <v>0.002143639252</v>
      </c>
      <c r="H879" s="201">
        <f t="shared" si="3"/>
        <v>0.000004533393824</v>
      </c>
      <c r="I879" s="201">
        <f t="shared" si="4"/>
        <v>0.000003865758993</v>
      </c>
      <c r="J879" s="312">
        <f t="shared" si="5"/>
        <v>0.000004186288087</v>
      </c>
    </row>
    <row r="880">
      <c r="A880" s="7">
        <v>876.0</v>
      </c>
      <c r="B880" s="310">
        <v>1.0</v>
      </c>
      <c r="C880" s="186">
        <v>6531.1</v>
      </c>
      <c r="D880" s="311">
        <v>1.0</v>
      </c>
      <c r="E880" s="186">
        <v>315.04</v>
      </c>
      <c r="F880" s="301">
        <f t="shared" si="1"/>
        <v>0.01803140955</v>
      </c>
      <c r="G880" s="301">
        <f t="shared" si="2"/>
        <v>0.005062940507</v>
      </c>
      <c r="H880" s="201">
        <f t="shared" si="3"/>
        <v>0.0002995950321</v>
      </c>
      <c r="I880" s="201">
        <f t="shared" si="4"/>
        <v>0.00002386766669</v>
      </c>
      <c r="J880" s="312">
        <f t="shared" si="5"/>
        <v>0.00008456142364</v>
      </c>
    </row>
    <row r="881">
      <c r="A881" s="309">
        <v>877.0</v>
      </c>
      <c r="B881" s="310">
        <v>1.0</v>
      </c>
      <c r="C881" s="186">
        <v>6547.2</v>
      </c>
      <c r="D881" s="7">
        <v>1.0</v>
      </c>
      <c r="E881" s="186">
        <v>311.37</v>
      </c>
      <c r="F881" s="301">
        <f t="shared" si="1"/>
        <v>-0.01164931437</v>
      </c>
      <c r="G881" s="301">
        <f t="shared" si="2"/>
        <v>0.002465128386</v>
      </c>
      <c r="H881" s="201">
        <f t="shared" si="3"/>
        <v>0.0001530641623</v>
      </c>
      <c r="I881" s="201">
        <f t="shared" si="4"/>
        <v>0.000005233308131</v>
      </c>
      <c r="J881" s="312">
        <f t="shared" si="5"/>
        <v>-0.0000283025074</v>
      </c>
    </row>
    <row r="882">
      <c r="A882" s="7">
        <v>878.0</v>
      </c>
      <c r="B882" s="310">
        <v>1.0</v>
      </c>
      <c r="C882" s="186">
        <v>6539.2</v>
      </c>
      <c r="D882" s="311">
        <v>1.0</v>
      </c>
      <c r="E882" s="186">
        <v>312.53</v>
      </c>
      <c r="F882" s="301">
        <f t="shared" si="1"/>
        <v>0.003725471304</v>
      </c>
      <c r="G882" s="301">
        <f t="shared" si="2"/>
        <v>-0.001221896383</v>
      </c>
      <c r="H882" s="201">
        <f t="shared" si="3"/>
        <v>0.000009017261048</v>
      </c>
      <c r="I882" s="201">
        <f t="shared" si="4"/>
        <v>0.000001958270781</v>
      </c>
      <c r="J882" s="312">
        <f t="shared" si="5"/>
        <v>-0.000004202170729</v>
      </c>
    </row>
    <row r="883">
      <c r="A883" s="7">
        <v>879.0</v>
      </c>
      <c r="B883" s="310">
        <v>1.0</v>
      </c>
      <c r="C883" s="186">
        <v>6561.6</v>
      </c>
      <c r="D883" s="311">
        <v>1.0</v>
      </c>
      <c r="E883" s="186">
        <v>310.27</v>
      </c>
      <c r="F883" s="301">
        <f t="shared" si="1"/>
        <v>-0.007231305795</v>
      </c>
      <c r="G883" s="301">
        <f t="shared" si="2"/>
        <v>0.003425495473</v>
      </c>
      <c r="H883" s="201">
        <f t="shared" si="3"/>
        <v>0.00006326455123</v>
      </c>
      <c r="I883" s="201">
        <f t="shared" si="4"/>
        <v>0.00001054956617</v>
      </c>
      <c r="J883" s="312">
        <f t="shared" si="5"/>
        <v>-0.00002583434864</v>
      </c>
    </row>
    <row r="884">
      <c r="A884" s="309">
        <v>880.0</v>
      </c>
      <c r="B884" s="310">
        <v>1.0</v>
      </c>
      <c r="C884" s="186">
        <v>6644.1</v>
      </c>
      <c r="D884" s="311">
        <v>1.0</v>
      </c>
      <c r="E884" s="186">
        <v>313.53</v>
      </c>
      <c r="F884" s="301">
        <f t="shared" si="1"/>
        <v>0.01050697779</v>
      </c>
      <c r="G884" s="301">
        <f t="shared" si="2"/>
        <v>0.01257315289</v>
      </c>
      <c r="H884" s="201">
        <f t="shared" si="3"/>
        <v>0.00009573413019</v>
      </c>
      <c r="I884" s="201">
        <f t="shared" si="4"/>
        <v>0.0001536525601</v>
      </c>
      <c r="J884" s="312">
        <f t="shared" si="5"/>
        <v>0.0001212839404</v>
      </c>
    </row>
    <row r="885">
      <c r="A885" s="7">
        <v>881.0</v>
      </c>
      <c r="B885" s="310">
        <v>1.0</v>
      </c>
      <c r="C885" s="186">
        <v>6683.3</v>
      </c>
      <c r="D885" s="7">
        <v>1.0</v>
      </c>
      <c r="E885" s="186">
        <v>316.68</v>
      </c>
      <c r="F885" s="301">
        <f t="shared" si="1"/>
        <v>0.01004688547</v>
      </c>
      <c r="G885" s="301">
        <f t="shared" si="2"/>
        <v>0.005899971403</v>
      </c>
      <c r="H885" s="201">
        <f t="shared" si="3"/>
        <v>0.000086942377</v>
      </c>
      <c r="I885" s="201">
        <f t="shared" si="4"/>
        <v>0.00003274684031</v>
      </c>
      <c r="J885" s="312">
        <f t="shared" si="5"/>
        <v>0.00005335811218</v>
      </c>
    </row>
    <row r="886">
      <c r="A886" s="7">
        <v>882.0</v>
      </c>
      <c r="B886" s="310">
        <v>1.0</v>
      </c>
      <c r="C886" s="186">
        <v>6636.4</v>
      </c>
      <c r="D886" s="311">
        <v>1.0</v>
      </c>
      <c r="E886" s="186">
        <v>318.58</v>
      </c>
      <c r="F886" s="301">
        <f t="shared" si="1"/>
        <v>0.005999747379</v>
      </c>
      <c r="G886" s="301">
        <f t="shared" si="2"/>
        <v>-0.007017491359</v>
      </c>
      <c r="H886" s="201">
        <f t="shared" si="3"/>
        <v>0.00002784832836</v>
      </c>
      <c r="I886" s="201">
        <f t="shared" si="4"/>
        <v>0.00005176769779</v>
      </c>
      <c r="J886" s="312">
        <f t="shared" si="5"/>
        <v>-0.00003796898532</v>
      </c>
    </row>
    <row r="887">
      <c r="A887" s="309">
        <v>883.0</v>
      </c>
      <c r="B887" s="310">
        <v>1.0</v>
      </c>
      <c r="C887" s="186">
        <v>6601.1</v>
      </c>
      <c r="D887" s="311">
        <v>1.0</v>
      </c>
      <c r="E887" s="186">
        <v>310.61</v>
      </c>
      <c r="F887" s="301">
        <f t="shared" si="1"/>
        <v>-0.02501726411</v>
      </c>
      <c r="G887" s="301">
        <f t="shared" si="2"/>
        <v>-0.005319148936</v>
      </c>
      <c r="H887" s="201">
        <f t="shared" si="3"/>
        <v>0.0006625403903</v>
      </c>
      <c r="I887" s="201">
        <f t="shared" si="4"/>
        <v>0.00003021299455</v>
      </c>
      <c r="J887" s="312">
        <f t="shared" si="5"/>
        <v>0.0001414826109</v>
      </c>
    </row>
    <row r="888">
      <c r="A888" s="7">
        <v>884.0</v>
      </c>
      <c r="B888" s="310">
        <v>1.0</v>
      </c>
      <c r="C888" s="186">
        <v>6517.8</v>
      </c>
      <c r="D888" s="311">
        <v>1.0</v>
      </c>
      <c r="E888" s="186">
        <v>307.04</v>
      </c>
      <c r="F888" s="301">
        <f t="shared" si="1"/>
        <v>-0.01149351277</v>
      </c>
      <c r="G888" s="301">
        <f t="shared" si="2"/>
        <v>-0.01261910894</v>
      </c>
      <c r="H888" s="201">
        <f t="shared" si="3"/>
        <v>0.0001492333095</v>
      </c>
      <c r="I888" s="201">
        <f t="shared" si="4"/>
        <v>0.0001637528395</v>
      </c>
      <c r="J888" s="312">
        <f t="shared" si="5"/>
        <v>0.0001563245923</v>
      </c>
    </row>
    <row r="889">
      <c r="A889" s="7">
        <v>885.0</v>
      </c>
      <c r="B889" s="310">
        <v>1.0</v>
      </c>
      <c r="C889" s="186">
        <v>6588.5</v>
      </c>
      <c r="D889" s="7">
        <v>1.0</v>
      </c>
      <c r="E889" s="186">
        <v>303.0</v>
      </c>
      <c r="F889" s="301">
        <f t="shared" si="1"/>
        <v>-0.01315789474</v>
      </c>
      <c r="G889" s="301">
        <f t="shared" si="2"/>
        <v>0.01084721839</v>
      </c>
      <c r="H889" s="201">
        <f t="shared" si="3"/>
        <v>0.0001926680187</v>
      </c>
      <c r="I889" s="201">
        <f t="shared" si="4"/>
        <v>0.0001138431913</v>
      </c>
      <c r="J889" s="312">
        <f t="shared" si="5"/>
        <v>-0.0001481011212</v>
      </c>
    </row>
    <row r="890">
      <c r="A890" s="309">
        <v>886.0</v>
      </c>
      <c r="B890" s="310">
        <v>1.0</v>
      </c>
      <c r="C890" s="186">
        <v>6590.2</v>
      </c>
      <c r="D890" s="311">
        <v>1.0</v>
      </c>
      <c r="E890" s="186">
        <v>297.38</v>
      </c>
      <c r="F890" s="301">
        <f t="shared" si="1"/>
        <v>-0.01854785479</v>
      </c>
      <c r="G890" s="301">
        <f t="shared" si="2"/>
        <v>0.0002580253472</v>
      </c>
      <c r="H890" s="201">
        <f t="shared" si="3"/>
        <v>0.0003713502673</v>
      </c>
      <c r="I890" s="201">
        <f t="shared" si="4"/>
        <v>0.000000006486602158</v>
      </c>
      <c r="J890" s="312">
        <f t="shared" si="5"/>
        <v>-0.000001552031393</v>
      </c>
    </row>
    <row r="891">
      <c r="A891" s="7">
        <v>887.0</v>
      </c>
      <c r="B891" s="310">
        <v>1.0</v>
      </c>
      <c r="C891" s="186">
        <v>6615.3</v>
      </c>
      <c r="D891" s="311">
        <v>1.0</v>
      </c>
      <c r="E891" s="186">
        <v>299.75</v>
      </c>
      <c r="F891" s="301">
        <f t="shared" si="1"/>
        <v>0.007969601184</v>
      </c>
      <c r="G891" s="301">
        <f t="shared" si="2"/>
        <v>0.003808685624</v>
      </c>
      <c r="H891" s="201">
        <f t="shared" si="3"/>
        <v>0.00005251908644</v>
      </c>
      <c r="I891" s="201">
        <f t="shared" si="4"/>
        <v>0.00001318561142</v>
      </c>
      <c r="J891" s="312">
        <f t="shared" si="5"/>
        <v>0.00002631532378</v>
      </c>
    </row>
    <row r="892">
      <c r="A892" s="7">
        <v>888.0</v>
      </c>
      <c r="B892" s="310">
        <v>1.0</v>
      </c>
      <c r="C892" s="186">
        <v>6634.1</v>
      </c>
      <c r="D892" s="311">
        <v>1.0</v>
      </c>
      <c r="E892" s="186">
        <v>296.26</v>
      </c>
      <c r="F892" s="301">
        <f t="shared" si="1"/>
        <v>-0.01164303586</v>
      </c>
      <c r="G892" s="301">
        <f t="shared" si="2"/>
        <v>0.002841896815</v>
      </c>
      <c r="H892" s="201">
        <f t="shared" si="3"/>
        <v>0.0001529088474</v>
      </c>
      <c r="I892" s="201">
        <f t="shared" si="4"/>
        <v>0.000007099085511</v>
      </c>
      <c r="J892" s="312">
        <f t="shared" si="5"/>
        <v>-0.00003294712405</v>
      </c>
    </row>
    <row r="893">
      <c r="A893" s="309">
        <v>889.0</v>
      </c>
      <c r="B893" s="310">
        <v>1.0</v>
      </c>
      <c r="C893" s="186">
        <v>6675.0</v>
      </c>
      <c r="D893" s="7">
        <v>1.0</v>
      </c>
      <c r="E893" s="186">
        <v>294.13</v>
      </c>
      <c r="F893" s="301">
        <f t="shared" si="1"/>
        <v>-0.00718963073</v>
      </c>
      <c r="G893" s="301">
        <f t="shared" si="2"/>
        <v>0.006165116595</v>
      </c>
      <c r="H893" s="201">
        <f t="shared" si="3"/>
        <v>0.00006260332931</v>
      </c>
      <c r="I893" s="201">
        <f t="shared" si="4"/>
        <v>0.00003585172131</v>
      </c>
      <c r="J893" s="312">
        <f t="shared" si="5"/>
        <v>-0.00004737549066</v>
      </c>
    </row>
    <row r="894">
      <c r="A894" s="7">
        <v>890.0</v>
      </c>
      <c r="B894" s="310">
        <v>1.0</v>
      </c>
      <c r="C894" s="186">
        <v>6687.7</v>
      </c>
      <c r="D894" s="311">
        <v>1.0</v>
      </c>
      <c r="E894" s="186">
        <v>293.8</v>
      </c>
      <c r="F894" s="301">
        <f t="shared" si="1"/>
        <v>-0.001121952878</v>
      </c>
      <c r="G894" s="301">
        <f t="shared" si="2"/>
        <v>0.001902621723</v>
      </c>
      <c r="H894" s="201">
        <f t="shared" si="3"/>
        <v>0.000003402359976</v>
      </c>
      <c r="I894" s="201">
        <f t="shared" si="4"/>
        <v>0.000002976093599</v>
      </c>
      <c r="J894" s="312">
        <f t="shared" si="5"/>
        <v>-0.000003182097067</v>
      </c>
    </row>
    <row r="895">
      <c r="A895" s="7">
        <v>891.0</v>
      </c>
      <c r="B895" s="310">
        <v>1.0</v>
      </c>
      <c r="C895" s="186">
        <v>6728.5</v>
      </c>
      <c r="D895" s="311">
        <v>1.0</v>
      </c>
      <c r="E895" s="186">
        <v>295.0</v>
      </c>
      <c r="F895" s="301">
        <f t="shared" si="1"/>
        <v>0.004084411164</v>
      </c>
      <c r="G895" s="301">
        <f t="shared" si="2"/>
        <v>0.006100752127</v>
      </c>
      <c r="H895" s="201">
        <f t="shared" si="3"/>
        <v>0.00001130180227</v>
      </c>
      <c r="I895" s="201">
        <f t="shared" si="4"/>
        <v>0.00003508508277</v>
      </c>
      <c r="J895" s="312">
        <f t="shared" si="5"/>
        <v>0.00001991292716</v>
      </c>
    </row>
    <row r="896">
      <c r="A896" s="309">
        <v>892.0</v>
      </c>
      <c r="B896" s="310">
        <v>1.0</v>
      </c>
      <c r="C896" s="186">
        <v>6683.1</v>
      </c>
      <c r="D896" s="311">
        <v>1.0</v>
      </c>
      <c r="E896" s="186">
        <v>297.59</v>
      </c>
      <c r="F896" s="301">
        <f t="shared" si="1"/>
        <v>0.008779661017</v>
      </c>
      <c r="G896" s="301">
        <f t="shared" si="2"/>
        <v>-0.006747417701</v>
      </c>
      <c r="H896" s="201">
        <f t="shared" si="3"/>
        <v>0.00006491629925</v>
      </c>
      <c r="I896" s="201">
        <f t="shared" si="4"/>
        <v>0.00004795428991</v>
      </c>
      <c r="J896" s="312">
        <f t="shared" si="5"/>
        <v>-0.00005579439967</v>
      </c>
    </row>
    <row r="897">
      <c r="A897" s="7">
        <v>893.0</v>
      </c>
      <c r="B897" s="310">
        <v>1.0</v>
      </c>
      <c r="C897" s="186">
        <v>6642.6</v>
      </c>
      <c r="D897" s="7">
        <v>1.0</v>
      </c>
      <c r="E897" s="186">
        <v>304.14</v>
      </c>
      <c r="F897" s="301">
        <f t="shared" si="1"/>
        <v>0.02201014819</v>
      </c>
      <c r="G897" s="301">
        <f t="shared" si="2"/>
        <v>-0.006060061947</v>
      </c>
      <c r="H897" s="201">
        <f t="shared" si="3"/>
        <v>0.000453159885</v>
      </c>
      <c r="I897" s="201">
        <f t="shared" si="4"/>
        <v>0.00003890700318</v>
      </c>
      <c r="J897" s="312">
        <f t="shared" si="5"/>
        <v>-0.0001327821264</v>
      </c>
    </row>
    <row r="898">
      <c r="A898" s="7">
        <v>894.0</v>
      </c>
      <c r="B898" s="310">
        <v>1.0</v>
      </c>
      <c r="C898" s="186">
        <v>6660.2</v>
      </c>
      <c r="D898" s="311">
        <v>1.0</v>
      </c>
      <c r="E898" s="186">
        <v>301.29</v>
      </c>
      <c r="F898" s="301">
        <f t="shared" si="1"/>
        <v>-0.009370684553</v>
      </c>
      <c r="G898" s="301">
        <f t="shared" si="2"/>
        <v>0.002649564929</v>
      </c>
      <c r="H898" s="201">
        <f t="shared" si="3"/>
        <v>0.0001018743091</v>
      </c>
      <c r="I898" s="201">
        <f t="shared" si="4"/>
        <v>0.000006111174715</v>
      </c>
      <c r="J898" s="312">
        <f t="shared" si="5"/>
        <v>-0.00002495138678</v>
      </c>
    </row>
    <row r="899">
      <c r="A899" s="309">
        <v>895.0</v>
      </c>
      <c r="B899" s="310">
        <v>1.0</v>
      </c>
      <c r="C899" s="186">
        <v>6631.3</v>
      </c>
      <c r="D899" s="311">
        <v>1.0</v>
      </c>
      <c r="E899" s="186">
        <v>291.53</v>
      </c>
      <c r="F899" s="301">
        <f t="shared" si="1"/>
        <v>-0.03239403897</v>
      </c>
      <c r="G899" s="301">
        <f t="shared" si="2"/>
        <v>-0.004339209033</v>
      </c>
      <c r="H899" s="201">
        <f t="shared" si="3"/>
        <v>0.001096711501</v>
      </c>
      <c r="I899" s="201">
        <f t="shared" si="4"/>
        <v>0.00002040053314</v>
      </c>
      <c r="J899" s="312">
        <f t="shared" si="5"/>
        <v>0.0001495777367</v>
      </c>
    </row>
    <row r="900">
      <c r="A900" s="7">
        <v>896.0</v>
      </c>
      <c r="B900" s="310">
        <v>1.0</v>
      </c>
      <c r="C900" s="186">
        <v>6679.2</v>
      </c>
      <c r="D900" s="311">
        <v>1.0</v>
      </c>
      <c r="E900" s="186">
        <v>286.5</v>
      </c>
      <c r="F900" s="301">
        <f t="shared" si="1"/>
        <v>-0.01725379892</v>
      </c>
      <c r="G900" s="301">
        <f t="shared" si="2"/>
        <v>0.007223319711</v>
      </c>
      <c r="H900" s="201">
        <f t="shared" si="3"/>
        <v>0.0003231507687</v>
      </c>
      <c r="I900" s="201">
        <f t="shared" si="4"/>
        <v>0.00004964377406</v>
      </c>
      <c r="J900" s="312">
        <f t="shared" si="5"/>
        <v>-0.00012665869</v>
      </c>
    </row>
    <row r="901">
      <c r="A901" s="7">
        <v>897.0</v>
      </c>
      <c r="B901" s="310">
        <v>1.0</v>
      </c>
      <c r="C901" s="186">
        <v>6756.7</v>
      </c>
      <c r="D901" s="7">
        <v>1.0</v>
      </c>
      <c r="E901" s="186">
        <v>289.84</v>
      </c>
      <c r="F901" s="301">
        <f t="shared" si="1"/>
        <v>0.01165794066</v>
      </c>
      <c r="G901" s="301">
        <f t="shared" si="2"/>
        <v>0.01160318601</v>
      </c>
      <c r="H901" s="201">
        <f t="shared" si="3"/>
        <v>0.0001195817664</v>
      </c>
      <c r="I901" s="201">
        <f t="shared" si="4"/>
        <v>0.000130546623</v>
      </c>
      <c r="J901" s="312">
        <f t="shared" si="5"/>
        <v>0.0001249439705</v>
      </c>
    </row>
    <row r="902">
      <c r="A902" s="309">
        <v>898.0</v>
      </c>
      <c r="B902" s="310">
        <v>1.0</v>
      </c>
      <c r="C902" s="186">
        <v>6675.5</v>
      </c>
      <c r="D902" s="311">
        <v>1.0</v>
      </c>
      <c r="E902" s="186">
        <v>286.95</v>
      </c>
      <c r="F902" s="301">
        <f t="shared" si="1"/>
        <v>-0.009971018493</v>
      </c>
      <c r="G902" s="301">
        <f t="shared" si="2"/>
        <v>-0.01201770095</v>
      </c>
      <c r="H902" s="201">
        <f t="shared" si="3"/>
        <v>0.0001143533875</v>
      </c>
      <c r="I902" s="201">
        <f t="shared" si="4"/>
        <v>0.0001487225823</v>
      </c>
      <c r="J902" s="312">
        <f t="shared" si="5"/>
        <v>0.0001304106249</v>
      </c>
    </row>
    <row r="903">
      <c r="A903" s="7">
        <v>899.0</v>
      </c>
      <c r="B903" s="310">
        <v>1.0</v>
      </c>
      <c r="C903" s="186">
        <v>6669.9</v>
      </c>
      <c r="D903" s="311">
        <v>1.0</v>
      </c>
      <c r="E903" s="186">
        <v>288.16</v>
      </c>
      <c r="F903" s="301">
        <f t="shared" si="1"/>
        <v>0.004216762502</v>
      </c>
      <c r="G903" s="301">
        <f t="shared" si="2"/>
        <v>-0.0008388884728</v>
      </c>
      <c r="H903" s="201">
        <f t="shared" si="3"/>
        <v>0.00001220920066</v>
      </c>
      <c r="I903" s="201">
        <f t="shared" si="4"/>
        <v>0.000001033016871</v>
      </c>
      <c r="J903" s="312">
        <f t="shared" si="5"/>
        <v>-0.000003551381457</v>
      </c>
    </row>
    <row r="904">
      <c r="A904" s="7">
        <v>900.0</v>
      </c>
      <c r="B904" s="310">
        <v>1.0</v>
      </c>
      <c r="C904" s="186">
        <v>6599.6</v>
      </c>
      <c r="D904" s="311">
        <v>1.0</v>
      </c>
      <c r="E904" s="186">
        <v>288.98</v>
      </c>
      <c r="F904" s="301">
        <f t="shared" si="1"/>
        <v>0.00284564131</v>
      </c>
      <c r="G904" s="301">
        <f t="shared" si="2"/>
        <v>-0.01053988815</v>
      </c>
      <c r="H904" s="201">
        <f t="shared" si="3"/>
        <v>0.000004507322065</v>
      </c>
      <c r="I904" s="201">
        <f t="shared" si="4"/>
        <v>0.0001148621067</v>
      </c>
      <c r="J904" s="312">
        <f t="shared" si="5"/>
        <v>-0.00002275347244</v>
      </c>
    </row>
    <row r="905">
      <c r="A905" s="309">
        <v>901.0</v>
      </c>
      <c r="B905" s="310">
        <v>1.0</v>
      </c>
      <c r="C905" s="186">
        <v>6643.1</v>
      </c>
      <c r="D905" s="7">
        <v>1.0</v>
      </c>
      <c r="E905" s="186">
        <v>286.37</v>
      </c>
      <c r="F905" s="301">
        <f t="shared" si="1"/>
        <v>-0.009031766904</v>
      </c>
      <c r="G905" s="301">
        <f t="shared" si="2"/>
        <v>0.006591308564</v>
      </c>
      <c r="H905" s="201">
        <f t="shared" si="3"/>
        <v>0.00009514759256</v>
      </c>
      <c r="I905" s="201">
        <f t="shared" si="4"/>
        <v>0.00004113712114</v>
      </c>
      <c r="J905" s="312">
        <f t="shared" si="5"/>
        <v>-0.00006256275283</v>
      </c>
    </row>
    <row r="906">
      <c r="A906" s="7">
        <v>902.0</v>
      </c>
      <c r="B906" s="310">
        <v>1.0</v>
      </c>
      <c r="C906" s="186">
        <v>6664.8</v>
      </c>
      <c r="D906" s="311">
        <v>1.0</v>
      </c>
      <c r="E906" s="186">
        <v>288.67</v>
      </c>
      <c r="F906" s="301">
        <f t="shared" si="1"/>
        <v>0.008031567552</v>
      </c>
      <c r="G906" s="301">
        <f t="shared" si="2"/>
        <v>0.003266547245</v>
      </c>
      <c r="H906" s="201">
        <f t="shared" si="3"/>
        <v>0.00005342106748</v>
      </c>
      <c r="I906" s="201">
        <f t="shared" si="4"/>
        <v>0.000009542299975</v>
      </c>
      <c r="J906" s="312">
        <f t="shared" si="5"/>
        <v>0.00002257786196</v>
      </c>
    </row>
    <row r="907">
      <c r="A907" s="7">
        <v>903.0</v>
      </c>
      <c r="B907" s="310">
        <v>1.0</v>
      </c>
      <c r="C907" s="186">
        <v>6700.3</v>
      </c>
      <c r="D907" s="311">
        <v>1.0</v>
      </c>
      <c r="E907" s="186">
        <v>289.52</v>
      </c>
      <c r="F907" s="301">
        <f t="shared" si="1"/>
        <v>0.002944538747</v>
      </c>
      <c r="G907" s="301">
        <f t="shared" si="2"/>
        <v>0.005326491418</v>
      </c>
      <c r="H907" s="201">
        <f t="shared" si="3"/>
        <v>0.000004937030276</v>
      </c>
      <c r="I907" s="201">
        <f t="shared" si="4"/>
        <v>0.00002651225779</v>
      </c>
      <c r="J907" s="312">
        <f t="shared" si="5"/>
        <v>0.00001144079628</v>
      </c>
    </row>
    <row r="908">
      <c r="A908" s="309">
        <v>904.0</v>
      </c>
      <c r="B908" s="310">
        <v>1.0</v>
      </c>
      <c r="C908" s="186">
        <v>6682.4</v>
      </c>
      <c r="D908" s="311">
        <v>1.0</v>
      </c>
      <c r="E908" s="186">
        <v>288.54</v>
      </c>
      <c r="F908" s="301">
        <f t="shared" si="1"/>
        <v>-0.003384912959</v>
      </c>
      <c r="G908" s="301">
        <f t="shared" si="2"/>
        <v>-0.002671522171</v>
      </c>
      <c r="H908" s="201">
        <f t="shared" si="3"/>
        <v>0.00001687162854</v>
      </c>
      <c r="I908" s="201">
        <f t="shared" si="4"/>
        <v>0.000008116847001</v>
      </c>
      <c r="J908" s="312">
        <f t="shared" si="5"/>
        <v>0.00001170232573</v>
      </c>
    </row>
    <row r="909">
      <c r="A909" s="7">
        <v>905.0</v>
      </c>
      <c r="B909" s="310">
        <v>1.0</v>
      </c>
      <c r="C909" s="186">
        <v>6587.1</v>
      </c>
      <c r="D909" s="7">
        <v>1.0</v>
      </c>
      <c r="E909" s="186">
        <v>288.3</v>
      </c>
      <c r="F909" s="301">
        <f t="shared" si="1"/>
        <v>-0.0008317737575</v>
      </c>
      <c r="G909" s="301">
        <f t="shared" si="2"/>
        <v>-0.01426134323</v>
      </c>
      <c r="H909" s="201">
        <f t="shared" si="3"/>
        <v>0.000002416064849</v>
      </c>
      <c r="I909" s="201">
        <f t="shared" si="4"/>
        <v>0.0002084797867</v>
      </c>
      <c r="J909" s="312">
        <f t="shared" si="5"/>
        <v>0.00002244327704</v>
      </c>
    </row>
    <row r="910">
      <c r="A910" s="7">
        <v>906.0</v>
      </c>
      <c r="B910" s="310">
        <v>1.0</v>
      </c>
      <c r="C910" s="186">
        <v>6684.2</v>
      </c>
      <c r="D910" s="311">
        <v>1.0</v>
      </c>
      <c r="E910" s="186">
        <v>287.79</v>
      </c>
      <c r="F910" s="301">
        <f t="shared" si="1"/>
        <v>-0.001768990635</v>
      </c>
      <c r="G910" s="301">
        <f t="shared" si="2"/>
        <v>0.01474093304</v>
      </c>
      <c r="H910" s="201">
        <f t="shared" si="3"/>
        <v>0.000006208003166</v>
      </c>
      <c r="I910" s="201">
        <f t="shared" si="4"/>
        <v>0.0002120939924</v>
      </c>
      <c r="J910" s="312">
        <f t="shared" si="5"/>
        <v>-0.00003628608792</v>
      </c>
    </row>
    <row r="911">
      <c r="A911" s="309">
        <v>907.0</v>
      </c>
      <c r="B911" s="310">
        <v>1.0</v>
      </c>
      <c r="C911" s="186">
        <v>6681.9</v>
      </c>
      <c r="D911" s="311">
        <v>1.0</v>
      </c>
      <c r="E911" s="186">
        <v>283.18</v>
      </c>
      <c r="F911" s="301">
        <f t="shared" si="1"/>
        <v>-0.01601862469</v>
      </c>
      <c r="G911" s="301">
        <f t="shared" si="2"/>
        <v>-0.0003440950301</v>
      </c>
      <c r="H911" s="201">
        <f t="shared" si="3"/>
        <v>0.0002802684649</v>
      </c>
      <c r="I911" s="201">
        <f t="shared" si="4"/>
        <v>0.0000002720466692</v>
      </c>
      <c r="J911" s="312">
        <f t="shared" si="5"/>
        <v>0.000008731901417</v>
      </c>
    </row>
    <row r="912">
      <c r="A912" s="7">
        <v>908.0</v>
      </c>
      <c r="B912" s="310">
        <v>1.0</v>
      </c>
      <c r="C912" s="186">
        <v>6607.1</v>
      </c>
      <c r="D912" s="311">
        <v>1.0</v>
      </c>
      <c r="E912" s="186">
        <v>285.0</v>
      </c>
      <c r="F912" s="301">
        <f t="shared" si="1"/>
        <v>0.006427007557</v>
      </c>
      <c r="G912" s="301">
        <f t="shared" si="2"/>
        <v>-0.01119442075</v>
      </c>
      <c r="H912" s="201">
        <f t="shared" si="3"/>
        <v>0.00003254031303</v>
      </c>
      <c r="I912" s="201">
        <f t="shared" si="4"/>
        <v>0.0001293202609</v>
      </c>
      <c r="J912" s="312">
        <f t="shared" si="5"/>
        <v>-0.00006487003753</v>
      </c>
    </row>
    <row r="913">
      <c r="A913" s="7">
        <v>909.0</v>
      </c>
      <c r="B913" s="310">
        <v>1.0</v>
      </c>
      <c r="C913" s="186">
        <v>6712.0</v>
      </c>
      <c r="D913" s="7">
        <v>1.0</v>
      </c>
      <c r="E913" s="186">
        <v>285.62</v>
      </c>
      <c r="F913" s="301">
        <f t="shared" si="1"/>
        <v>0.002175438596</v>
      </c>
      <c r="G913" s="301">
        <f t="shared" si="2"/>
        <v>0.01587685974</v>
      </c>
      <c r="H913" s="201">
        <f t="shared" si="3"/>
        <v>0.000002110752072</v>
      </c>
      <c r="I913" s="201">
        <f t="shared" si="4"/>
        <v>0.0002464703389</v>
      </c>
      <c r="J913" s="312">
        <f t="shared" si="5"/>
        <v>0.00002280872155</v>
      </c>
    </row>
    <row r="914">
      <c r="A914" s="309">
        <v>910.0</v>
      </c>
      <c r="B914" s="310">
        <v>1.0</v>
      </c>
      <c r="C914" s="186">
        <v>6757.9</v>
      </c>
      <c r="D914" s="311">
        <v>1.0</v>
      </c>
      <c r="E914" s="186">
        <v>278.38</v>
      </c>
      <c r="F914" s="301">
        <f t="shared" si="1"/>
        <v>-0.02534836496</v>
      </c>
      <c r="G914" s="301">
        <f t="shared" si="2"/>
        <v>0.006838498212</v>
      </c>
      <c r="H914" s="201">
        <f t="shared" si="3"/>
        <v>0.0006796949971</v>
      </c>
      <c r="I914" s="201">
        <f t="shared" si="4"/>
        <v>0.00004436908499</v>
      </c>
      <c r="J914" s="312">
        <f t="shared" si="5"/>
        <v>-0.0001736589908</v>
      </c>
    </row>
    <row r="915">
      <c r="A915" s="7">
        <v>911.0</v>
      </c>
      <c r="B915" s="310">
        <v>1.0</v>
      </c>
      <c r="C915" s="186">
        <v>6697.2</v>
      </c>
      <c r="D915" s="311">
        <v>1.0</v>
      </c>
      <c r="E915" s="186">
        <v>275.0</v>
      </c>
      <c r="F915" s="301">
        <f t="shared" si="1"/>
        <v>-0.01214167684</v>
      </c>
      <c r="G915" s="301">
        <f t="shared" si="2"/>
        <v>-0.008982080232</v>
      </c>
      <c r="H915" s="201">
        <f t="shared" si="3"/>
        <v>0.0001654895117</v>
      </c>
      <c r="I915" s="201">
        <f t="shared" si="4"/>
        <v>0.00008389765177</v>
      </c>
      <c r="J915" s="312">
        <f t="shared" si="5"/>
        <v>0.0001178311564</v>
      </c>
    </row>
    <row r="916">
      <c r="A916" s="7">
        <v>912.0</v>
      </c>
      <c r="B916" s="310">
        <v>1.0</v>
      </c>
      <c r="C916" s="186">
        <v>6679.1</v>
      </c>
      <c r="D916" s="311">
        <v>1.0</v>
      </c>
      <c r="E916" s="186">
        <v>280.25</v>
      </c>
      <c r="F916" s="301">
        <f t="shared" si="1"/>
        <v>0.01909090909</v>
      </c>
      <c r="G916" s="301">
        <f t="shared" si="2"/>
        <v>-0.002702621991</v>
      </c>
      <c r="H916" s="201">
        <f t="shared" si="3"/>
        <v>0.0003373949316</v>
      </c>
      <c r="I916" s="201">
        <f t="shared" si="4"/>
        <v>0.00000829502148</v>
      </c>
      <c r="J916" s="312">
        <f t="shared" si="5"/>
        <v>-0.00005290272399</v>
      </c>
    </row>
    <row r="917">
      <c r="A917" s="309">
        <v>913.0</v>
      </c>
      <c r="B917" s="310">
        <v>1.0</v>
      </c>
      <c r="C917" s="186">
        <v>6686.6</v>
      </c>
      <c r="D917" s="7">
        <v>1.0</v>
      </c>
      <c r="E917" s="186">
        <v>275.95</v>
      </c>
      <c r="F917" s="301">
        <f t="shared" si="1"/>
        <v>-0.01534344335</v>
      </c>
      <c r="G917" s="301">
        <f t="shared" si="2"/>
        <v>0.001122905781</v>
      </c>
      <c r="H917" s="201">
        <f t="shared" si="3"/>
        <v>0.0002581176154</v>
      </c>
      <c r="I917" s="201">
        <f t="shared" si="4"/>
        <v>0.0000008938187462</v>
      </c>
      <c r="J917" s="312">
        <f t="shared" si="5"/>
        <v>-0.00001518915282</v>
      </c>
    </row>
    <row r="918">
      <c r="A918" s="7">
        <v>914.0</v>
      </c>
      <c r="B918" s="310">
        <v>1.0</v>
      </c>
      <c r="C918" s="186">
        <v>6715.3</v>
      </c>
      <c r="D918" s="311">
        <v>1.0</v>
      </c>
      <c r="E918" s="186">
        <v>273.07</v>
      </c>
      <c r="F918" s="301">
        <f t="shared" si="1"/>
        <v>-0.01043667331</v>
      </c>
      <c r="G918" s="301">
        <f t="shared" si="2"/>
        <v>0.004292166422</v>
      </c>
      <c r="H918" s="201">
        <f t="shared" si="3"/>
        <v>0.000124529288</v>
      </c>
      <c r="I918" s="201">
        <f t="shared" si="4"/>
        <v>0.00001693059578</v>
      </c>
      <c r="J918" s="312">
        <f t="shared" si="5"/>
        <v>-0.00004591682739</v>
      </c>
    </row>
    <row r="919">
      <c r="A919" s="7">
        <v>915.0</v>
      </c>
      <c r="B919" s="310">
        <v>1.0</v>
      </c>
      <c r="C919" s="186">
        <v>6715.4</v>
      </c>
      <c r="D919" s="311">
        <v>1.0</v>
      </c>
      <c r="E919" s="186">
        <v>271.04</v>
      </c>
      <c r="F919" s="301">
        <f t="shared" si="1"/>
        <v>-0.007433991284</v>
      </c>
      <c r="G919" s="301">
        <f t="shared" si="2"/>
        <v>0.00001489136747</v>
      </c>
      <c r="H919" s="201">
        <f t="shared" si="3"/>
        <v>0.00006652991353</v>
      </c>
      <c r="I919" s="201">
        <f t="shared" si="4"/>
        <v>0.00000002643698281</v>
      </c>
      <c r="J919" s="312">
        <f t="shared" si="5"/>
        <v>0.000001326216491</v>
      </c>
    </row>
    <row r="920">
      <c r="A920" s="309">
        <v>916.0</v>
      </c>
      <c r="B920" s="310">
        <v>1.0</v>
      </c>
      <c r="C920" s="186">
        <v>6663.0</v>
      </c>
      <c r="D920" s="311">
        <v>1.0</v>
      </c>
      <c r="E920" s="186">
        <v>271.0</v>
      </c>
      <c r="F920" s="301">
        <f t="shared" si="1"/>
        <v>-0.000147579693</v>
      </c>
      <c r="G920" s="301">
        <f t="shared" si="2"/>
        <v>-0.00780296036</v>
      </c>
      <c r="H920" s="201">
        <f t="shared" si="3"/>
        <v>0.0000007572054599</v>
      </c>
      <c r="I920" s="201">
        <f t="shared" si="4"/>
        <v>0.00006368752254</v>
      </c>
      <c r="J920" s="312">
        <f t="shared" si="5"/>
        <v>0.000006944389087</v>
      </c>
    </row>
    <row r="921">
      <c r="A921" s="7">
        <v>917.0</v>
      </c>
      <c r="B921" s="310">
        <v>1.0</v>
      </c>
      <c r="C921" s="186">
        <v>6742.6</v>
      </c>
      <c r="D921" s="7">
        <v>1.0</v>
      </c>
      <c r="E921" s="186">
        <v>267.26</v>
      </c>
      <c r="F921" s="301">
        <f t="shared" si="1"/>
        <v>-0.01380073801</v>
      </c>
      <c r="G921" s="301">
        <f t="shared" si="2"/>
        <v>0.01194657061</v>
      </c>
      <c r="H921" s="201">
        <f t="shared" si="3"/>
        <v>0.0002109272261</v>
      </c>
      <c r="I921" s="201">
        <f t="shared" si="4"/>
        <v>0.0001385113549</v>
      </c>
      <c r="J921" s="312">
        <f t="shared" si="5"/>
        <v>-0.0001709263464</v>
      </c>
    </row>
    <row r="922">
      <c r="A922" s="7">
        <v>918.0</v>
      </c>
      <c r="B922" s="310">
        <v>1.0</v>
      </c>
      <c r="C922" s="186">
        <v>6770.4</v>
      </c>
      <c r="D922" s="311">
        <v>1.0</v>
      </c>
      <c r="E922" s="186">
        <v>267.5</v>
      </c>
      <c r="F922" s="301">
        <f t="shared" si="1"/>
        <v>0.0008980019457</v>
      </c>
      <c r="G922" s="301">
        <f t="shared" si="2"/>
        <v>0.00412303859</v>
      </c>
      <c r="H922" s="201">
        <f t="shared" si="3"/>
        <v>0.00000003076730159</v>
      </c>
      <c r="I922" s="201">
        <f t="shared" si="4"/>
        <v>0.00001556738601</v>
      </c>
      <c r="J922" s="312">
        <f t="shared" si="5"/>
        <v>0.0000006920740281</v>
      </c>
    </row>
    <row r="923">
      <c r="A923" s="309">
        <v>919.0</v>
      </c>
      <c r="B923" s="310">
        <v>1.0</v>
      </c>
      <c r="C923" s="186">
        <v>6823.7</v>
      </c>
      <c r="D923" s="311">
        <v>1.0</v>
      </c>
      <c r="E923" s="186">
        <v>271.14</v>
      </c>
      <c r="F923" s="301">
        <f t="shared" si="1"/>
        <v>0.01360747664</v>
      </c>
      <c r="G923" s="301">
        <f t="shared" si="2"/>
        <v>0.00787250384</v>
      </c>
      <c r="H923" s="201">
        <f t="shared" si="3"/>
        <v>0.0001660201531</v>
      </c>
      <c r="I923" s="201">
        <f t="shared" si="4"/>
        <v>0.00005921330106</v>
      </c>
      <c r="J923" s="312">
        <f t="shared" si="5"/>
        <v>0.00009914938884</v>
      </c>
    </row>
    <row r="924">
      <c r="A924" s="7">
        <v>920.0</v>
      </c>
      <c r="B924" s="310">
        <v>1.0</v>
      </c>
      <c r="C924" s="186">
        <v>6800.4</v>
      </c>
      <c r="D924" s="311">
        <v>1.0</v>
      </c>
      <c r="E924" s="186">
        <v>270.93</v>
      </c>
      <c r="F924" s="301">
        <f t="shared" si="1"/>
        <v>-0.0007745076344</v>
      </c>
      <c r="G924" s="301">
        <f t="shared" si="2"/>
        <v>-0.003414569808</v>
      </c>
      <c r="H924" s="201">
        <f t="shared" si="3"/>
        <v>0.000002241318816</v>
      </c>
      <c r="I924" s="201">
        <f t="shared" si="4"/>
        <v>0.00001290286423</v>
      </c>
      <c r="J924" s="312">
        <f t="shared" si="5"/>
        <v>0.000005377679088</v>
      </c>
    </row>
    <row r="925">
      <c r="A925" s="7">
        <v>921.0</v>
      </c>
      <c r="B925" s="310">
        <v>1.0</v>
      </c>
      <c r="C925" s="186">
        <v>6824.7</v>
      </c>
      <c r="D925" s="7">
        <v>1.0</v>
      </c>
      <c r="E925" s="186">
        <v>268.78</v>
      </c>
      <c r="F925" s="301">
        <f t="shared" si="1"/>
        <v>-0.007935629129</v>
      </c>
      <c r="G925" s="301">
        <f t="shared" si="2"/>
        <v>0.003573319217</v>
      </c>
      <c r="H925" s="201">
        <f t="shared" si="3"/>
        <v>0.00007496485963</v>
      </c>
      <c r="I925" s="201">
        <f t="shared" si="4"/>
        <v>0.0000115316839</v>
      </c>
      <c r="J925" s="312">
        <f t="shared" si="5"/>
        <v>-0.00002940188879</v>
      </c>
    </row>
    <row r="926">
      <c r="A926" s="309">
        <v>922.0</v>
      </c>
      <c r="B926" s="310">
        <v>1.0</v>
      </c>
      <c r="C926" s="186">
        <v>6780.6</v>
      </c>
      <c r="D926" s="311">
        <v>1.0</v>
      </c>
      <c r="E926" s="186">
        <v>274.6</v>
      </c>
      <c r="F926" s="301">
        <f t="shared" si="1"/>
        <v>0.02165339683</v>
      </c>
      <c r="G926" s="301">
        <f t="shared" si="2"/>
        <v>-0.006461822498</v>
      </c>
      <c r="H926" s="201">
        <f t="shared" si="3"/>
        <v>0.00043809843</v>
      </c>
      <c r="I926" s="201">
        <f t="shared" si="4"/>
        <v>0.00004408041603</v>
      </c>
      <c r="J926" s="312">
        <f t="shared" si="5"/>
        <v>-0.0001389660428</v>
      </c>
    </row>
    <row r="927">
      <c r="A927" s="7">
        <v>923.0</v>
      </c>
      <c r="B927" s="310">
        <v>1.0</v>
      </c>
      <c r="C927" s="186">
        <v>6649.7</v>
      </c>
      <c r="D927" s="311">
        <v>1.0</v>
      </c>
      <c r="E927" s="186">
        <v>275.54</v>
      </c>
      <c r="F927" s="301">
        <f t="shared" si="1"/>
        <v>0.003423160961</v>
      </c>
      <c r="G927" s="301">
        <f t="shared" si="2"/>
        <v>-0.01930507625</v>
      </c>
      <c r="H927" s="201">
        <f t="shared" si="3"/>
        <v>0.00000729305197</v>
      </c>
      <c r="I927" s="201">
        <f t="shared" si="4"/>
        <v>0.0003795702279</v>
      </c>
      <c r="J927" s="312">
        <f t="shared" si="5"/>
        <v>-0.0000526139278</v>
      </c>
    </row>
    <row r="928">
      <c r="A928" s="7">
        <v>924.0</v>
      </c>
      <c r="B928" s="310">
        <v>1.0</v>
      </c>
      <c r="C928" s="186">
        <v>6607.4</v>
      </c>
      <c r="D928" s="311">
        <v>1.0</v>
      </c>
      <c r="E928" s="186">
        <v>275.2</v>
      </c>
      <c r="F928" s="301">
        <f t="shared" si="1"/>
        <v>-0.001233940626</v>
      </c>
      <c r="G928" s="301">
        <f t="shared" si="2"/>
        <v>-0.006361189227</v>
      </c>
      <c r="H928" s="201">
        <f t="shared" si="3"/>
        <v>0.000003828034945</v>
      </c>
      <c r="I928" s="201">
        <f t="shared" si="4"/>
        <v>0.00004275427244</v>
      </c>
      <c r="J928" s="312">
        <f t="shared" si="5"/>
        <v>0.00001279315633</v>
      </c>
    </row>
    <row r="929">
      <c r="A929" s="309">
        <v>925.0</v>
      </c>
      <c r="B929" s="310">
        <v>1.0</v>
      </c>
      <c r="C929" s="186">
        <v>6663.0</v>
      </c>
      <c r="D929" s="7">
        <v>1.0</v>
      </c>
      <c r="E929" s="186">
        <v>266.9</v>
      </c>
      <c r="F929" s="301">
        <f t="shared" si="1"/>
        <v>-0.03015988372</v>
      </c>
      <c r="G929" s="301">
        <f t="shared" si="2"/>
        <v>0.00841480764</v>
      </c>
      <c r="H929" s="201">
        <f t="shared" si="3"/>
        <v>0.0009537275439</v>
      </c>
      <c r="I929" s="201">
        <f t="shared" si="4"/>
        <v>0.00006785346941</v>
      </c>
      <c r="J929" s="312">
        <f t="shared" si="5"/>
        <v>-0.0002543889202</v>
      </c>
    </row>
    <row r="930">
      <c r="A930" s="7">
        <v>926.0</v>
      </c>
      <c r="B930" s="310">
        <v>1.0</v>
      </c>
      <c r="C930" s="186">
        <v>6762.6</v>
      </c>
      <c r="D930" s="311">
        <v>1.0</v>
      </c>
      <c r="E930" s="186">
        <v>271.72</v>
      </c>
      <c r="F930" s="301">
        <f t="shared" si="1"/>
        <v>0.0180591982</v>
      </c>
      <c r="G930" s="301">
        <f t="shared" si="2"/>
        <v>0.01494822152</v>
      </c>
      <c r="H930" s="201">
        <f t="shared" si="3"/>
        <v>0.0003005577814</v>
      </c>
      <c r="I930" s="201">
        <f t="shared" si="4"/>
        <v>0.0002181746307</v>
      </c>
      <c r="J930" s="312">
        <f t="shared" si="5"/>
        <v>0.00025607437</v>
      </c>
    </row>
    <row r="931">
      <c r="A931" s="7">
        <v>927.0</v>
      </c>
      <c r="B931" s="310">
        <v>1.0</v>
      </c>
      <c r="C931" s="186">
        <v>6824.6</v>
      </c>
      <c r="D931" s="311">
        <v>1.0</v>
      </c>
      <c r="E931" s="186">
        <v>278.06</v>
      </c>
      <c r="F931" s="301">
        <f t="shared" si="1"/>
        <v>0.02333284263</v>
      </c>
      <c r="G931" s="301">
        <f t="shared" si="2"/>
        <v>0.009168071452</v>
      </c>
      <c r="H931" s="201">
        <f t="shared" si="3"/>
        <v>0.00051122326</v>
      </c>
      <c r="I931" s="201">
        <f t="shared" si="4"/>
        <v>0.00008083062852</v>
      </c>
      <c r="J931" s="312">
        <f t="shared" si="5"/>
        <v>0.0002032793581</v>
      </c>
    </row>
    <row r="932">
      <c r="A932" s="309">
        <v>928.0</v>
      </c>
      <c r="B932" s="310">
        <v>1.0</v>
      </c>
      <c r="C932" s="186">
        <v>6765.5</v>
      </c>
      <c r="D932" s="311">
        <v>1.0</v>
      </c>
      <c r="E932" s="186">
        <v>274.33</v>
      </c>
      <c r="F932" s="301">
        <f t="shared" si="1"/>
        <v>-0.013414371</v>
      </c>
      <c r="G932" s="301">
        <f t="shared" si="2"/>
        <v>-0.008659848196</v>
      </c>
      <c r="H932" s="201">
        <f t="shared" si="3"/>
        <v>0.0001998538314</v>
      </c>
      <c r="I932" s="201">
        <f t="shared" si="4"/>
        <v>0.00007809847397</v>
      </c>
      <c r="J932" s="312">
        <f t="shared" si="5"/>
        <v>0.0001249330991</v>
      </c>
    </row>
    <row r="933">
      <c r="A933" s="7">
        <v>929.0</v>
      </c>
      <c r="B933" s="310">
        <v>1.0</v>
      </c>
      <c r="C933" s="186">
        <v>6840.5</v>
      </c>
      <c r="D933" s="7">
        <v>1.0</v>
      </c>
      <c r="E933" s="186">
        <v>280.26</v>
      </c>
      <c r="F933" s="301">
        <f t="shared" si="1"/>
        <v>0.02161630153</v>
      </c>
      <c r="G933" s="301">
        <f t="shared" si="2"/>
        <v>0.01108565516</v>
      </c>
      <c r="H933" s="201">
        <f t="shared" si="3"/>
        <v>0.0004365469376</v>
      </c>
      <c r="I933" s="201">
        <f t="shared" si="4"/>
        <v>0.0001189881566</v>
      </c>
      <c r="J933" s="312">
        <f t="shared" si="5"/>
        <v>0.0002279120782</v>
      </c>
    </row>
    <row r="934">
      <c r="A934" s="7">
        <v>930.0</v>
      </c>
      <c r="B934" s="310">
        <v>1.0</v>
      </c>
      <c r="C934" s="186">
        <v>6880.7</v>
      </c>
      <c r="D934" s="311">
        <v>1.0</v>
      </c>
      <c r="E934" s="186">
        <v>275.36</v>
      </c>
      <c r="F934" s="301">
        <f t="shared" si="1"/>
        <v>-0.01748376508</v>
      </c>
      <c r="G934" s="301">
        <f t="shared" si="2"/>
        <v>0.005876763394</v>
      </c>
      <c r="H934" s="201">
        <f t="shared" si="3"/>
        <v>0.0003314715778</v>
      </c>
      <c r="I934" s="201">
        <f t="shared" si="4"/>
        <v>0.00003248176393</v>
      </c>
      <c r="J934" s="312">
        <f t="shared" si="5"/>
        <v>-0.000103763103</v>
      </c>
    </row>
    <row r="935">
      <c r="A935" s="309">
        <v>931.0</v>
      </c>
      <c r="B935" s="310">
        <v>1.0</v>
      </c>
      <c r="C935" s="186">
        <v>6821.2</v>
      </c>
      <c r="D935" s="311">
        <v>1.0</v>
      </c>
      <c r="E935" s="186">
        <v>276.33</v>
      </c>
      <c r="F935" s="301">
        <f t="shared" si="1"/>
        <v>0.003522661243</v>
      </c>
      <c r="G935" s="301">
        <f t="shared" si="2"/>
        <v>-0.008647375994</v>
      </c>
      <c r="H935" s="201">
        <f t="shared" si="3"/>
        <v>0.000007840366259</v>
      </c>
      <c r="I935" s="201">
        <f t="shared" si="4"/>
        <v>0.00007787818749</v>
      </c>
      <c r="J935" s="312">
        <f t="shared" si="5"/>
        <v>-0.00002471019048</v>
      </c>
    </row>
    <row r="936">
      <c r="A936" s="7">
        <v>932.0</v>
      </c>
      <c r="B936" s="310">
        <v>1.0</v>
      </c>
      <c r="C936" s="186">
        <v>6856.9</v>
      </c>
      <c r="D936" s="311">
        <v>1.0</v>
      </c>
      <c r="E936" s="186">
        <v>277.09</v>
      </c>
      <c r="F936" s="301">
        <f t="shared" si="1"/>
        <v>0.002750334745</v>
      </c>
      <c r="G936" s="301">
        <f t="shared" si="2"/>
        <v>0.005233683223</v>
      </c>
      <c r="H936" s="201">
        <f t="shared" si="3"/>
        <v>0.000004111725062</v>
      </c>
      <c r="I936" s="201">
        <f t="shared" si="4"/>
        <v>0.00002556513134</v>
      </c>
      <c r="J936" s="312">
        <f t="shared" si="5"/>
        <v>0.00001025264801</v>
      </c>
    </row>
    <row r="937">
      <c r="A937" s="7">
        <v>933.0</v>
      </c>
      <c r="B937" s="310">
        <v>1.0</v>
      </c>
      <c r="C937" s="186">
        <v>6850.1</v>
      </c>
      <c r="D937" s="7">
        <v>1.0</v>
      </c>
      <c r="E937" s="186">
        <v>273.57</v>
      </c>
      <c r="F937" s="301">
        <f t="shared" si="1"/>
        <v>-0.01270345375</v>
      </c>
      <c r="G937" s="301">
        <f t="shared" si="2"/>
        <v>-0.0009917017894</v>
      </c>
      <c r="H937" s="201">
        <f t="shared" si="3"/>
        <v>0.0001802588077</v>
      </c>
      <c r="I937" s="201">
        <f t="shared" si="4"/>
        <v>0.000001366999859</v>
      </c>
      <c r="J937" s="312">
        <f t="shared" si="5"/>
        <v>0.00001569757193</v>
      </c>
    </row>
    <row r="938">
      <c r="A938" s="309">
        <v>934.0</v>
      </c>
      <c r="B938" s="310">
        <v>1.0</v>
      </c>
      <c r="C938" s="186">
        <v>6806.7</v>
      </c>
      <c r="D938" s="311">
        <v>1.0</v>
      </c>
      <c r="E938" s="186">
        <v>276.1</v>
      </c>
      <c r="F938" s="301">
        <f t="shared" si="1"/>
        <v>0.009248090068</v>
      </c>
      <c r="G938" s="301">
        <f t="shared" si="2"/>
        <v>-0.006335673932</v>
      </c>
      <c r="H938" s="201">
        <f t="shared" si="3"/>
        <v>0.00007268405182</v>
      </c>
      <c r="I938" s="201">
        <f t="shared" si="4"/>
        <v>0.00004242125103</v>
      </c>
      <c r="J938" s="312">
        <f t="shared" si="5"/>
        <v>-0.00005552790657</v>
      </c>
    </row>
    <row r="939">
      <c r="A939" s="7">
        <v>935.0</v>
      </c>
      <c r="B939" s="310">
        <v>1.0</v>
      </c>
      <c r="C939" s="186">
        <v>6868.9</v>
      </c>
      <c r="D939" s="311">
        <v>1.0</v>
      </c>
      <c r="E939" s="186">
        <v>276.7</v>
      </c>
      <c r="F939" s="301">
        <f t="shared" si="1"/>
        <v>0.002173125679</v>
      </c>
      <c r="G939" s="301">
        <f t="shared" si="2"/>
        <v>0.009138055152</v>
      </c>
      <c r="H939" s="201">
        <f t="shared" si="3"/>
        <v>0.000002104036811</v>
      </c>
      <c r="I939" s="201">
        <f t="shared" si="4"/>
        <v>0.00008029180127</v>
      </c>
      <c r="J939" s="312">
        <f t="shared" si="5"/>
        <v>0.00001299757306</v>
      </c>
    </row>
    <row r="940">
      <c r="A940" s="7">
        <v>936.0</v>
      </c>
      <c r="B940" s="310">
        <v>1.0</v>
      </c>
      <c r="C940" s="186">
        <v>6917.3</v>
      </c>
      <c r="D940" s="311">
        <v>1.0</v>
      </c>
      <c r="E940" s="186">
        <v>276.76</v>
      </c>
      <c r="F940" s="301">
        <f t="shared" si="1"/>
        <v>0.0002168413444</v>
      </c>
      <c r="G940" s="301">
        <f t="shared" si="2"/>
        <v>0.007046251947</v>
      </c>
      <c r="H940" s="201">
        <f t="shared" si="3"/>
        <v>0.0000002557876107</v>
      </c>
      <c r="I940" s="201">
        <f t="shared" si="4"/>
        <v>0.00004717994698</v>
      </c>
      <c r="J940" s="312">
        <f t="shared" si="5"/>
        <v>-0.000003473909313</v>
      </c>
    </row>
    <row r="941">
      <c r="A941" s="309">
        <v>937.0</v>
      </c>
      <c r="B941" s="310">
        <v>1.0</v>
      </c>
      <c r="C941" s="186">
        <v>6885.2</v>
      </c>
      <c r="D941" s="7">
        <v>1.0</v>
      </c>
      <c r="E941" s="186">
        <v>280.2</v>
      </c>
      <c r="F941" s="301">
        <f t="shared" si="1"/>
        <v>0.01242954184</v>
      </c>
      <c r="G941" s="301">
        <f t="shared" si="2"/>
        <v>-0.004640538939</v>
      </c>
      <c r="H941" s="201">
        <f t="shared" si="3"/>
        <v>0.0001370525847</v>
      </c>
      <c r="I941" s="201">
        <f t="shared" si="4"/>
        <v>0.00002321336337</v>
      </c>
      <c r="J941" s="312">
        <f t="shared" si="5"/>
        <v>-0.00005640435664</v>
      </c>
    </row>
    <row r="942">
      <c r="A942" s="7">
        <v>938.0</v>
      </c>
      <c r="B942" s="310">
        <v>1.0</v>
      </c>
      <c r="C942" s="186">
        <v>6885.9</v>
      </c>
      <c r="D942" s="311">
        <v>1.0</v>
      </c>
      <c r="E942" s="186">
        <v>285.84</v>
      </c>
      <c r="F942" s="301">
        <f t="shared" si="1"/>
        <v>0.02012847966</v>
      </c>
      <c r="G942" s="301">
        <f t="shared" si="2"/>
        <v>0.0001016673444</v>
      </c>
      <c r="H942" s="201">
        <f t="shared" si="3"/>
        <v>0.0003765883267</v>
      </c>
      <c r="I942" s="201">
        <f t="shared" si="4"/>
        <v>0.000000005748453739</v>
      </c>
      <c r="J942" s="312">
        <f t="shared" si="5"/>
        <v>-0.000001471326128</v>
      </c>
    </row>
    <row r="943">
      <c r="A943" s="7">
        <v>939.0</v>
      </c>
      <c r="B943" s="310">
        <v>1.0</v>
      </c>
      <c r="C943" s="186">
        <v>6793.8</v>
      </c>
      <c r="D943" s="311">
        <v>1.0</v>
      </c>
      <c r="E943" s="186">
        <v>281.17</v>
      </c>
      <c r="F943" s="301">
        <f t="shared" si="1"/>
        <v>-0.01633781136</v>
      </c>
      <c r="G943" s="301">
        <f t="shared" si="2"/>
        <v>-0.01337515793</v>
      </c>
      <c r="H943" s="201">
        <f t="shared" si="3"/>
        <v>0.000291057494</v>
      </c>
      <c r="I943" s="201">
        <f t="shared" si="4"/>
        <v>0.0001836741549</v>
      </c>
      <c r="J943" s="312">
        <f t="shared" si="5"/>
        <v>0.0002312136225</v>
      </c>
    </row>
    <row r="944">
      <c r="A944" s="309">
        <v>940.0</v>
      </c>
      <c r="B944" s="310">
        <v>1.0</v>
      </c>
      <c r="C944" s="186">
        <v>6780.9</v>
      </c>
      <c r="D944" s="311">
        <v>1.0</v>
      </c>
      <c r="E944" s="186">
        <v>289.0</v>
      </c>
      <c r="F944" s="301">
        <f t="shared" si="1"/>
        <v>0.02784792119</v>
      </c>
      <c r="G944" s="301">
        <f t="shared" si="2"/>
        <v>-0.001898790073</v>
      </c>
      <c r="H944" s="201">
        <f t="shared" si="3"/>
        <v>0.0007357832751</v>
      </c>
      <c r="I944" s="201">
        <f t="shared" si="4"/>
        <v>0.000004310921928</v>
      </c>
      <c r="J944" s="312">
        <f t="shared" si="5"/>
        <v>-0.00005631966135</v>
      </c>
    </row>
    <row r="945">
      <c r="A945" s="7">
        <v>941.0</v>
      </c>
      <c r="B945" s="310">
        <v>1.0</v>
      </c>
      <c r="C945" s="186">
        <v>6839.2</v>
      </c>
      <c r="D945" s="7">
        <v>1.0</v>
      </c>
      <c r="E945" s="186">
        <v>274.43</v>
      </c>
      <c r="F945" s="301">
        <f t="shared" si="1"/>
        <v>-0.05041522491</v>
      </c>
      <c r="G945" s="301">
        <f t="shared" si="2"/>
        <v>0.008597678774</v>
      </c>
      <c r="H945" s="201">
        <f t="shared" si="3"/>
        <v>0.002615076712</v>
      </c>
      <c r="I945" s="201">
        <f t="shared" si="4"/>
        <v>0.000070899648</v>
      </c>
      <c r="J945" s="312">
        <f t="shared" si="5"/>
        <v>-0.0004305903138</v>
      </c>
    </row>
    <row r="946">
      <c r="A946" s="7">
        <v>942.0</v>
      </c>
      <c r="B946" s="310">
        <v>1.0</v>
      </c>
      <c r="C946" s="186">
        <v>6777.8</v>
      </c>
      <c r="D946" s="311">
        <v>1.0</v>
      </c>
      <c r="E946" s="186">
        <v>267.79</v>
      </c>
      <c r="F946" s="301">
        <f t="shared" si="1"/>
        <v>-0.02419560544</v>
      </c>
      <c r="G946" s="301">
        <f t="shared" si="2"/>
        <v>-0.008977658206</v>
      </c>
      <c r="H946" s="201">
        <f t="shared" si="3"/>
        <v>0.0006209167549</v>
      </c>
      <c r="I946" s="201">
        <f t="shared" si="4"/>
        <v>0.00008381666364</v>
      </c>
      <c r="J946" s="312">
        <f t="shared" si="5"/>
        <v>0.0002281297236</v>
      </c>
    </row>
    <row r="947">
      <c r="A947" s="309">
        <v>943.0</v>
      </c>
      <c r="B947" s="310">
        <v>1.0</v>
      </c>
      <c r="C947" s="186">
        <v>6834.0</v>
      </c>
      <c r="D947" s="311">
        <v>1.0</v>
      </c>
      <c r="E947" s="186">
        <v>267.96</v>
      </c>
      <c r="F947" s="301">
        <f t="shared" si="1"/>
        <v>0.0006348257963</v>
      </c>
      <c r="G947" s="301">
        <f t="shared" si="2"/>
        <v>0.008291776093</v>
      </c>
      <c r="H947" s="201">
        <f t="shared" si="3"/>
        <v>0.000000007703580726</v>
      </c>
      <c r="I947" s="201">
        <f t="shared" si="4"/>
        <v>0.00006584170529</v>
      </c>
      <c r="J947" s="312">
        <f t="shared" si="5"/>
        <v>-0.0000007121916117</v>
      </c>
    </row>
    <row r="948">
      <c r="A948" s="7">
        <v>944.0</v>
      </c>
      <c r="B948" s="310">
        <v>1.0</v>
      </c>
      <c r="C948" s="186">
        <v>6673.3</v>
      </c>
      <c r="D948" s="311">
        <v>1.0</v>
      </c>
      <c r="E948" s="186">
        <v>267.96</v>
      </c>
      <c r="F948" s="301">
        <f t="shared" si="1"/>
        <v>0</v>
      </c>
      <c r="G948" s="301">
        <f t="shared" si="2"/>
        <v>-0.02351477905</v>
      </c>
      <c r="H948" s="201">
        <f t="shared" si="3"/>
        <v>0.0000005221447493</v>
      </c>
      <c r="I948" s="201">
        <f t="shared" si="4"/>
        <v>0.0005613234184</v>
      </c>
      <c r="J948" s="312">
        <f t="shared" si="5"/>
        <v>0.00001711993211</v>
      </c>
    </row>
    <row r="949">
      <c r="A949" s="7">
        <v>945.0</v>
      </c>
      <c r="B949" s="310">
        <v>1.0</v>
      </c>
      <c r="C949" s="186">
        <v>6789.6</v>
      </c>
      <c r="D949" s="7">
        <v>1.0</v>
      </c>
      <c r="E949" s="186">
        <v>270.25</v>
      </c>
      <c r="F949" s="301">
        <f t="shared" si="1"/>
        <v>0.00854605165</v>
      </c>
      <c r="G949" s="301">
        <f t="shared" si="2"/>
        <v>0.01742765948</v>
      </c>
      <c r="H949" s="201">
        <f t="shared" si="3"/>
        <v>0.00006120646079</v>
      </c>
      <c r="I949" s="201">
        <f t="shared" si="4"/>
        <v>0.0002975684884</v>
      </c>
      <c r="J949" s="312">
        <f t="shared" si="5"/>
        <v>0.0001349559707</v>
      </c>
    </row>
    <row r="950">
      <c r="A950" s="309">
        <v>946.0</v>
      </c>
      <c r="B950" s="310">
        <v>1.0</v>
      </c>
      <c r="C950" s="186">
        <v>6762.3</v>
      </c>
      <c r="D950" s="311">
        <v>1.0</v>
      </c>
      <c r="E950" s="186">
        <v>262.59</v>
      </c>
      <c r="F950" s="301">
        <f t="shared" si="1"/>
        <v>-0.02834412581</v>
      </c>
      <c r="G950" s="301">
        <f t="shared" si="2"/>
        <v>-0.004020855426</v>
      </c>
      <c r="H950" s="201">
        <f t="shared" si="3"/>
        <v>0.0008448743075</v>
      </c>
      <c r="I950" s="201">
        <f t="shared" si="4"/>
        <v>0.00001762606991</v>
      </c>
      <c r="J950" s="312">
        <f t="shared" si="5"/>
        <v>0.0001220320188</v>
      </c>
    </row>
    <row r="951">
      <c r="A951" s="7">
        <v>947.0</v>
      </c>
      <c r="B951" s="310">
        <v>1.0</v>
      </c>
      <c r="C951" s="186">
        <v>6818.0</v>
      </c>
      <c r="D951" s="311">
        <v>1.0</v>
      </c>
      <c r="E951" s="186">
        <v>270.28</v>
      </c>
      <c r="F951" s="301">
        <f t="shared" si="1"/>
        <v>0.02928519746</v>
      </c>
      <c r="G951" s="301">
        <f t="shared" si="2"/>
        <v>0.008236842494</v>
      </c>
      <c r="H951" s="201">
        <f t="shared" si="3"/>
        <v>0.000815822211</v>
      </c>
      <c r="I951" s="201">
        <f t="shared" si="4"/>
        <v>0.00006495322868</v>
      </c>
      <c r="J951" s="312">
        <f t="shared" si="5"/>
        <v>0.0002301961916</v>
      </c>
    </row>
    <row r="952">
      <c r="A952" s="7">
        <v>948.0</v>
      </c>
      <c r="B952" s="310">
        <v>1.0</v>
      </c>
      <c r="C952" s="186">
        <v>6760.7</v>
      </c>
      <c r="D952" s="311">
        <v>1.0</v>
      </c>
      <c r="E952" s="186">
        <v>269.74</v>
      </c>
      <c r="F952" s="301">
        <f t="shared" si="1"/>
        <v>-0.001997928075</v>
      </c>
      <c r="G952" s="301">
        <f t="shared" si="2"/>
        <v>-0.008404224113</v>
      </c>
      <c r="H952" s="201">
        <f t="shared" si="3"/>
        <v>0.000007401250375</v>
      </c>
      <c r="I952" s="201">
        <f t="shared" si="4"/>
        <v>0.00007364574678</v>
      </c>
      <c r="J952" s="312">
        <f t="shared" si="5"/>
        <v>0.00002334674733</v>
      </c>
    </row>
    <row r="953">
      <c r="A953" s="309">
        <v>949.0</v>
      </c>
      <c r="B953" s="310">
        <v>1.0</v>
      </c>
      <c r="C953" s="186">
        <v>6710.8</v>
      </c>
      <c r="D953" s="7">
        <v>1.0</v>
      </c>
      <c r="E953" s="186">
        <v>267.0</v>
      </c>
      <c r="F953" s="301">
        <f t="shared" si="1"/>
        <v>-0.01015792986</v>
      </c>
      <c r="G953" s="301">
        <f t="shared" si="2"/>
        <v>-0.007380892511</v>
      </c>
      <c r="H953" s="201">
        <f t="shared" si="3"/>
        <v>0.0001183858395</v>
      </c>
      <c r="I953" s="201">
        <f t="shared" si="4"/>
        <v>0.00005712908424</v>
      </c>
      <c r="J953" s="312">
        <f t="shared" si="5"/>
        <v>0.00008223913057</v>
      </c>
    </row>
    <row r="954">
      <c r="A954" s="7">
        <v>950.0</v>
      </c>
      <c r="B954" s="310">
        <v>1.0</v>
      </c>
      <c r="C954" s="186">
        <v>6739.6</v>
      </c>
      <c r="D954" s="311">
        <v>1.0</v>
      </c>
      <c r="E954" s="186">
        <v>255.83</v>
      </c>
      <c r="F954" s="301">
        <f t="shared" si="1"/>
        <v>-0.04183520599</v>
      </c>
      <c r="G954" s="301">
        <f t="shared" si="2"/>
        <v>0.004291589676</v>
      </c>
      <c r="H954" s="201">
        <f t="shared" si="3"/>
        <v>0.001811166497</v>
      </c>
      <c r="I954" s="201">
        <f t="shared" si="4"/>
        <v>0.00001692584986</v>
      </c>
      <c r="J954" s="312">
        <f t="shared" si="5"/>
        <v>-0.0001750872131</v>
      </c>
    </row>
    <row r="955">
      <c r="A955" s="7">
        <v>951.0</v>
      </c>
      <c r="B955" s="310">
        <v>1.0</v>
      </c>
      <c r="C955" s="186">
        <v>6771.2</v>
      </c>
      <c r="D955" s="311">
        <v>1.0</v>
      </c>
      <c r="E955" s="186">
        <v>248.58</v>
      </c>
      <c r="F955" s="301">
        <f t="shared" si="1"/>
        <v>-0.02833913145</v>
      </c>
      <c r="G955" s="301">
        <f t="shared" si="2"/>
        <v>0.004688705561</v>
      </c>
      <c r="H955" s="201">
        <f t="shared" si="3"/>
        <v>0.0008445839934</v>
      </c>
      <c r="I955" s="201">
        <f t="shared" si="4"/>
        <v>0.00002035110281</v>
      </c>
      <c r="J955" s="312">
        <f t="shared" si="5"/>
        <v>-0.0001311038355</v>
      </c>
    </row>
    <row r="956">
      <c r="A956" s="309">
        <v>952.0</v>
      </c>
      <c r="B956" s="310">
        <v>1.0</v>
      </c>
      <c r="C956" s="186">
        <v>6714.1</v>
      </c>
      <c r="D956" s="311">
        <v>1.0</v>
      </c>
      <c r="E956" s="186">
        <v>246.0</v>
      </c>
      <c r="F956" s="301">
        <f t="shared" si="1"/>
        <v>-0.01037895245</v>
      </c>
      <c r="G956" s="301">
        <f t="shared" si="2"/>
        <v>-0.008432774102</v>
      </c>
      <c r="H956" s="201">
        <f t="shared" si="3"/>
        <v>0.0001232443745</v>
      </c>
      <c r="I956" s="201">
        <f t="shared" si="4"/>
        <v>0.00007413657735</v>
      </c>
      <c r="J956" s="312">
        <f t="shared" si="5"/>
        <v>0.00009558721724</v>
      </c>
    </row>
    <row r="957">
      <c r="A957" s="7">
        <v>953.0</v>
      </c>
      <c r="B957" s="310">
        <v>1.0</v>
      </c>
      <c r="C957" s="186">
        <v>6713.9</v>
      </c>
      <c r="D957" s="7">
        <v>1.0</v>
      </c>
      <c r="E957" s="186">
        <v>250.16</v>
      </c>
      <c r="F957" s="301">
        <f t="shared" si="1"/>
        <v>0.01691056911</v>
      </c>
      <c r="G957" s="301">
        <f t="shared" si="2"/>
        <v>-0.00002978805797</v>
      </c>
      <c r="H957" s="201">
        <f t="shared" si="3"/>
        <v>0.0002620504784</v>
      </c>
      <c r="I957" s="201">
        <f t="shared" si="4"/>
        <v>0.00000004296249467</v>
      </c>
      <c r="J957" s="312">
        <f t="shared" si="5"/>
        <v>-0.00000335534533</v>
      </c>
    </row>
    <row r="958">
      <c r="A958" s="7">
        <v>954.0</v>
      </c>
      <c r="B958" s="310">
        <v>1.0</v>
      </c>
      <c r="C958" s="186">
        <v>6766.8</v>
      </c>
      <c r="D958" s="311">
        <v>1.0</v>
      </c>
      <c r="E958" s="186">
        <v>252.21</v>
      </c>
      <c r="F958" s="301">
        <f t="shared" si="1"/>
        <v>0.008194755357</v>
      </c>
      <c r="G958" s="301">
        <f t="shared" si="2"/>
        <v>0.007879176038</v>
      </c>
      <c r="H958" s="201">
        <f t="shared" si="3"/>
        <v>0.00005583316783</v>
      </c>
      <c r="I958" s="201">
        <f t="shared" si="4"/>
        <v>0.00005931603094</v>
      </c>
      <c r="J958" s="312">
        <f t="shared" si="5"/>
        <v>0.00005754825723</v>
      </c>
    </row>
    <row r="959">
      <c r="A959" s="309">
        <v>955.0</v>
      </c>
      <c r="B959" s="310">
        <v>1.0</v>
      </c>
      <c r="C959" s="186">
        <v>6773.0</v>
      </c>
      <c r="D959" s="311">
        <v>1.0</v>
      </c>
      <c r="E959" s="186">
        <v>253.9</v>
      </c>
      <c r="F959" s="301">
        <f t="shared" si="1"/>
        <v>0.006700765235</v>
      </c>
      <c r="G959" s="301">
        <f t="shared" si="2"/>
        <v>0.0009162381037</v>
      </c>
      <c r="H959" s="201">
        <f t="shared" si="3"/>
        <v>0.00003573850931</v>
      </c>
      <c r="I959" s="201">
        <f t="shared" si="4"/>
        <v>0.0000005457548148</v>
      </c>
      <c r="J959" s="312">
        <f t="shared" si="5"/>
        <v>0.000004416385799</v>
      </c>
    </row>
    <row r="960">
      <c r="A960" s="7">
        <v>956.0</v>
      </c>
      <c r="B960" s="310">
        <v>1.0</v>
      </c>
      <c r="C960" s="186">
        <v>6827.1</v>
      </c>
      <c r="D960" s="311">
        <v>1.0</v>
      </c>
      <c r="E960" s="186">
        <v>253.26</v>
      </c>
      <c r="F960" s="301">
        <f t="shared" si="1"/>
        <v>-0.002520677432</v>
      </c>
      <c r="G960" s="301">
        <f t="shared" si="2"/>
        <v>0.007987597815</v>
      </c>
      <c r="H960" s="201">
        <f t="shared" si="3"/>
        <v>0.00001051882152</v>
      </c>
      <c r="I960" s="201">
        <f t="shared" si="4"/>
        <v>0.00006099784808</v>
      </c>
      <c r="J960" s="312">
        <f t="shared" si="5"/>
        <v>-0.00002533032722</v>
      </c>
    </row>
    <row r="961">
      <c r="A961" s="7">
        <v>957.0</v>
      </c>
      <c r="B961" s="310">
        <v>1.0</v>
      </c>
      <c r="C961" s="186">
        <v>6795.2</v>
      </c>
      <c r="D961" s="7">
        <v>1.0</v>
      </c>
      <c r="E961" s="186">
        <v>255.85</v>
      </c>
      <c r="F961" s="301">
        <f t="shared" si="1"/>
        <v>0.01022664456</v>
      </c>
      <c r="G961" s="301">
        <f t="shared" si="2"/>
        <v>-0.004672554965</v>
      </c>
      <c r="H961" s="201">
        <f t="shared" si="3"/>
        <v>0.00009032694196</v>
      </c>
      <c r="I961" s="201">
        <f t="shared" si="4"/>
        <v>0.00002352289641</v>
      </c>
      <c r="J961" s="312">
        <f t="shared" si="5"/>
        <v>-0.00004609502467</v>
      </c>
    </row>
    <row r="962">
      <c r="A962" s="309">
        <v>958.0</v>
      </c>
      <c r="B962" s="310">
        <v>1.0</v>
      </c>
      <c r="C962" s="186">
        <v>6745.9</v>
      </c>
      <c r="D962" s="311">
        <v>1.0</v>
      </c>
      <c r="E962" s="186">
        <v>261.81</v>
      </c>
      <c r="F962" s="301">
        <f t="shared" si="1"/>
        <v>0.02329489936</v>
      </c>
      <c r="G962" s="301">
        <f t="shared" si="2"/>
        <v>-0.007255121262</v>
      </c>
      <c r="H962" s="201">
        <f t="shared" si="3"/>
        <v>0.0005095088859</v>
      </c>
      <c r="I962" s="201">
        <f t="shared" si="4"/>
        <v>0.00005524364926</v>
      </c>
      <c r="J962" s="312">
        <f t="shared" si="5"/>
        <v>-0.0001677710648</v>
      </c>
    </row>
    <row r="963">
      <c r="A963" s="7">
        <v>959.0</v>
      </c>
      <c r="B963" s="310">
        <v>1.0</v>
      </c>
      <c r="C963" s="186">
        <v>6708.2</v>
      </c>
      <c r="D963" s="311">
        <v>1.0</v>
      </c>
      <c r="E963" s="186">
        <v>261.0</v>
      </c>
      <c r="F963" s="301">
        <f t="shared" si="1"/>
        <v>-0.003093846683</v>
      </c>
      <c r="G963" s="301">
        <f t="shared" si="2"/>
        <v>-0.00558857973</v>
      </c>
      <c r="H963" s="201">
        <f t="shared" si="3"/>
        <v>0.00001456523354</v>
      </c>
      <c r="I963" s="201">
        <f t="shared" si="4"/>
        <v>0.00003324751288</v>
      </c>
      <c r="J963" s="312">
        <f t="shared" si="5"/>
        <v>0.00002200585807</v>
      </c>
    </row>
    <row r="964">
      <c r="A964" s="7">
        <v>960.0</v>
      </c>
      <c r="B964" s="310">
        <v>1.0</v>
      </c>
      <c r="C964" s="186">
        <v>6752.5</v>
      </c>
      <c r="D964" s="311">
        <v>1.0</v>
      </c>
      <c r="E964" s="186">
        <v>256.09</v>
      </c>
      <c r="F964" s="301">
        <f t="shared" si="1"/>
        <v>-0.01881226054</v>
      </c>
      <c r="G964" s="301">
        <f t="shared" si="2"/>
        <v>0.006603857965</v>
      </c>
      <c r="H964" s="201">
        <f t="shared" si="3"/>
        <v>0.0003816106137</v>
      </c>
      <c r="I964" s="201">
        <f t="shared" si="4"/>
        <v>0.00004129825788</v>
      </c>
      <c r="J964" s="312">
        <f t="shared" si="5"/>
        <v>-0.0001255382553</v>
      </c>
    </row>
    <row r="965">
      <c r="A965" s="309">
        <v>961.0</v>
      </c>
      <c r="B965" s="310">
        <v>1.0</v>
      </c>
      <c r="C965" s="186">
        <v>6745.4</v>
      </c>
      <c r="D965" s="7">
        <v>1.0</v>
      </c>
      <c r="E965" s="186">
        <v>253.95</v>
      </c>
      <c r="F965" s="301">
        <f t="shared" si="1"/>
        <v>-0.00835643719</v>
      </c>
      <c r="G965" s="301">
        <f t="shared" si="2"/>
        <v>-0.001051462421</v>
      </c>
      <c r="H965" s="201">
        <f t="shared" si="3"/>
        <v>0.00008242884078</v>
      </c>
      <c r="I965" s="201">
        <f t="shared" si="4"/>
        <v>0.000001510313983</v>
      </c>
      <c r="J965" s="312">
        <f t="shared" si="5"/>
        <v>0.00001115766242</v>
      </c>
    </row>
    <row r="966">
      <c r="A966" s="7">
        <v>962.0</v>
      </c>
      <c r="B966" s="310">
        <v>1.0</v>
      </c>
      <c r="C966" s="186">
        <v>6778.8</v>
      </c>
      <c r="D966" s="311">
        <v>1.0</v>
      </c>
      <c r="E966" s="186">
        <v>260.16</v>
      </c>
      <c r="F966" s="301">
        <f t="shared" si="1"/>
        <v>0.0244536326</v>
      </c>
      <c r="G966" s="301">
        <f t="shared" si="2"/>
        <v>0.004951522519</v>
      </c>
      <c r="H966" s="201">
        <f t="shared" si="3"/>
        <v>0.0005631621059</v>
      </c>
      <c r="I966" s="201">
        <f t="shared" si="4"/>
        <v>0.00002279142562</v>
      </c>
      <c r="J966" s="312">
        <f t="shared" si="5"/>
        <v>0.0001132928385</v>
      </c>
    </row>
    <row r="967">
      <c r="A967" s="7">
        <v>963.0</v>
      </c>
      <c r="B967" s="310">
        <v>1.0</v>
      </c>
      <c r="C967" s="186">
        <v>6790.6</v>
      </c>
      <c r="D967" s="311">
        <v>1.0</v>
      </c>
      <c r="E967" s="186">
        <v>261.0</v>
      </c>
      <c r="F967" s="301">
        <f t="shared" si="1"/>
        <v>0.003228782288</v>
      </c>
      <c r="G967" s="301">
        <f t="shared" si="2"/>
        <v>0.001740721072</v>
      </c>
      <c r="H967" s="201">
        <f t="shared" si="3"/>
        <v>0.000006280970507</v>
      </c>
      <c r="I967" s="201">
        <f t="shared" si="4"/>
        <v>0.000002443704194</v>
      </c>
      <c r="J967" s="312">
        <f t="shared" si="5"/>
        <v>0.000003917758794</v>
      </c>
    </row>
    <row r="968">
      <c r="A968" s="309">
        <v>964.0</v>
      </c>
      <c r="B968" s="310">
        <v>1.0</v>
      </c>
      <c r="C968" s="186">
        <v>6824.2</v>
      </c>
      <c r="D968" s="311">
        <v>1.0</v>
      </c>
      <c r="E968" s="186">
        <v>266.02</v>
      </c>
      <c r="F968" s="301">
        <f t="shared" si="1"/>
        <v>0.01923371648</v>
      </c>
      <c r="G968" s="301">
        <f t="shared" si="2"/>
        <v>0.004948016376</v>
      </c>
      <c r="H968" s="201">
        <f t="shared" si="3"/>
        <v>0.0003426615871</v>
      </c>
      <c r="I968" s="201">
        <f t="shared" si="4"/>
        <v>0.00002275796099</v>
      </c>
      <c r="J968" s="312">
        <f t="shared" si="5"/>
        <v>0.00008830786508</v>
      </c>
    </row>
    <row r="969">
      <c r="A969" s="7">
        <v>965.0</v>
      </c>
      <c r="B969" s="310">
        <v>1.0</v>
      </c>
      <c r="C969" s="186">
        <v>6799.5</v>
      </c>
      <c r="D969" s="7">
        <v>1.0</v>
      </c>
      <c r="E969" s="186">
        <v>269.83</v>
      </c>
      <c r="F969" s="301">
        <f t="shared" si="1"/>
        <v>0.01432223141</v>
      </c>
      <c r="G969" s="301">
        <f t="shared" si="2"/>
        <v>-0.003619471879</v>
      </c>
      <c r="H969" s="201">
        <f t="shared" si="3"/>
        <v>0.0001849500876</v>
      </c>
      <c r="I969" s="201">
        <f t="shared" si="4"/>
        <v>0.0000144168884</v>
      </c>
      <c r="J969" s="312">
        <f t="shared" si="5"/>
        <v>-0.00005163724211</v>
      </c>
    </row>
    <row r="970">
      <c r="A970" s="7">
        <v>966.0</v>
      </c>
      <c r="B970" s="310">
        <v>1.0</v>
      </c>
      <c r="C970" s="186">
        <v>6738.4</v>
      </c>
      <c r="D970" s="311">
        <v>1.0</v>
      </c>
      <c r="E970" s="186">
        <v>267.46</v>
      </c>
      <c r="F970" s="301">
        <f t="shared" si="1"/>
        <v>-0.008783308009</v>
      </c>
      <c r="G970" s="301">
        <f t="shared" si="2"/>
        <v>-0.00898595485</v>
      </c>
      <c r="H970" s="201">
        <f t="shared" si="3"/>
        <v>0.000090362208</v>
      </c>
      <c r="I970" s="201">
        <f t="shared" si="4"/>
        <v>0.00008396864642</v>
      </c>
      <c r="J970" s="312">
        <f t="shared" si="5"/>
        <v>0.00008710678672</v>
      </c>
    </row>
    <row r="971">
      <c r="A971" s="309">
        <v>967.0</v>
      </c>
      <c r="B971" s="310">
        <v>1.0</v>
      </c>
      <c r="C971" s="186">
        <v>6790.7</v>
      </c>
      <c r="D971" s="311">
        <v>1.0</v>
      </c>
      <c r="E971" s="186">
        <v>265.39</v>
      </c>
      <c r="F971" s="301">
        <f t="shared" si="1"/>
        <v>-0.007739475062</v>
      </c>
      <c r="G971" s="301">
        <f t="shared" si="2"/>
        <v>0.007761486406</v>
      </c>
      <c r="H971" s="201">
        <f t="shared" si="3"/>
        <v>0.00007160664396</v>
      </c>
      <c r="I971" s="201">
        <f t="shared" si="4"/>
        <v>0.00005751706364</v>
      </c>
      <c r="J971" s="312">
        <f t="shared" si="5"/>
        <v>-0.00006417634999</v>
      </c>
    </row>
    <row r="972">
      <c r="A972" s="7">
        <v>968.0</v>
      </c>
      <c r="B972" s="310">
        <v>1.0</v>
      </c>
      <c r="C972" s="186">
        <v>6828.7</v>
      </c>
      <c r="D972" s="311">
        <v>1.0</v>
      </c>
      <c r="E972" s="186">
        <v>262.66</v>
      </c>
      <c r="F972" s="301">
        <f t="shared" si="1"/>
        <v>-0.01028674781</v>
      </c>
      <c r="G972" s="301">
        <f t="shared" si="2"/>
        <v>0.005595888495</v>
      </c>
      <c r="H972" s="201">
        <f t="shared" si="3"/>
        <v>0.0001212056475</v>
      </c>
      <c r="I972" s="201">
        <f t="shared" si="4"/>
        <v>0.00002935908665</v>
      </c>
      <c r="J972" s="312">
        <f t="shared" si="5"/>
        <v>-0.00005965305615</v>
      </c>
    </row>
    <row r="973">
      <c r="A973" s="7">
        <v>969.0</v>
      </c>
      <c r="B973" s="310">
        <v>1.0</v>
      </c>
      <c r="C973" s="186">
        <v>6885.9</v>
      </c>
      <c r="D973" s="7">
        <v>1.0</v>
      </c>
      <c r="E973" s="186">
        <v>264.65</v>
      </c>
      <c r="F973" s="301">
        <f t="shared" si="1"/>
        <v>0.007576334425</v>
      </c>
      <c r="G973" s="301">
        <f t="shared" si="2"/>
        <v>0.008376411323</v>
      </c>
      <c r="H973" s="201">
        <f t="shared" si="3"/>
        <v>0.00004697373258</v>
      </c>
      <c r="I973" s="201">
        <f t="shared" si="4"/>
        <v>0.00006722237805</v>
      </c>
      <c r="J973" s="312">
        <f t="shared" si="5"/>
        <v>0.0000561932915</v>
      </c>
    </row>
    <row r="974">
      <c r="A974" s="309">
        <v>970.0</v>
      </c>
      <c r="B974" s="310">
        <v>1.0</v>
      </c>
      <c r="C974" s="186">
        <v>6928.0</v>
      </c>
      <c r="D974" s="311">
        <v>1.0</v>
      </c>
      <c r="E974" s="186">
        <v>263.0</v>
      </c>
      <c r="F974" s="301">
        <f t="shared" si="1"/>
        <v>-0.006234649537</v>
      </c>
      <c r="G974" s="301">
        <f t="shared" si="2"/>
        <v>0.006113942985</v>
      </c>
      <c r="H974" s="201">
        <f t="shared" si="3"/>
        <v>0.00004840326325</v>
      </c>
      <c r="I974" s="201">
        <f t="shared" si="4"/>
        <v>0.00003524152269</v>
      </c>
      <c r="J974" s="312">
        <f t="shared" si="5"/>
        <v>-0.0000413013886</v>
      </c>
    </row>
    <row r="975">
      <c r="A975" s="7">
        <v>971.0</v>
      </c>
      <c r="B975" s="310">
        <v>1.0</v>
      </c>
      <c r="C975" s="186">
        <v>6998.8</v>
      </c>
      <c r="D975" s="311">
        <v>1.0</v>
      </c>
      <c r="E975" s="186">
        <v>263.6</v>
      </c>
      <c r="F975" s="301">
        <f t="shared" si="1"/>
        <v>0.002281368821</v>
      </c>
      <c r="G975" s="301">
        <f t="shared" si="2"/>
        <v>0.01021939954</v>
      </c>
      <c r="H975" s="201">
        <f t="shared" si="3"/>
        <v>0.000002429773204</v>
      </c>
      <c r="I975" s="201">
        <f t="shared" si="4"/>
        <v>0.0001008400295</v>
      </c>
      <c r="J975" s="312">
        <f t="shared" si="5"/>
        <v>0.00001565306365</v>
      </c>
    </row>
    <row r="976">
      <c r="A976" s="7">
        <v>972.0</v>
      </c>
      <c r="B976" s="310">
        <v>1.0</v>
      </c>
      <c r="C976" s="186">
        <v>6995.2</v>
      </c>
      <c r="D976" s="311">
        <v>1.0</v>
      </c>
      <c r="E976" s="186">
        <v>262.99</v>
      </c>
      <c r="F976" s="301">
        <f t="shared" si="1"/>
        <v>-0.002314112291</v>
      </c>
      <c r="G976" s="301">
        <f t="shared" si="2"/>
        <v>-0.0005143738927</v>
      </c>
      <c r="H976" s="201">
        <f t="shared" si="3"/>
        <v>0.000009221596281</v>
      </c>
      <c r="I976" s="201">
        <f t="shared" si="4"/>
        <v>0.0000004786699761</v>
      </c>
      <c r="J976" s="312">
        <f t="shared" si="5"/>
        <v>0.000002100976266</v>
      </c>
    </row>
    <row r="977">
      <c r="A977" s="309">
        <v>973.0</v>
      </c>
      <c r="B977" s="310">
        <v>1.0</v>
      </c>
      <c r="C977" s="186">
        <v>6974.0</v>
      </c>
      <c r="D977" s="7">
        <v>1.0</v>
      </c>
      <c r="E977" s="186">
        <v>265.94</v>
      </c>
      <c r="F977" s="301">
        <f t="shared" si="1"/>
        <v>0.01121715655</v>
      </c>
      <c r="G977" s="301">
        <f t="shared" si="2"/>
        <v>-0.003030649588</v>
      </c>
      <c r="H977" s="201">
        <f t="shared" si="3"/>
        <v>0.0001101358044</v>
      </c>
      <c r="I977" s="201">
        <f t="shared" si="4"/>
        <v>0.00001029213333</v>
      </c>
      <c r="J977" s="312">
        <f t="shared" si="5"/>
        <v>-0.00003366797266</v>
      </c>
    </row>
    <row r="978">
      <c r="A978" s="7">
        <v>974.0</v>
      </c>
      <c r="B978" s="310">
        <v>1.0</v>
      </c>
      <c r="C978" s="186">
        <v>6976.9</v>
      </c>
      <c r="D978" s="311">
        <v>1.0</v>
      </c>
      <c r="E978" s="186">
        <v>263.4</v>
      </c>
      <c r="F978" s="301">
        <f t="shared" si="1"/>
        <v>-0.009551026547</v>
      </c>
      <c r="G978" s="301">
        <f t="shared" si="2"/>
        <v>0.0004158302266</v>
      </c>
      <c r="H978" s="201">
        <f t="shared" si="3"/>
        <v>0.000105547317</v>
      </c>
      <c r="I978" s="201">
        <f t="shared" si="4"/>
        <v>0.00000005680801683</v>
      </c>
      <c r="J978" s="312">
        <f t="shared" si="5"/>
        <v>-0.000002448659584</v>
      </c>
    </row>
    <row r="979">
      <c r="A979" s="7">
        <v>975.0</v>
      </c>
      <c r="B979" s="310">
        <v>1.0</v>
      </c>
      <c r="C979" s="186">
        <v>7023.1</v>
      </c>
      <c r="D979" s="311">
        <v>1.0</v>
      </c>
      <c r="E979" s="186">
        <v>265.5</v>
      </c>
      <c r="F979" s="301">
        <f t="shared" si="1"/>
        <v>0.007972665148</v>
      </c>
      <c r="G979" s="301">
        <f t="shared" si="2"/>
        <v>0.006621852112</v>
      </c>
      <c r="H979" s="201">
        <f t="shared" si="3"/>
        <v>0.00005256350496</v>
      </c>
      <c r="I979" s="201">
        <f t="shared" si="4"/>
        <v>0.00004152985584</v>
      </c>
      <c r="J979" s="312">
        <f t="shared" si="5"/>
        <v>0.00004672210166</v>
      </c>
    </row>
    <row r="980">
      <c r="A980" s="309">
        <v>976.0</v>
      </c>
      <c r="B980" s="310">
        <v>1.0</v>
      </c>
      <c r="C980" s="186">
        <v>7058.6</v>
      </c>
      <c r="D980" s="311">
        <v>1.0</v>
      </c>
      <c r="E980" s="186">
        <v>264.66</v>
      </c>
      <c r="F980" s="301">
        <f t="shared" si="1"/>
        <v>-0.003163841808</v>
      </c>
      <c r="G980" s="301">
        <f t="shared" si="2"/>
        <v>0.005054747903</v>
      </c>
      <c r="H980" s="201">
        <f t="shared" si="3"/>
        <v>0.0000151043976</v>
      </c>
      <c r="I980" s="201">
        <f t="shared" si="4"/>
        <v>0.00002378768463</v>
      </c>
      <c r="J980" s="312">
        <f t="shared" si="5"/>
        <v>-0.00001895517466</v>
      </c>
    </row>
    <row r="981">
      <c r="A981" s="7">
        <v>977.0</v>
      </c>
      <c r="B981" s="310">
        <v>1.0</v>
      </c>
      <c r="C981" s="186">
        <v>7063.5</v>
      </c>
      <c r="D981" s="7">
        <v>1.0</v>
      </c>
      <c r="E981" s="186">
        <v>267.8</v>
      </c>
      <c r="F981" s="301">
        <f t="shared" si="1"/>
        <v>0.0118642787</v>
      </c>
      <c r="G981" s="301">
        <f t="shared" si="2"/>
        <v>0.0006941886493</v>
      </c>
      <c r="H981" s="201">
        <f t="shared" si="3"/>
        <v>0.0001241370969</v>
      </c>
      <c r="I981" s="201">
        <f t="shared" si="4"/>
        <v>0.0000002669817286</v>
      </c>
      <c r="J981" s="312">
        <f t="shared" si="5"/>
        <v>0.000005756938136</v>
      </c>
    </row>
    <row r="982">
      <c r="A982" s="7">
        <v>978.0</v>
      </c>
      <c r="B982" s="310">
        <v>1.0</v>
      </c>
      <c r="C982" s="186">
        <v>7065.6</v>
      </c>
      <c r="D982" s="311">
        <v>1.0</v>
      </c>
      <c r="E982" s="186">
        <v>268.29</v>
      </c>
      <c r="F982" s="301">
        <f t="shared" si="1"/>
        <v>0.001829723674</v>
      </c>
      <c r="G982" s="301">
        <f t="shared" si="2"/>
        <v>0.0002973030367</v>
      </c>
      <c r="H982" s="201">
        <f t="shared" si="3"/>
        <v>0.00000122573204</v>
      </c>
      <c r="I982" s="201">
        <f t="shared" si="4"/>
        <v>0.00000001435614567</v>
      </c>
      <c r="J982" s="312">
        <f t="shared" si="5"/>
        <v>0.0000001326528843</v>
      </c>
    </row>
    <row r="983">
      <c r="A983" s="309">
        <v>979.0</v>
      </c>
      <c r="B983" s="310">
        <v>1.0</v>
      </c>
      <c r="C983" s="186">
        <v>7017.8</v>
      </c>
      <c r="D983" s="311">
        <v>1.0</v>
      </c>
      <c r="E983" s="186">
        <v>269.07</v>
      </c>
      <c r="F983" s="301">
        <f t="shared" si="1"/>
        <v>0.0029073018</v>
      </c>
      <c r="G983" s="301">
        <f t="shared" si="2"/>
        <v>-0.006765172101</v>
      </c>
      <c r="H983" s="201">
        <f t="shared" si="3"/>
        <v>0.000004772940129</v>
      </c>
      <c r="I983" s="201">
        <f t="shared" si="4"/>
        <v>0.00004820050016</v>
      </c>
      <c r="J983" s="312">
        <f t="shared" si="5"/>
        <v>-0.00001516766632</v>
      </c>
    </row>
    <row r="984">
      <c r="A984" s="7">
        <v>980.0</v>
      </c>
      <c r="B984" s="310">
        <v>1.0</v>
      </c>
      <c r="C984" s="186">
        <v>6997.5</v>
      </c>
      <c r="D984" s="311">
        <v>1.0</v>
      </c>
      <c r="E984" s="186">
        <v>268.3</v>
      </c>
      <c r="F984" s="301">
        <f t="shared" si="1"/>
        <v>-0.002861708849</v>
      </c>
      <c r="G984" s="301">
        <f t="shared" si="2"/>
        <v>-0.002892644418</v>
      </c>
      <c r="H984" s="201">
        <f t="shared" si="3"/>
        <v>0.00001284724011</v>
      </c>
      <c r="I984" s="201">
        <f t="shared" si="4"/>
        <v>0.000009425700188</v>
      </c>
      <c r="J984" s="312">
        <f t="shared" si="5"/>
        <v>0.00001100428251</v>
      </c>
    </row>
    <row r="985">
      <c r="A985" s="7">
        <v>981.0</v>
      </c>
      <c r="B985" s="310">
        <v>1.0</v>
      </c>
      <c r="C985" s="186">
        <v>7055.4</v>
      </c>
      <c r="D985" s="7">
        <v>1.0</v>
      </c>
      <c r="E985" s="186">
        <v>263.95</v>
      </c>
      <c r="F985" s="301">
        <f t="shared" si="1"/>
        <v>-0.01621319419</v>
      </c>
      <c r="G985" s="301">
        <f t="shared" si="2"/>
        <v>0.008274383708</v>
      </c>
      <c r="H985" s="201">
        <f t="shared" si="3"/>
        <v>0.0002868209838</v>
      </c>
      <c r="I985" s="201">
        <f t="shared" si="4"/>
        <v>0.00006555975408</v>
      </c>
      <c r="J985" s="312">
        <f t="shared" si="5"/>
        <v>-0.0001371273611</v>
      </c>
    </row>
    <row r="986">
      <c r="A986" s="309">
        <v>982.0</v>
      </c>
      <c r="B986" s="310">
        <v>1.0</v>
      </c>
      <c r="C986" s="186">
        <v>7060.7</v>
      </c>
      <c r="D986" s="311">
        <v>1.0</v>
      </c>
      <c r="E986" s="186">
        <v>267.95</v>
      </c>
      <c r="F986" s="301">
        <f t="shared" si="1"/>
        <v>0.0151543853</v>
      </c>
      <c r="G986" s="301">
        <f t="shared" si="2"/>
        <v>0.0007511976642</v>
      </c>
      <c r="H986" s="201">
        <f t="shared" si="3"/>
        <v>0.000208276547</v>
      </c>
      <c r="I986" s="201">
        <f t="shared" si="4"/>
        <v>0.0000003291451856</v>
      </c>
      <c r="J986" s="312">
        <f t="shared" si="5"/>
        <v>0.000008279687356</v>
      </c>
    </row>
    <row r="987">
      <c r="A987" s="7">
        <v>983.0</v>
      </c>
      <c r="B987" s="310">
        <v>1.0</v>
      </c>
      <c r="C987" s="186">
        <v>7045.6</v>
      </c>
      <c r="D987" s="311">
        <v>1.0</v>
      </c>
      <c r="E987" s="186">
        <v>272.8</v>
      </c>
      <c r="F987" s="301">
        <f t="shared" si="1"/>
        <v>0.01810039186</v>
      </c>
      <c r="G987" s="301">
        <f t="shared" si="2"/>
        <v>-0.002138598156</v>
      </c>
      <c r="H987" s="201">
        <f t="shared" si="3"/>
        <v>0.0003019877946</v>
      </c>
      <c r="I987" s="201">
        <f t="shared" si="4"/>
        <v>0.000005364245366</v>
      </c>
      <c r="J987" s="312">
        <f t="shared" si="5"/>
        <v>-0.00004024843634</v>
      </c>
    </row>
    <row r="988">
      <c r="A988" s="7">
        <v>984.0</v>
      </c>
      <c r="B988" s="310">
        <v>1.0</v>
      </c>
      <c r="C988" s="186">
        <v>7033.8</v>
      </c>
      <c r="D988" s="311">
        <v>1.0</v>
      </c>
      <c r="E988" s="186">
        <v>273.34</v>
      </c>
      <c r="F988" s="301">
        <f t="shared" si="1"/>
        <v>0.001979472141</v>
      </c>
      <c r="G988" s="301">
        <f t="shared" si="2"/>
        <v>-0.001674804133</v>
      </c>
      <c r="H988" s="201">
        <f t="shared" si="3"/>
        <v>0.000001579738033</v>
      </c>
      <c r="I988" s="201">
        <f t="shared" si="4"/>
        <v>0.000003430978376</v>
      </c>
      <c r="J988" s="312">
        <f t="shared" si="5"/>
        <v>-0.000002328099446</v>
      </c>
    </row>
    <row r="989">
      <c r="A989" s="309">
        <v>985.0</v>
      </c>
      <c r="B989" s="310">
        <v>1.0</v>
      </c>
      <c r="C989" s="186">
        <v>7064.7</v>
      </c>
      <c r="D989" s="7">
        <v>1.0</v>
      </c>
      <c r="E989" s="186">
        <v>271.75</v>
      </c>
      <c r="F989" s="301">
        <f t="shared" si="1"/>
        <v>-0.005816931294</v>
      </c>
      <c r="G989" s="301">
        <f t="shared" si="2"/>
        <v>0.004393073445</v>
      </c>
      <c r="H989" s="201">
        <f t="shared" si="3"/>
        <v>0.00004276541515</v>
      </c>
      <c r="I989" s="201">
        <f t="shared" si="4"/>
        <v>0.00001777117833</v>
      </c>
      <c r="J989" s="312">
        <f t="shared" si="5"/>
        <v>-0.00002756794913</v>
      </c>
    </row>
    <row r="990">
      <c r="A990" s="7">
        <v>986.0</v>
      </c>
      <c r="B990" s="310">
        <v>1.0</v>
      </c>
      <c r="C990" s="186">
        <v>7082.3</v>
      </c>
      <c r="D990" s="311">
        <v>1.0</v>
      </c>
      <c r="E990" s="186">
        <v>268.37</v>
      </c>
      <c r="F990" s="301">
        <f t="shared" si="1"/>
        <v>-0.01243790248</v>
      </c>
      <c r="G990" s="301">
        <f t="shared" si="2"/>
        <v>0.00249125936</v>
      </c>
      <c r="H990" s="201">
        <f t="shared" si="3"/>
        <v>0.0001731987162</v>
      </c>
      <c r="I990" s="201">
        <f t="shared" si="4"/>
        <v>0.000005353547612</v>
      </c>
      <c r="J990" s="312">
        <f t="shared" si="5"/>
        <v>-0.00003045041171</v>
      </c>
    </row>
    <row r="991">
      <c r="A991" s="7">
        <v>987.0</v>
      </c>
      <c r="B991" s="310">
        <v>1.0</v>
      </c>
      <c r="C991" s="186">
        <v>7025.8</v>
      </c>
      <c r="D991" s="311">
        <v>1.0</v>
      </c>
      <c r="E991" s="186">
        <v>271.01</v>
      </c>
      <c r="F991" s="301">
        <f t="shared" si="1"/>
        <v>0.009837165108</v>
      </c>
      <c r="G991" s="301">
        <f t="shared" si="2"/>
        <v>-0.007977634384</v>
      </c>
      <c r="H991" s="201">
        <f t="shared" si="3"/>
        <v>0.00008307537292</v>
      </c>
      <c r="I991" s="201">
        <f t="shared" si="4"/>
        <v>0.00006650598689</v>
      </c>
      <c r="J991" s="312">
        <f t="shared" si="5"/>
        <v>-0.00007433040873</v>
      </c>
    </row>
    <row r="992">
      <c r="A992" s="309">
        <v>988.0</v>
      </c>
      <c r="B992" s="310">
        <v>1.0</v>
      </c>
      <c r="C992" s="186">
        <v>7028.8</v>
      </c>
      <c r="D992" s="311">
        <v>1.0</v>
      </c>
      <c r="E992" s="186">
        <v>273.49</v>
      </c>
      <c r="F992" s="301">
        <f t="shared" si="1"/>
        <v>0.009150953839</v>
      </c>
      <c r="G992" s="301">
        <f t="shared" si="2"/>
        <v>0.0004269976373</v>
      </c>
      <c r="H992" s="201">
        <f t="shared" si="3"/>
        <v>0.00007103721855</v>
      </c>
      <c r="I992" s="201">
        <f t="shared" si="4"/>
        <v>0.00000006225610581</v>
      </c>
      <c r="J992" s="312">
        <f t="shared" si="5"/>
        <v>0.000002102974226</v>
      </c>
    </row>
    <row r="993">
      <c r="A993" s="7">
        <v>989.0</v>
      </c>
      <c r="B993" s="310">
        <v>1.0</v>
      </c>
      <c r="C993" s="186">
        <v>7067.9</v>
      </c>
      <c r="D993" s="7">
        <v>1.0</v>
      </c>
      <c r="E993" s="186">
        <v>271.16</v>
      </c>
      <c r="F993" s="301">
        <f t="shared" si="1"/>
        <v>-0.008519507112</v>
      </c>
      <c r="G993" s="301">
        <f t="shared" si="2"/>
        <v>0.005562827225</v>
      </c>
      <c r="H993" s="201">
        <f t="shared" si="3"/>
        <v>0.00008541646699</v>
      </c>
      <c r="I993" s="201">
        <f t="shared" si="4"/>
        <v>0.00002900190116</v>
      </c>
      <c r="J993" s="312">
        <f t="shared" si="5"/>
        <v>-0.00004977187894</v>
      </c>
    </row>
    <row r="994">
      <c r="A994" s="7">
        <v>990.0</v>
      </c>
      <c r="B994" s="310">
        <v>1.0</v>
      </c>
      <c r="C994" s="186">
        <v>7095.8</v>
      </c>
      <c r="D994" s="311">
        <v>1.0</v>
      </c>
      <c r="E994" s="186">
        <v>270.95</v>
      </c>
      <c r="F994" s="301">
        <f t="shared" si="1"/>
        <v>-0.0007744505089</v>
      </c>
      <c r="G994" s="301">
        <f t="shared" si="2"/>
        <v>0.00394742427</v>
      </c>
      <c r="H994" s="201">
        <f t="shared" si="3"/>
        <v>0.000002241147774</v>
      </c>
      <c r="I994" s="201">
        <f t="shared" si="4"/>
        <v>0.0000142124353</v>
      </c>
      <c r="J994" s="312">
        <f t="shared" si="5"/>
        <v>-0.000005643772473</v>
      </c>
    </row>
    <row r="995">
      <c r="A995" s="309">
        <v>991.0</v>
      </c>
      <c r="B995" s="310">
        <v>1.0</v>
      </c>
      <c r="C995" s="186">
        <v>7061.7</v>
      </c>
      <c r="D995" s="311">
        <v>1.0</v>
      </c>
      <c r="E995" s="186">
        <v>271.21</v>
      </c>
      <c r="F995" s="301">
        <f t="shared" si="1"/>
        <v>0.0009595866396</v>
      </c>
      <c r="G995" s="301">
        <f t="shared" si="2"/>
        <v>-0.004805659686</v>
      </c>
      <c r="H995" s="201">
        <f t="shared" si="3"/>
        <v>0.00000005616463866</v>
      </c>
      <c r="I995" s="201">
        <f t="shared" si="4"/>
        <v>0.00002483173996</v>
      </c>
      <c r="J995" s="312">
        <f t="shared" si="5"/>
        <v>-0.000001180959653</v>
      </c>
    </row>
    <row r="996">
      <c r="A996" s="7">
        <v>992.0</v>
      </c>
      <c r="B996" s="310">
        <v>1.0</v>
      </c>
      <c r="C996" s="186">
        <v>7080.8</v>
      </c>
      <c r="D996" s="311">
        <v>1.0</v>
      </c>
      <c r="E996" s="186">
        <v>277.66</v>
      </c>
      <c r="F996" s="301">
        <f t="shared" si="1"/>
        <v>0.02378230891</v>
      </c>
      <c r="G996" s="301">
        <f t="shared" si="2"/>
        <v>0.002704731155</v>
      </c>
      <c r="H996" s="201">
        <f t="shared" si="3"/>
        <v>0.0005317503669</v>
      </c>
      <c r="I996" s="201">
        <f t="shared" si="4"/>
        <v>0.000006386968568</v>
      </c>
      <c r="J996" s="312">
        <f t="shared" si="5"/>
        <v>0.00005827755039</v>
      </c>
    </row>
    <row r="997">
      <c r="A997" s="7">
        <v>993.0</v>
      </c>
      <c r="B997" s="310">
        <v>1.0</v>
      </c>
      <c r="C997" s="186">
        <v>7172.8</v>
      </c>
      <c r="D997" s="7">
        <v>1.0</v>
      </c>
      <c r="E997" s="186">
        <v>276.89</v>
      </c>
      <c r="F997" s="301">
        <f t="shared" si="1"/>
        <v>-0.002773175827</v>
      </c>
      <c r="G997" s="301">
        <f t="shared" si="2"/>
        <v>0.01299288216</v>
      </c>
      <c r="H997" s="201">
        <f t="shared" si="3"/>
        <v>0.00001222041955</v>
      </c>
      <c r="I997" s="201">
        <f t="shared" si="4"/>
        <v>0.0001642343812</v>
      </c>
      <c r="J997" s="312">
        <f t="shared" si="5"/>
        <v>-0.00004479969915</v>
      </c>
    </row>
    <row r="998">
      <c r="A998" s="309">
        <v>994.0</v>
      </c>
      <c r="B998" s="310">
        <v>1.0</v>
      </c>
      <c r="C998" s="186">
        <v>7097.0</v>
      </c>
      <c r="D998" s="311">
        <v>1.0</v>
      </c>
      <c r="E998" s="186">
        <v>274.51</v>
      </c>
      <c r="F998" s="301">
        <f t="shared" si="1"/>
        <v>-0.008595471126</v>
      </c>
      <c r="G998" s="301">
        <f t="shared" si="2"/>
        <v>-0.0105677002</v>
      </c>
      <c r="H998" s="201">
        <f t="shared" si="3"/>
        <v>0.00008682637199</v>
      </c>
      <c r="I998" s="201">
        <f t="shared" si="4"/>
        <v>0.0001154590244</v>
      </c>
      <c r="J998" s="312">
        <f t="shared" si="5"/>
        <v>0.0001001243637</v>
      </c>
    </row>
    <row r="999">
      <c r="A999" s="7">
        <v>995.0</v>
      </c>
      <c r="B999" s="310">
        <v>1.0</v>
      </c>
      <c r="C999" s="186">
        <v>7044.9</v>
      </c>
      <c r="D999" s="311">
        <v>1.0</v>
      </c>
      <c r="E999" s="186">
        <v>275.36</v>
      </c>
      <c r="F999" s="301">
        <f t="shared" si="1"/>
        <v>0.00309642636</v>
      </c>
      <c r="G999" s="301">
        <f t="shared" si="2"/>
        <v>-0.007341130055</v>
      </c>
      <c r="H999" s="201">
        <f t="shared" si="3"/>
        <v>0.000005635071332</v>
      </c>
      <c r="I999" s="201">
        <f t="shared" si="4"/>
        <v>0.00005652958592</v>
      </c>
      <c r="J999" s="312">
        <f t="shared" si="5"/>
        <v>-0.00001784792002</v>
      </c>
    </row>
    <row r="1000">
      <c r="A1000" s="7">
        <v>996.0</v>
      </c>
      <c r="B1000" s="310">
        <v>1.0</v>
      </c>
      <c r="C1000" s="186">
        <v>6982.7</v>
      </c>
      <c r="D1000" s="311">
        <v>1.0</v>
      </c>
      <c r="E1000" s="186">
        <v>274.34</v>
      </c>
      <c r="F1000" s="301">
        <f t="shared" si="1"/>
        <v>-0.00370424172</v>
      </c>
      <c r="G1000" s="301">
        <f t="shared" si="2"/>
        <v>-0.008829082031</v>
      </c>
      <c r="H1000" s="201">
        <f t="shared" si="3"/>
        <v>0.00001959689079</v>
      </c>
      <c r="I1000" s="201">
        <f t="shared" si="4"/>
        <v>0.00008111826594</v>
      </c>
      <c r="J1000" s="312">
        <f t="shared" si="5"/>
        <v>0.00003987061322</v>
      </c>
    </row>
    <row r="1001">
      <c r="A1001" s="309">
        <v>997.0</v>
      </c>
      <c r="B1001" s="310">
        <v>1.0</v>
      </c>
      <c r="C1001" s="186">
        <v>7014.2</v>
      </c>
      <c r="D1001" s="7">
        <v>1.0</v>
      </c>
      <c r="E1001" s="186">
        <v>274.25</v>
      </c>
      <c r="F1001" s="301">
        <f t="shared" si="1"/>
        <v>-0.0003280600714</v>
      </c>
      <c r="G1001" s="301">
        <f t="shared" si="2"/>
        <v>0.004511148982</v>
      </c>
      <c r="H1001" s="201">
        <f t="shared" si="3"/>
        <v>0.000001103877846</v>
      </c>
      <c r="I1001" s="201">
        <f t="shared" si="4"/>
        <v>0.00001878063569</v>
      </c>
      <c r="J1001" s="312">
        <f t="shared" si="5"/>
        <v>-0.000004553188737</v>
      </c>
    </row>
    <row r="1002">
      <c r="A1002" s="7">
        <v>998.0</v>
      </c>
      <c r="B1002" s="310">
        <v>1.0</v>
      </c>
      <c r="C1002" s="186">
        <v>7023.6</v>
      </c>
      <c r="D1002" s="311">
        <v>1.0</v>
      </c>
      <c r="E1002" s="186">
        <v>277.51</v>
      </c>
      <c r="F1002" s="301">
        <f t="shared" si="1"/>
        <v>0.01188696445</v>
      </c>
      <c r="G1002" s="301">
        <f t="shared" si="2"/>
        <v>0.001340138576</v>
      </c>
      <c r="H1002" s="201">
        <f t="shared" si="3"/>
        <v>0.0001246431264</v>
      </c>
      <c r="I1002" s="201">
        <f t="shared" si="4"/>
        <v>0.000001351761239</v>
      </c>
      <c r="J1002" s="312">
        <f t="shared" si="5"/>
        <v>0.00001298028301</v>
      </c>
    </row>
    <row r="1003">
      <c r="A1003" s="7">
        <v>999.0</v>
      </c>
      <c r="B1003" s="310">
        <v>1.0</v>
      </c>
      <c r="C1003" s="186">
        <v>7066.0</v>
      </c>
      <c r="D1003" s="311">
        <v>1.0</v>
      </c>
      <c r="E1003" s="186">
        <v>277.68</v>
      </c>
      <c r="F1003" s="301">
        <f t="shared" si="1"/>
        <v>0.0006125905373</v>
      </c>
      <c r="G1003" s="301">
        <f t="shared" si="2"/>
        <v>0.00603679025</v>
      </c>
      <c r="H1003" s="201">
        <f t="shared" si="3"/>
        <v>0.00000001210116683</v>
      </c>
      <c r="I1003" s="201">
        <f t="shared" si="4"/>
        <v>0.00003433144744</v>
      </c>
      <c r="J1003" s="312">
        <f t="shared" si="5"/>
        <v>-0.0000006445545539</v>
      </c>
    </row>
    <row r="1004">
      <c r="A1004" s="309">
        <v>1000.0</v>
      </c>
      <c r="B1004" s="310">
        <v>1.0</v>
      </c>
      <c r="C1004" s="186">
        <v>6931.7</v>
      </c>
      <c r="D1004" s="311">
        <v>1.0</v>
      </c>
      <c r="E1004" s="186">
        <v>276.57</v>
      </c>
      <c r="F1004" s="301">
        <f t="shared" si="1"/>
        <v>-0.003997407087</v>
      </c>
      <c r="G1004" s="301">
        <f t="shared" si="2"/>
        <v>-0.01900651005</v>
      </c>
      <c r="H1004" s="201">
        <f t="shared" si="3"/>
        <v>0.00002227842764</v>
      </c>
      <c r="I1004" s="201">
        <f t="shared" si="4"/>
        <v>0.0003680257006</v>
      </c>
      <c r="J1004" s="312">
        <f t="shared" si="5"/>
        <v>0.00009054851706</v>
      </c>
    </row>
    <row r="1005">
      <c r="A1005" s="7">
        <v>1001.0</v>
      </c>
      <c r="B1005" s="310">
        <v>1.0</v>
      </c>
      <c r="C1005" s="186">
        <v>7019.6</v>
      </c>
      <c r="D1005" s="7">
        <v>1.0</v>
      </c>
      <c r="E1005" s="186">
        <v>277.21</v>
      </c>
      <c r="F1005" s="301">
        <f t="shared" si="1"/>
        <v>0.00231406154</v>
      </c>
      <c r="G1005" s="301">
        <f t="shared" si="2"/>
        <v>0.01268087194</v>
      </c>
      <c r="H1005" s="201">
        <f t="shared" si="3"/>
        <v>0.00000253276307</v>
      </c>
      <c r="I1005" s="201">
        <f t="shared" si="4"/>
        <v>0.0001563346623</v>
      </c>
      <c r="J1005" s="312">
        <f t="shared" si="5"/>
        <v>0.00001989870999</v>
      </c>
    </row>
    <row r="1006">
      <c r="A1006" s="7">
        <v>1002.0</v>
      </c>
      <c r="B1006" s="310">
        <v>1.0</v>
      </c>
      <c r="C1006" s="186">
        <v>7030.3</v>
      </c>
      <c r="D1006" s="311">
        <v>1.0</v>
      </c>
      <c r="E1006" s="186">
        <v>274.45</v>
      </c>
      <c r="F1006" s="301">
        <f t="shared" si="1"/>
        <v>-0.009956350781</v>
      </c>
      <c r="G1006" s="301">
        <f t="shared" si="2"/>
        <v>0.001524303379</v>
      </c>
      <c r="H1006" s="201">
        <f t="shared" si="3"/>
        <v>0.000114039901</v>
      </c>
      <c r="I1006" s="201">
        <f t="shared" si="4"/>
        <v>0.000001813917315</v>
      </c>
      <c r="J1006" s="312">
        <f t="shared" si="5"/>
        <v>-0.00001438259194</v>
      </c>
    </row>
    <row r="1007">
      <c r="A1007" s="309">
        <v>1003.0</v>
      </c>
      <c r="B1007" s="310">
        <v>1.0</v>
      </c>
      <c r="C1007" s="186">
        <v>7045.9</v>
      </c>
      <c r="D1007" s="311">
        <v>1.0</v>
      </c>
      <c r="E1007" s="186">
        <v>278.16</v>
      </c>
      <c r="F1007" s="301">
        <f t="shared" si="1"/>
        <v>0.01351794498</v>
      </c>
      <c r="G1007" s="301">
        <f t="shared" si="2"/>
        <v>0.002218966474</v>
      </c>
      <c r="H1007" s="201">
        <f t="shared" si="3"/>
        <v>0.0001637209596</v>
      </c>
      <c r="I1007" s="201">
        <f t="shared" si="4"/>
        <v>0.000004167642923</v>
      </c>
      <c r="J1007" s="312">
        <f t="shared" si="5"/>
        <v>0.00002612145667</v>
      </c>
    </row>
    <row r="1008">
      <c r="A1008" s="7">
        <v>1004.0</v>
      </c>
      <c r="B1008" s="310">
        <v>1.0</v>
      </c>
      <c r="C1008" s="186">
        <v>7115.2</v>
      </c>
      <c r="D1008" s="311">
        <v>1.0</v>
      </c>
      <c r="E1008" s="186">
        <v>284.3</v>
      </c>
      <c r="F1008" s="301">
        <f t="shared" si="1"/>
        <v>0.02207362669</v>
      </c>
      <c r="G1008" s="301">
        <f t="shared" si="2"/>
        <v>0.009835507174</v>
      </c>
      <c r="H1008" s="201">
        <f t="shared" si="3"/>
        <v>0.0004558665183</v>
      </c>
      <c r="I1008" s="201">
        <f t="shared" si="4"/>
        <v>0.00009327737489</v>
      </c>
      <c r="J1008" s="312">
        <f t="shared" si="5"/>
        <v>0.0002062087101</v>
      </c>
    </row>
    <row r="1009">
      <c r="A1009" s="7">
        <v>1005.0</v>
      </c>
      <c r="B1009" s="310">
        <v>1.0</v>
      </c>
      <c r="C1009" s="186">
        <v>7092.5</v>
      </c>
      <c r="D1009" s="7">
        <v>1.0</v>
      </c>
      <c r="E1009" s="186">
        <v>289.27</v>
      </c>
      <c r="F1009" s="301">
        <f t="shared" si="1"/>
        <v>0.01748153359</v>
      </c>
      <c r="G1009" s="301">
        <f t="shared" si="2"/>
        <v>-0.003190353047</v>
      </c>
      <c r="H1009" s="201">
        <f t="shared" si="3"/>
        <v>0.0002808619945</v>
      </c>
      <c r="I1009" s="201">
        <f t="shared" si="4"/>
        <v>0.00001134233919</v>
      </c>
      <c r="J1009" s="312">
        <f t="shared" si="5"/>
        <v>-0.00005644140331</v>
      </c>
    </row>
    <row r="1010">
      <c r="A1010" s="309">
        <v>1006.0</v>
      </c>
      <c r="B1010" s="310">
        <v>1.0</v>
      </c>
      <c r="C1010" s="186">
        <v>7094.9</v>
      </c>
      <c r="D1010" s="311">
        <v>1.0</v>
      </c>
      <c r="E1010" s="186">
        <v>291.96</v>
      </c>
      <c r="F1010" s="301">
        <f t="shared" si="1"/>
        <v>0.009299270578</v>
      </c>
      <c r="G1010" s="301">
        <f t="shared" si="2"/>
        <v>0.0003383856186</v>
      </c>
      <c r="H1010" s="201">
        <f t="shared" si="3"/>
        <v>0.00007355934954</v>
      </c>
      <c r="I1010" s="201">
        <f t="shared" si="4"/>
        <v>0.00000002588871866</v>
      </c>
      <c r="J1010" s="312">
        <f t="shared" si="5"/>
        <v>0.000001379984531</v>
      </c>
    </row>
    <row r="1011">
      <c r="A1011" s="7">
        <v>1007.0</v>
      </c>
      <c r="B1011" s="310">
        <v>1.0</v>
      </c>
      <c r="C1011" s="186">
        <v>7179.5</v>
      </c>
      <c r="D1011" s="311">
        <v>1.0</v>
      </c>
      <c r="E1011" s="186">
        <v>288.86</v>
      </c>
      <c r="F1011" s="301">
        <f t="shared" si="1"/>
        <v>-0.01061789286</v>
      </c>
      <c r="G1011" s="301">
        <f t="shared" si="2"/>
        <v>0.01192405813</v>
      </c>
      <c r="H1011" s="201">
        <f t="shared" si="3"/>
        <v>0.000128606684</v>
      </c>
      <c r="I1011" s="201">
        <f t="shared" si="4"/>
        <v>0.000137981959</v>
      </c>
      <c r="J1011" s="312">
        <f t="shared" si="5"/>
        <v>-0.0001332118696</v>
      </c>
    </row>
    <row r="1012">
      <c r="A1012" s="7">
        <v>1008.0</v>
      </c>
      <c r="B1012" s="310">
        <v>1.0</v>
      </c>
      <c r="C1012" s="186">
        <v>7161.6</v>
      </c>
      <c r="D1012" s="311">
        <v>1.0</v>
      </c>
      <c r="E1012" s="186">
        <v>288.61</v>
      </c>
      <c r="F1012" s="301">
        <f t="shared" si="1"/>
        <v>-0.0008654711625</v>
      </c>
      <c r="G1012" s="301">
        <f t="shared" si="2"/>
        <v>-0.002493209834</v>
      </c>
      <c r="H1012" s="201">
        <f t="shared" si="3"/>
        <v>0.000002521956807</v>
      </c>
      <c r="I1012" s="201">
        <f t="shared" si="4"/>
        <v>0.000007132615714</v>
      </c>
      <c r="J1012" s="312">
        <f t="shared" si="5"/>
        <v>0.000004241243775</v>
      </c>
    </row>
    <row r="1013">
      <c r="A1013" s="309">
        <v>1009.0</v>
      </c>
      <c r="B1013" s="310">
        <v>1.0</v>
      </c>
      <c r="C1013" s="186">
        <v>7142.6</v>
      </c>
      <c r="D1013" s="7">
        <v>1.0</v>
      </c>
      <c r="E1013" s="186">
        <v>289.12</v>
      </c>
      <c r="F1013" s="301">
        <f t="shared" si="1"/>
        <v>0.001767090537</v>
      </c>
      <c r="G1013" s="301">
        <f t="shared" si="2"/>
        <v>-0.002653038427</v>
      </c>
      <c r="H1013" s="201">
        <f t="shared" si="3"/>
        <v>0.000001090969171</v>
      </c>
      <c r="I1013" s="201">
        <f t="shared" si="4"/>
        <v>0.000008011867981</v>
      </c>
      <c r="J1013" s="312">
        <f t="shared" si="5"/>
        <v>-0.000002956467651</v>
      </c>
    </row>
    <row r="1014">
      <c r="A1014" s="7">
        <v>1010.0</v>
      </c>
      <c r="B1014" s="310">
        <v>1.0</v>
      </c>
      <c r="C1014" s="186">
        <v>7217.8</v>
      </c>
      <c r="D1014" s="311">
        <v>1.0</v>
      </c>
      <c r="E1014" s="186">
        <v>290.21</v>
      </c>
      <c r="F1014" s="301">
        <f t="shared" si="1"/>
        <v>0.003770060874</v>
      </c>
      <c r="G1014" s="301">
        <f t="shared" si="2"/>
        <v>0.01052837902</v>
      </c>
      <c r="H1014" s="201">
        <f t="shared" si="3"/>
        <v>0.00000928704313</v>
      </c>
      <c r="I1014" s="201">
        <f t="shared" si="4"/>
        <v>0.0001071409884</v>
      </c>
      <c r="J1014" s="312">
        <f t="shared" si="5"/>
        <v>0.00003154398485</v>
      </c>
    </row>
    <row r="1015">
      <c r="A1015" s="7">
        <v>1011.0</v>
      </c>
      <c r="B1015" s="310">
        <v>1.0</v>
      </c>
      <c r="C1015" s="186">
        <v>7260.1</v>
      </c>
      <c r="D1015" s="311">
        <v>1.0</v>
      </c>
      <c r="E1015" s="186">
        <v>287.99</v>
      </c>
      <c r="F1015" s="301">
        <f t="shared" si="1"/>
        <v>-0.007649633024</v>
      </c>
      <c r="G1015" s="301">
        <f t="shared" si="2"/>
        <v>0.005860511513</v>
      </c>
      <c r="H1015" s="201">
        <f t="shared" si="3"/>
        <v>0.00007009421617</v>
      </c>
      <c r="I1015" s="201">
        <f t="shared" si="4"/>
        <v>0.00003229678009</v>
      </c>
      <c r="J1015" s="312">
        <f t="shared" si="5"/>
        <v>-0.00004757959106</v>
      </c>
    </row>
    <row r="1016">
      <c r="A1016" s="309">
        <v>1012.0</v>
      </c>
      <c r="B1016" s="310">
        <v>1.0</v>
      </c>
      <c r="C1016" s="186">
        <v>7295.4</v>
      </c>
      <c r="D1016" s="311">
        <v>1.0</v>
      </c>
      <c r="E1016" s="186">
        <v>286.96</v>
      </c>
      <c r="F1016" s="301">
        <f t="shared" si="1"/>
        <v>-0.003576513073</v>
      </c>
      <c r="G1016" s="301">
        <f t="shared" si="2"/>
        <v>0.004862191981</v>
      </c>
      <c r="H1016" s="201">
        <f t="shared" si="3"/>
        <v>0.00001848233746</v>
      </c>
      <c r="I1016" s="201">
        <f t="shared" si="4"/>
        <v>0.00002194647104</v>
      </c>
      <c r="J1016" s="312">
        <f t="shared" si="5"/>
        <v>-0.00002014006166</v>
      </c>
    </row>
    <row r="1017">
      <c r="A1017" s="7">
        <v>1013.0</v>
      </c>
      <c r="B1017" s="310">
        <v>1.0</v>
      </c>
      <c r="C1017" s="186">
        <v>7281.9</v>
      </c>
      <c r="D1017" s="7">
        <v>1.0</v>
      </c>
      <c r="E1017" s="186">
        <v>287.01</v>
      </c>
      <c r="F1017" s="301">
        <f t="shared" si="1"/>
        <v>0.0001742403122</v>
      </c>
      <c r="G1017" s="301">
        <f t="shared" si="2"/>
        <v>-0.001850481125</v>
      </c>
      <c r="H1017" s="201">
        <f t="shared" si="3"/>
        <v>0.0000003006937858</v>
      </c>
      <c r="I1017" s="201">
        <f t="shared" si="4"/>
        <v>0.000004112650265</v>
      </c>
      <c r="J1017" s="312">
        <f t="shared" si="5"/>
        <v>0.000001112046932</v>
      </c>
    </row>
    <row r="1018">
      <c r="A1018" s="7">
        <v>1014.0</v>
      </c>
      <c r="B1018" s="310">
        <v>1.0</v>
      </c>
      <c r="C1018" s="186">
        <v>7292.6</v>
      </c>
      <c r="D1018" s="311">
        <v>1.0</v>
      </c>
      <c r="E1018" s="186">
        <v>291.37</v>
      </c>
      <c r="F1018" s="301">
        <f t="shared" si="1"/>
        <v>0.01519110832</v>
      </c>
      <c r="G1018" s="301">
        <f t="shared" si="2"/>
        <v>0.001469396723</v>
      </c>
      <c r="H1018" s="201">
        <f t="shared" si="3"/>
        <v>0.0002093378535</v>
      </c>
      <c r="I1018" s="201">
        <f t="shared" si="4"/>
        <v>0.000001669033569</v>
      </c>
      <c r="J1018" s="312">
        <f t="shared" si="5"/>
        <v>0.00001869202784</v>
      </c>
    </row>
    <row r="1019">
      <c r="A1019" s="309">
        <v>1015.0</v>
      </c>
      <c r="B1019" s="310">
        <v>1.0</v>
      </c>
      <c r="C1019" s="186">
        <v>7270.2</v>
      </c>
      <c r="D1019" s="311">
        <v>1.0</v>
      </c>
      <c r="E1019" s="186">
        <v>292.57</v>
      </c>
      <c r="F1019" s="301">
        <f t="shared" si="1"/>
        <v>0.004118474792</v>
      </c>
      <c r="G1019" s="301">
        <f t="shared" si="2"/>
        <v>-0.003071606834</v>
      </c>
      <c r="H1019" s="201">
        <f t="shared" si="3"/>
        <v>0.00001153199385</v>
      </c>
      <c r="I1019" s="201">
        <f t="shared" si="4"/>
        <v>0.00001055660361</v>
      </c>
      <c r="J1019" s="312">
        <f t="shared" si="5"/>
        <v>-0.00001103352563</v>
      </c>
    </row>
    <row r="1020">
      <c r="A1020" s="7">
        <v>1016.0</v>
      </c>
      <c r="B1020" s="310">
        <v>1.0</v>
      </c>
      <c r="C1020" s="186">
        <v>7302.5</v>
      </c>
      <c r="D1020" s="311">
        <v>1.0</v>
      </c>
      <c r="E1020" s="186">
        <v>295.19</v>
      </c>
      <c r="F1020" s="301">
        <f t="shared" si="1"/>
        <v>0.008955121851</v>
      </c>
      <c r="G1020" s="301">
        <f t="shared" si="2"/>
        <v>0.004442793871</v>
      </c>
      <c r="H1020" s="201">
        <f t="shared" si="3"/>
        <v>0.00006777448451</v>
      </c>
      <c r="I1020" s="201">
        <f t="shared" si="4"/>
        <v>0.00001819285207</v>
      </c>
      <c r="J1020" s="312">
        <f t="shared" si="5"/>
        <v>0.00003511425879</v>
      </c>
    </row>
    <row r="1021">
      <c r="A1021" s="7">
        <v>1017.0</v>
      </c>
      <c r="B1021" s="310">
        <v>1.0</v>
      </c>
      <c r="C1021" s="186">
        <v>7312.3</v>
      </c>
      <c r="D1021" s="7">
        <v>1.0</v>
      </c>
      <c r="E1021" s="186">
        <v>294.11</v>
      </c>
      <c r="F1021" s="301">
        <f t="shared" si="1"/>
        <v>-0.003658660524</v>
      </c>
      <c r="G1021" s="301">
        <f t="shared" si="2"/>
        <v>0.001342006162</v>
      </c>
      <c r="H1021" s="201">
        <f t="shared" si="3"/>
        <v>0.00001919540733</v>
      </c>
      <c r="I1021" s="201">
        <f t="shared" si="4"/>
        <v>0.000001356107436</v>
      </c>
      <c r="J1021" s="312">
        <f t="shared" si="5"/>
        <v>-0.0000051020618</v>
      </c>
    </row>
    <row r="1022">
      <c r="A1022" s="309">
        <v>1018.0</v>
      </c>
      <c r="B1022" s="310">
        <v>1.0</v>
      </c>
      <c r="C1022" s="186">
        <v>7379.5</v>
      </c>
      <c r="D1022" s="311">
        <v>1.0</v>
      </c>
      <c r="E1022" s="186">
        <v>295.21</v>
      </c>
      <c r="F1022" s="301">
        <f t="shared" si="1"/>
        <v>0.003740097243</v>
      </c>
      <c r="G1022" s="301">
        <f t="shared" si="2"/>
        <v>0.00918999494</v>
      </c>
      <c r="H1022" s="201">
        <f t="shared" si="3"/>
        <v>0.000009105314709</v>
      </c>
      <c r="I1022" s="201">
        <f t="shared" si="4"/>
        <v>0.00008122531915</v>
      </c>
      <c r="J1022" s="312">
        <f t="shared" si="5"/>
        <v>0.00002719525865</v>
      </c>
    </row>
    <row r="1023">
      <c r="A1023" s="7">
        <v>1019.0</v>
      </c>
      <c r="B1023" s="310">
        <v>1.0</v>
      </c>
      <c r="C1023" s="186">
        <v>7386.2</v>
      </c>
      <c r="D1023" s="311">
        <v>1.0</v>
      </c>
      <c r="E1023" s="186">
        <v>296.64</v>
      </c>
      <c r="F1023" s="301">
        <f t="shared" si="1"/>
        <v>0.004844009349</v>
      </c>
      <c r="G1023" s="301">
        <f t="shared" si="2"/>
        <v>0.0009079205908</v>
      </c>
      <c r="H1023" s="201">
        <f t="shared" si="3"/>
        <v>0.00001698604931</v>
      </c>
      <c r="I1023" s="201">
        <f t="shared" si="4"/>
        <v>0.000000533534834</v>
      </c>
      <c r="J1023" s="312">
        <f t="shared" si="5"/>
        <v>0.000003010423392</v>
      </c>
    </row>
    <row r="1024">
      <c r="A1024" s="7">
        <v>1020.0</v>
      </c>
      <c r="B1024" s="310">
        <v>1.0</v>
      </c>
      <c r="C1024" s="186">
        <v>7359.0</v>
      </c>
      <c r="D1024" s="311">
        <v>1.0</v>
      </c>
      <c r="E1024" s="186">
        <v>301.72</v>
      </c>
      <c r="F1024" s="301">
        <f t="shared" si="1"/>
        <v>0.01712513484</v>
      </c>
      <c r="G1024" s="301">
        <f t="shared" si="2"/>
        <v>-0.003682543121</v>
      </c>
      <c r="H1024" s="201">
        <f t="shared" si="3"/>
        <v>0.0002690432857</v>
      </c>
      <c r="I1024" s="201">
        <f t="shared" si="4"/>
        <v>0.00001489982406</v>
      </c>
      <c r="J1024" s="312">
        <f t="shared" si="5"/>
        <v>-0.00006331427661</v>
      </c>
    </row>
    <row r="1025">
      <c r="A1025" s="309">
        <v>1021.0</v>
      </c>
      <c r="B1025" s="310">
        <v>1.0</v>
      </c>
      <c r="C1025" s="186">
        <v>7368.9</v>
      </c>
      <c r="D1025" s="7">
        <v>1.0</v>
      </c>
      <c r="E1025" s="186">
        <v>302.9</v>
      </c>
      <c r="F1025" s="301">
        <f t="shared" si="1"/>
        <v>0.003910910778</v>
      </c>
      <c r="G1025" s="301">
        <f t="shared" si="2"/>
        <v>0.00134529148</v>
      </c>
      <c r="H1025" s="201">
        <f t="shared" si="3"/>
        <v>0.00001016535214</v>
      </c>
      <c r="I1025" s="201">
        <f t="shared" si="4"/>
        <v>0.000001363769867</v>
      </c>
      <c r="J1025" s="312">
        <f t="shared" si="5"/>
        <v>0.000003723331966</v>
      </c>
    </row>
    <row r="1026">
      <c r="A1026" s="7">
        <v>1022.0</v>
      </c>
      <c r="B1026" s="310">
        <v>1.0</v>
      </c>
      <c r="C1026" s="186">
        <v>7235.3</v>
      </c>
      <c r="D1026" s="311">
        <v>1.0</v>
      </c>
      <c r="E1026" s="186">
        <v>302.22</v>
      </c>
      <c r="F1026" s="301">
        <f t="shared" si="1"/>
        <v>-0.002244965335</v>
      </c>
      <c r="G1026" s="301">
        <f t="shared" si="2"/>
        <v>-0.01813025011</v>
      </c>
      <c r="H1026" s="201">
        <f t="shared" si="3"/>
        <v>0.000008806419333</v>
      </c>
      <c r="I1026" s="201">
        <f t="shared" si="4"/>
        <v>0.0003351731977</v>
      </c>
      <c r="J1026" s="312">
        <f t="shared" si="5"/>
        <v>0.0000543293266</v>
      </c>
    </row>
    <row r="1027">
      <c r="A1027" s="7">
        <v>1023.0</v>
      </c>
      <c r="B1027" s="310">
        <v>1.0</v>
      </c>
      <c r="C1027" s="186">
        <v>7342.2</v>
      </c>
      <c r="D1027" s="311">
        <v>1.0</v>
      </c>
      <c r="E1027" s="186">
        <v>305.52</v>
      </c>
      <c r="F1027" s="301">
        <f t="shared" si="1"/>
        <v>0.01091919794</v>
      </c>
      <c r="G1027" s="301">
        <f t="shared" si="2"/>
        <v>0.01477478474</v>
      </c>
      <c r="H1027" s="201">
        <f t="shared" si="3"/>
        <v>0.0001039706943</v>
      </c>
      <c r="I1027" s="201">
        <f t="shared" si="4"/>
        <v>0.0002130811332</v>
      </c>
      <c r="J1027" s="312">
        <f t="shared" si="5"/>
        <v>0.0001488428479</v>
      </c>
    </row>
    <row r="1028">
      <c r="A1028" s="309">
        <v>1024.0</v>
      </c>
      <c r="B1028" s="310">
        <v>1.0</v>
      </c>
      <c r="C1028" s="186">
        <v>7298.5</v>
      </c>
      <c r="D1028" s="311">
        <v>1.0</v>
      </c>
      <c r="E1028" s="186">
        <v>305.0</v>
      </c>
      <c r="F1028" s="301">
        <f t="shared" si="1"/>
        <v>-0.001702016235</v>
      </c>
      <c r="G1028" s="301">
        <f t="shared" si="2"/>
        <v>-0.005951894528</v>
      </c>
      <c r="H1028" s="201">
        <f t="shared" si="3"/>
        <v>0.000005878743717</v>
      </c>
      <c r="I1028" s="201">
        <f t="shared" si="4"/>
        <v>0.00003756930446</v>
      </c>
      <c r="J1028" s="312">
        <f t="shared" si="5"/>
        <v>0.00001486136981</v>
      </c>
    </row>
    <row r="1029">
      <c r="A1029" s="7">
        <v>1025.0</v>
      </c>
      <c r="B1029" s="310">
        <v>1.0</v>
      </c>
      <c r="C1029" s="186">
        <v>7275.3</v>
      </c>
      <c r="D1029" s="7">
        <v>1.0</v>
      </c>
      <c r="E1029" s="186">
        <v>300.52</v>
      </c>
      <c r="F1029" s="301">
        <f t="shared" si="1"/>
        <v>-0.01468852459</v>
      </c>
      <c r="G1029" s="301">
        <f t="shared" si="2"/>
        <v>-0.003178735357</v>
      </c>
      <c r="H1029" s="201">
        <f t="shared" si="3"/>
        <v>0.0002375026329</v>
      </c>
      <c r="I1029" s="201">
        <f t="shared" si="4"/>
        <v>0.00001126422114</v>
      </c>
      <c r="J1029" s="312">
        <f t="shared" si="5"/>
        <v>0.00005172313002</v>
      </c>
    </row>
    <row r="1030">
      <c r="A1030" s="7">
        <v>1026.0</v>
      </c>
      <c r="B1030" s="310">
        <v>1.0</v>
      </c>
      <c r="C1030" s="186">
        <v>7308.0</v>
      </c>
      <c r="D1030" s="311">
        <v>1.0</v>
      </c>
      <c r="E1030" s="186">
        <v>294.25</v>
      </c>
      <c r="F1030" s="301">
        <f t="shared" si="1"/>
        <v>-0.02086383602</v>
      </c>
      <c r="G1030" s="301">
        <f t="shared" si="2"/>
        <v>0.004494660014</v>
      </c>
      <c r="H1030" s="201">
        <f t="shared" si="3"/>
        <v>0.0004659740404</v>
      </c>
      <c r="I1030" s="201">
        <f t="shared" si="4"/>
        <v>0.00001863799231</v>
      </c>
      <c r="J1030" s="312">
        <f t="shared" si="5"/>
        <v>-0.00009319238478</v>
      </c>
    </row>
    <row r="1031">
      <c r="A1031" s="309">
        <v>1027.0</v>
      </c>
      <c r="B1031" s="310">
        <v>1.0</v>
      </c>
      <c r="C1031" s="186">
        <v>7307.3</v>
      </c>
      <c r="D1031" s="311">
        <v>1.0</v>
      </c>
      <c r="E1031" s="186">
        <v>286.61</v>
      </c>
      <c r="F1031" s="301">
        <f t="shared" si="1"/>
        <v>-0.02596431606</v>
      </c>
      <c r="G1031" s="301">
        <f t="shared" si="2"/>
        <v>-0.00009578544061</v>
      </c>
      <c r="H1031" s="201">
        <f t="shared" si="3"/>
        <v>0.0007121912667</v>
      </c>
      <c r="I1031" s="201">
        <f t="shared" si="4"/>
        <v>0.00000007467722694</v>
      </c>
      <c r="J1031" s="312">
        <f t="shared" si="5"/>
        <v>0.000007292768257</v>
      </c>
    </row>
    <row r="1032">
      <c r="A1032" s="7">
        <v>1028.0</v>
      </c>
      <c r="B1032" s="310">
        <v>1.0</v>
      </c>
      <c r="C1032" s="186">
        <v>7301.2</v>
      </c>
      <c r="D1032" s="311">
        <v>1.0</v>
      </c>
      <c r="E1032" s="186">
        <v>285.13</v>
      </c>
      <c r="F1032" s="301">
        <f t="shared" si="1"/>
        <v>-0.005163811451</v>
      </c>
      <c r="G1032" s="301">
        <f t="shared" si="2"/>
        <v>-0.0008347816567</v>
      </c>
      <c r="H1032" s="201">
        <f t="shared" si="3"/>
        <v>0.00003464979081</v>
      </c>
      <c r="I1032" s="201">
        <f t="shared" si="4"/>
        <v>0.000001024685611</v>
      </c>
      <c r="J1032" s="312">
        <f t="shared" si="5"/>
        <v>0.000005958619142</v>
      </c>
    </row>
    <row r="1033">
      <c r="A1033" s="7">
        <v>1029.0</v>
      </c>
      <c r="B1033" s="310">
        <v>1.0</v>
      </c>
      <c r="C1033" s="186">
        <v>7313.0</v>
      </c>
      <c r="D1033" s="7">
        <v>1.0</v>
      </c>
      <c r="E1033" s="186">
        <v>288.42</v>
      </c>
      <c r="F1033" s="301">
        <f t="shared" si="1"/>
        <v>0.01153859643</v>
      </c>
      <c r="G1033" s="301">
        <f t="shared" si="2"/>
        <v>0.001616172684</v>
      </c>
      <c r="H1033" s="201">
        <f t="shared" si="3"/>
        <v>0.0001169858687</v>
      </c>
      <c r="I1033" s="201">
        <f t="shared" si="4"/>
        <v>0.000002069819655</v>
      </c>
      <c r="J1033" s="312">
        <f t="shared" si="5"/>
        <v>0.00001556083708</v>
      </c>
    </row>
    <row r="1034">
      <c r="A1034" s="309">
        <v>1030.0</v>
      </c>
      <c r="B1034" s="310">
        <v>1.0</v>
      </c>
      <c r="C1034" s="186">
        <v>7265.6</v>
      </c>
      <c r="D1034" s="311">
        <v>1.0</v>
      </c>
      <c r="E1034" s="186">
        <v>289.87</v>
      </c>
      <c r="F1034" s="301">
        <f t="shared" si="1"/>
        <v>0.005027390611</v>
      </c>
      <c r="G1034" s="301">
        <f t="shared" si="2"/>
        <v>-0.006481608095</v>
      </c>
      <c r="H1034" s="201">
        <f t="shared" si="3"/>
        <v>0.00001853125801</v>
      </c>
      <c r="I1034" s="201">
        <f t="shared" si="4"/>
        <v>0.00004434353287</v>
      </c>
      <c r="J1034" s="312">
        <f t="shared" si="5"/>
        <v>-0.00002866603301</v>
      </c>
    </row>
    <row r="1035">
      <c r="A1035" s="7">
        <v>1031.0</v>
      </c>
      <c r="B1035" s="310">
        <v>1.0</v>
      </c>
      <c r="C1035" s="186">
        <v>7308.6</v>
      </c>
      <c r="D1035" s="311">
        <v>1.0</v>
      </c>
      <c r="E1035" s="186">
        <v>285.19</v>
      </c>
      <c r="F1035" s="301">
        <f t="shared" si="1"/>
        <v>-0.01614516852</v>
      </c>
      <c r="G1035" s="301">
        <f t="shared" si="2"/>
        <v>0.005918299934</v>
      </c>
      <c r="H1035" s="201">
        <f t="shared" si="3"/>
        <v>0.0002845214747</v>
      </c>
      <c r="I1035" s="201">
        <f t="shared" si="4"/>
        <v>0.00003295694574</v>
      </c>
      <c r="J1035" s="312">
        <f t="shared" si="5"/>
        <v>-0.00009683469834</v>
      </c>
    </row>
    <row r="1036">
      <c r="A1036" s="7">
        <v>1032.0</v>
      </c>
      <c r="B1036" s="310">
        <v>1.0</v>
      </c>
      <c r="C1036" s="186">
        <v>7315.0</v>
      </c>
      <c r="D1036" s="311">
        <v>1.0</v>
      </c>
      <c r="E1036" s="186">
        <v>283.5</v>
      </c>
      <c r="F1036" s="301">
        <f t="shared" si="1"/>
        <v>-0.005925873979</v>
      </c>
      <c r="G1036" s="301">
        <f t="shared" si="2"/>
        <v>0.0008756807049</v>
      </c>
      <c r="H1036" s="201">
        <f t="shared" si="3"/>
        <v>0.00004420215094</v>
      </c>
      <c r="I1036" s="201">
        <f t="shared" si="4"/>
        <v>0.0000004874759822</v>
      </c>
      <c r="J1036" s="312">
        <f t="shared" si="5"/>
        <v>-0.000004641927072</v>
      </c>
    </row>
    <row r="1037">
      <c r="A1037" s="309">
        <v>1033.0</v>
      </c>
      <c r="B1037" s="310">
        <v>1.0</v>
      </c>
      <c r="C1037" s="186">
        <v>7261.8</v>
      </c>
      <c r="D1037" s="7">
        <v>1.0</v>
      </c>
      <c r="E1037" s="186">
        <v>284.19</v>
      </c>
      <c r="F1037" s="301">
        <f t="shared" si="1"/>
        <v>0.002433862434</v>
      </c>
      <c r="G1037" s="301">
        <f t="shared" si="2"/>
        <v>-0.007272727273</v>
      </c>
      <c r="H1037" s="201">
        <f t="shared" si="3"/>
        <v>0.000002928433352</v>
      </c>
      <c r="I1037" s="201">
        <f t="shared" si="4"/>
        <v>0.00005550567636</v>
      </c>
      <c r="J1037" s="312">
        <f t="shared" si="5"/>
        <v>-0.00001274930092</v>
      </c>
    </row>
    <row r="1038">
      <c r="A1038" s="7">
        <v>1034.0</v>
      </c>
      <c r="B1038" s="310">
        <v>1.0</v>
      </c>
      <c r="C1038" s="186">
        <v>7326.9</v>
      </c>
      <c r="D1038" s="311">
        <v>1.0</v>
      </c>
      <c r="E1038" s="186">
        <v>282.0</v>
      </c>
      <c r="F1038" s="301">
        <f t="shared" si="1"/>
        <v>-0.007706112108</v>
      </c>
      <c r="G1038" s="301">
        <f t="shared" si="2"/>
        <v>0.008964719491</v>
      </c>
      <c r="H1038" s="201">
        <f t="shared" si="3"/>
        <v>0.00007104311769</v>
      </c>
      <c r="I1038" s="201">
        <f t="shared" si="4"/>
        <v>0.00007721547414</v>
      </c>
      <c r="J1038" s="312">
        <f t="shared" si="5"/>
        <v>-0.0000740650256</v>
      </c>
    </row>
    <row r="1039">
      <c r="A1039" s="7">
        <v>1035.0</v>
      </c>
      <c r="B1039" s="310">
        <v>1.0</v>
      </c>
      <c r="C1039" s="186">
        <v>7341.4</v>
      </c>
      <c r="D1039" s="311">
        <v>1.0</v>
      </c>
      <c r="E1039" s="186">
        <v>277.24</v>
      </c>
      <c r="F1039" s="301">
        <f t="shared" si="1"/>
        <v>-0.01687943262</v>
      </c>
      <c r="G1039" s="301">
        <f t="shared" si="2"/>
        <v>0.001979008858</v>
      </c>
      <c r="H1039" s="201">
        <f t="shared" si="3"/>
        <v>0.0003098314061</v>
      </c>
      <c r="I1039" s="201">
        <f t="shared" si="4"/>
        <v>0.000003245484959</v>
      </c>
      <c r="J1039" s="312">
        <f t="shared" si="5"/>
        <v>-0.00003171045834</v>
      </c>
    </row>
    <row r="1040">
      <c r="A1040" s="309">
        <v>1036.0</v>
      </c>
      <c r="B1040" s="310">
        <v>1.0</v>
      </c>
      <c r="C1040" s="186">
        <v>7273.3</v>
      </c>
      <c r="D1040" s="311">
        <v>1.0</v>
      </c>
      <c r="E1040" s="186">
        <v>281.16</v>
      </c>
      <c r="F1040" s="301">
        <f t="shared" si="1"/>
        <v>0.01413937383</v>
      </c>
      <c r="G1040" s="301">
        <f t="shared" si="2"/>
        <v>-0.009276159861</v>
      </c>
      <c r="H1040" s="201">
        <f t="shared" si="3"/>
        <v>0.0001800099315</v>
      </c>
      <c r="I1040" s="201">
        <f t="shared" si="4"/>
        <v>0.00008937141821</v>
      </c>
      <c r="J1040" s="312">
        <f t="shared" si="5"/>
        <v>-0.0001268374664</v>
      </c>
    </row>
    <row r="1041">
      <c r="A1041" s="7">
        <v>1037.0</v>
      </c>
      <c r="B1041" s="310">
        <v>1.0</v>
      </c>
      <c r="C1041" s="186">
        <v>7333.5</v>
      </c>
      <c r="D1041" s="7">
        <v>1.0</v>
      </c>
      <c r="E1041" s="186">
        <v>279.14</v>
      </c>
      <c r="F1041" s="301">
        <f t="shared" si="1"/>
        <v>-0.007184521269</v>
      </c>
      <c r="G1041" s="301">
        <f t="shared" si="2"/>
        <v>0.008276848198</v>
      </c>
      <c r="H1041" s="201">
        <f t="shared" si="3"/>
        <v>0.00006252250099</v>
      </c>
      <c r="I1041" s="201">
        <f t="shared" si="4"/>
        <v>0.0000655996696</v>
      </c>
      <c r="J1041" s="312">
        <f t="shared" si="5"/>
        <v>-0.00006404260619</v>
      </c>
    </row>
    <row r="1042">
      <c r="A1042" s="7">
        <v>1038.0</v>
      </c>
      <c r="B1042" s="310">
        <v>1.0</v>
      </c>
      <c r="C1042" s="186">
        <v>7332.1</v>
      </c>
      <c r="D1042" s="311">
        <v>1.0</v>
      </c>
      <c r="E1042" s="186">
        <v>275.47</v>
      </c>
      <c r="F1042" s="301">
        <f t="shared" si="1"/>
        <v>-0.01314752454</v>
      </c>
      <c r="G1042" s="301">
        <f t="shared" si="2"/>
        <v>-0.0001909047522</v>
      </c>
      <c r="H1042" s="201">
        <f t="shared" si="3"/>
        <v>0.0001923802394</v>
      </c>
      <c r="I1042" s="201">
        <f t="shared" si="4"/>
        <v>0.0000001357116744</v>
      </c>
      <c r="J1042" s="312">
        <f t="shared" si="5"/>
        <v>0.000005109622727</v>
      </c>
    </row>
    <row r="1043">
      <c r="A1043" s="309">
        <v>1039.0</v>
      </c>
      <c r="B1043" s="310">
        <v>1.0</v>
      </c>
      <c r="C1043" s="186">
        <v>7354.7</v>
      </c>
      <c r="D1043" s="311">
        <v>1.0</v>
      </c>
      <c r="E1043" s="186">
        <v>279.06</v>
      </c>
      <c r="F1043" s="301">
        <f t="shared" si="1"/>
        <v>0.01303227212</v>
      </c>
      <c r="G1043" s="301">
        <f t="shared" si="2"/>
        <v>0.003082336575</v>
      </c>
      <c r="H1043" s="201">
        <f t="shared" si="3"/>
        <v>0.00015152813</v>
      </c>
      <c r="I1043" s="201">
        <f t="shared" si="4"/>
        <v>0.000008438157429</v>
      </c>
      <c r="J1043" s="312">
        <f t="shared" si="5"/>
        <v>0.00003575777141</v>
      </c>
    </row>
    <row r="1044">
      <c r="A1044" s="7">
        <v>1040.0</v>
      </c>
      <c r="B1044" s="310">
        <v>1.0</v>
      </c>
      <c r="C1044" s="186">
        <v>7335.9</v>
      </c>
      <c r="D1044" s="311">
        <v>1.0</v>
      </c>
      <c r="E1044" s="186">
        <v>279.52</v>
      </c>
      <c r="F1044" s="301">
        <f t="shared" si="1"/>
        <v>0.001648391027</v>
      </c>
      <c r="G1044" s="301">
        <f t="shared" si="2"/>
        <v>-0.00255618856</v>
      </c>
      <c r="H1044" s="201">
        <f t="shared" si="3"/>
        <v>0.0000008570967266</v>
      </c>
      <c r="I1044" s="201">
        <f t="shared" si="4"/>
        <v>0.000007472976065</v>
      </c>
      <c r="J1044" s="312">
        <f t="shared" si="5"/>
        <v>-0.000002530822657</v>
      </c>
    </row>
    <row r="1045">
      <c r="A1045" s="7">
        <v>1041.0</v>
      </c>
      <c r="B1045" s="310">
        <v>1.0</v>
      </c>
      <c r="C1045" s="186">
        <v>7348.1</v>
      </c>
      <c r="D1045" s="7">
        <v>1.0</v>
      </c>
      <c r="E1045" s="186">
        <v>279.82</v>
      </c>
      <c r="F1045" s="301">
        <f t="shared" si="1"/>
        <v>0.00107326846</v>
      </c>
      <c r="G1045" s="301">
        <f t="shared" si="2"/>
        <v>0.001663054295</v>
      </c>
      <c r="H1045" s="201">
        <f t="shared" si="3"/>
        <v>0.0000001229712859</v>
      </c>
      <c r="I1045" s="201">
        <f t="shared" si="4"/>
        <v>0.000002206913448</v>
      </c>
      <c r="J1045" s="312">
        <f t="shared" si="5"/>
        <v>0.0000005209481592</v>
      </c>
    </row>
    <row r="1046">
      <c r="A1046" s="309">
        <v>1042.0</v>
      </c>
      <c r="B1046" s="310">
        <v>1.0</v>
      </c>
      <c r="C1046" s="186">
        <v>7286.0</v>
      </c>
      <c r="D1046" s="311">
        <v>1.0</v>
      </c>
      <c r="E1046" s="186">
        <v>275.15</v>
      </c>
      <c r="F1046" s="301">
        <f t="shared" si="1"/>
        <v>-0.01668930026</v>
      </c>
      <c r="G1046" s="301">
        <f t="shared" si="2"/>
        <v>-0.008451164247</v>
      </c>
      <c r="H1046" s="201">
        <f t="shared" si="3"/>
        <v>0.000303174126</v>
      </c>
      <c r="I1046" s="201">
        <f t="shared" si="4"/>
        <v>0.00007445360339</v>
      </c>
      <c r="J1046" s="312">
        <f t="shared" si="5"/>
        <v>0.0001502411599</v>
      </c>
    </row>
    <row r="1047">
      <c r="A1047" s="7">
        <v>1043.0</v>
      </c>
      <c r="B1047" s="310">
        <v>1.0</v>
      </c>
      <c r="C1047" s="186">
        <v>7252.2</v>
      </c>
      <c r="D1047" s="311">
        <v>1.0</v>
      </c>
      <c r="E1047" s="186">
        <v>277.72</v>
      </c>
      <c r="F1047" s="301">
        <f t="shared" si="1"/>
        <v>0.009340359804</v>
      </c>
      <c r="G1047" s="301">
        <f t="shared" si="2"/>
        <v>-0.004639033763</v>
      </c>
      <c r="H1047" s="201">
        <f t="shared" si="3"/>
        <v>0.00007426585572</v>
      </c>
      <c r="I1047" s="201">
        <f t="shared" si="4"/>
        <v>0.00002319886169</v>
      </c>
      <c r="J1047" s="312">
        <f t="shared" si="5"/>
        <v>-0.0000415076296</v>
      </c>
    </row>
    <row r="1048">
      <c r="A1048" s="7">
        <v>1044.0</v>
      </c>
      <c r="B1048" s="310">
        <v>1.0</v>
      </c>
      <c r="C1048" s="186">
        <v>7308.7</v>
      </c>
      <c r="D1048" s="311">
        <v>1.0</v>
      </c>
      <c r="E1048" s="186">
        <v>282.74</v>
      </c>
      <c r="F1048" s="301">
        <f t="shared" si="1"/>
        <v>0.01807575976</v>
      </c>
      <c r="G1048" s="301">
        <f t="shared" si="2"/>
        <v>0.007790739362</v>
      </c>
      <c r="H1048" s="201">
        <f t="shared" si="3"/>
        <v>0.0003011322979</v>
      </c>
      <c r="I1048" s="201">
        <f t="shared" si="4"/>
        <v>0.00005796162824</v>
      </c>
      <c r="J1048" s="312">
        <f t="shared" si="5"/>
        <v>0.0001321140352</v>
      </c>
    </row>
    <row r="1049">
      <c r="A1049" s="309">
        <v>1045.0</v>
      </c>
      <c r="B1049" s="310">
        <v>1.0</v>
      </c>
      <c r="C1049" s="186">
        <v>7386.4</v>
      </c>
      <c r="D1049" s="7">
        <v>1.0</v>
      </c>
      <c r="E1049" s="186">
        <v>286.48</v>
      </c>
      <c r="F1049" s="301">
        <f t="shared" si="1"/>
        <v>0.01322770036</v>
      </c>
      <c r="G1049" s="301">
        <f t="shared" si="2"/>
        <v>0.0106311656</v>
      </c>
      <c r="H1049" s="201">
        <f t="shared" si="3"/>
        <v>0.0001563776391</v>
      </c>
      <c r="I1049" s="201">
        <f t="shared" si="4"/>
        <v>0.0001092794192</v>
      </c>
      <c r="J1049" s="312">
        <f t="shared" si="5"/>
        <v>0.0001307243572</v>
      </c>
    </row>
    <row r="1050">
      <c r="A1050" s="7">
        <v>1046.0</v>
      </c>
      <c r="B1050" s="310">
        <v>1.0</v>
      </c>
      <c r="C1050" s="186">
        <v>7394.4</v>
      </c>
      <c r="D1050" s="311">
        <v>1.0</v>
      </c>
      <c r="E1050" s="186">
        <v>290.13</v>
      </c>
      <c r="F1050" s="301">
        <f t="shared" si="1"/>
        <v>0.01274085451</v>
      </c>
      <c r="G1050" s="301">
        <f t="shared" si="2"/>
        <v>0.001083071591</v>
      </c>
      <c r="H1050" s="201">
        <f t="shared" si="3"/>
        <v>0.0001444385414</v>
      </c>
      <c r="I1050" s="201">
        <f t="shared" si="4"/>
        <v>0.0000008200854393</v>
      </c>
      <c r="J1050" s="312">
        <f t="shared" si="5"/>
        <v>0.00001088356305</v>
      </c>
    </row>
    <row r="1051">
      <c r="A1051" s="7">
        <v>1047.0</v>
      </c>
      <c r="B1051" s="310">
        <v>1.0</v>
      </c>
      <c r="C1051" s="186">
        <v>7394.3</v>
      </c>
      <c r="D1051" s="311">
        <v>1.0</v>
      </c>
      <c r="E1051" s="186">
        <v>289.24</v>
      </c>
      <c r="F1051" s="301">
        <f t="shared" si="1"/>
        <v>-0.003067590391</v>
      </c>
      <c r="G1051" s="301">
        <f t="shared" si="2"/>
        <v>-0.0000135237477</v>
      </c>
      <c r="H1051" s="201">
        <f t="shared" si="3"/>
        <v>0.00001436551167</v>
      </c>
      <c r="I1051" s="201">
        <f t="shared" si="4"/>
        <v>0.00000003648468645</v>
      </c>
      <c r="J1051" s="312">
        <f t="shared" si="5"/>
        <v>0.0000007239621461</v>
      </c>
    </row>
    <row r="1052">
      <c r="A1052" s="309">
        <v>1048.0</v>
      </c>
      <c r="B1052" s="310">
        <v>1.0</v>
      </c>
      <c r="C1052" s="186">
        <v>7431.4</v>
      </c>
      <c r="D1052" s="311">
        <v>1.0</v>
      </c>
      <c r="E1052" s="186">
        <v>293.48</v>
      </c>
      <c r="F1052" s="301">
        <f t="shared" si="1"/>
        <v>0.01465910662</v>
      </c>
      <c r="G1052" s="301">
        <f t="shared" si="2"/>
        <v>0.005017378251</v>
      </c>
      <c r="H1052" s="201">
        <f t="shared" si="3"/>
        <v>0.0001942263328</v>
      </c>
      <c r="I1052" s="201">
        <f t="shared" si="4"/>
        <v>0.00002342455794</v>
      </c>
      <c r="J1052" s="312">
        <f t="shared" si="5"/>
        <v>0.0000674512119</v>
      </c>
    </row>
    <row r="1053">
      <c r="A1053" s="7">
        <v>1049.0</v>
      </c>
      <c r="B1053" s="310">
        <v>1.0</v>
      </c>
      <c r="C1053" s="186">
        <v>7379.3</v>
      </c>
      <c r="D1053" s="7">
        <v>1.0</v>
      </c>
      <c r="E1053" s="186">
        <v>292.71</v>
      </c>
      <c r="F1053" s="301">
        <f t="shared" si="1"/>
        <v>-0.002623688156</v>
      </c>
      <c r="G1053" s="301">
        <f t="shared" si="2"/>
        <v>-0.007010792045</v>
      </c>
      <c r="H1053" s="201">
        <f t="shared" si="3"/>
        <v>0.00001119761659</v>
      </c>
      <c r="I1053" s="201">
        <f t="shared" si="4"/>
        <v>0.00005167133984</v>
      </c>
      <c r="J1053" s="312">
        <f t="shared" si="5"/>
        <v>0.00002405401946</v>
      </c>
    </row>
    <row r="1054">
      <c r="A1054" s="7">
        <v>1050.0</v>
      </c>
      <c r="B1054" s="310">
        <v>1.0</v>
      </c>
      <c r="C1054" s="186">
        <v>7417.4</v>
      </c>
      <c r="D1054" s="311">
        <v>1.0</v>
      </c>
      <c r="E1054" s="186">
        <v>292.1</v>
      </c>
      <c r="F1054" s="301">
        <f t="shared" si="1"/>
        <v>-0.002083973899</v>
      </c>
      <c r="G1054" s="301">
        <f t="shared" si="2"/>
        <v>0.00516309135</v>
      </c>
      <c r="H1054" s="201">
        <f t="shared" si="3"/>
        <v>0.000007876833705</v>
      </c>
      <c r="I1054" s="201">
        <f t="shared" si="4"/>
        <v>0.00002485626168</v>
      </c>
      <c r="J1054" s="312">
        <f t="shared" si="5"/>
        <v>-0.00001399244938</v>
      </c>
    </row>
    <row r="1055">
      <c r="A1055" s="309">
        <v>1051.0</v>
      </c>
      <c r="B1055" s="310">
        <v>1.0</v>
      </c>
      <c r="C1055" s="186">
        <v>7392.6</v>
      </c>
      <c r="D1055" s="311">
        <v>1.0</v>
      </c>
      <c r="E1055" s="186">
        <v>289.53</v>
      </c>
      <c r="F1055" s="301">
        <f t="shared" si="1"/>
        <v>-0.008798356727</v>
      </c>
      <c r="G1055" s="301">
        <f t="shared" si="2"/>
        <v>-0.003343489632</v>
      </c>
      <c r="H1055" s="201">
        <f t="shared" si="3"/>
        <v>0.0000906485378</v>
      </c>
      <c r="I1055" s="201">
        <f t="shared" si="4"/>
        <v>0.00001239726872</v>
      </c>
      <c r="J1055" s="312">
        <f t="shared" si="5"/>
        <v>0.00003352304106</v>
      </c>
    </row>
    <row r="1056">
      <c r="A1056" s="7">
        <v>1052.0</v>
      </c>
      <c r="B1056" s="310">
        <v>1.0</v>
      </c>
      <c r="C1056" s="186">
        <v>7491.4</v>
      </c>
      <c r="D1056" s="311">
        <v>1.0</v>
      </c>
      <c r="E1056" s="186">
        <v>291.02</v>
      </c>
      <c r="F1056" s="301">
        <f t="shared" si="1"/>
        <v>0.005146271544</v>
      </c>
      <c r="G1056" s="301">
        <f t="shared" si="2"/>
        <v>0.01336471607</v>
      </c>
      <c r="H1056" s="201">
        <f t="shared" si="3"/>
        <v>0.00001956890672</v>
      </c>
      <c r="I1056" s="201">
        <f t="shared" si="4"/>
        <v>0.0001739030394</v>
      </c>
      <c r="J1056" s="312">
        <f t="shared" si="5"/>
        <v>0.00005833602967</v>
      </c>
    </row>
    <row r="1057">
      <c r="A1057" s="7">
        <v>1053.0</v>
      </c>
      <c r="B1057" s="310">
        <v>1.0</v>
      </c>
      <c r="C1057" s="186">
        <v>7474.5</v>
      </c>
      <c r="D1057" s="7">
        <v>1.0</v>
      </c>
      <c r="E1057" s="186">
        <v>288.91</v>
      </c>
      <c r="F1057" s="301">
        <f t="shared" si="1"/>
        <v>-0.0072503608</v>
      </c>
      <c r="G1057" s="301">
        <f t="shared" si="2"/>
        <v>-0.002255920122</v>
      </c>
      <c r="H1057" s="201">
        <f t="shared" si="3"/>
        <v>0.0000635680376</v>
      </c>
      <c r="I1057" s="201">
        <f t="shared" si="4"/>
        <v>0.000005921464879</v>
      </c>
      <c r="J1057" s="312">
        <f t="shared" si="5"/>
        <v>0.00001940144072</v>
      </c>
    </row>
    <row r="1058">
      <c r="A1058" s="309">
        <v>1054.0</v>
      </c>
      <c r="B1058" s="310">
        <v>1.0</v>
      </c>
      <c r="C1058" s="186">
        <v>7503.2</v>
      </c>
      <c r="D1058" s="311">
        <v>1.0</v>
      </c>
      <c r="E1058" s="186">
        <v>294.35</v>
      </c>
      <c r="F1058" s="301">
        <f t="shared" si="1"/>
        <v>0.01882939324</v>
      </c>
      <c r="G1058" s="301">
        <f t="shared" si="2"/>
        <v>0.003839721721</v>
      </c>
      <c r="H1058" s="201">
        <f t="shared" si="3"/>
        <v>0.0003278561119</v>
      </c>
      <c r="I1058" s="201">
        <f t="shared" si="4"/>
        <v>0.00001341197119</v>
      </c>
      <c r="J1058" s="312">
        <f t="shared" si="5"/>
        <v>0.00006631136197</v>
      </c>
    </row>
    <row r="1059">
      <c r="A1059" s="7">
        <v>1055.0</v>
      </c>
      <c r="B1059" s="310">
        <v>1.0</v>
      </c>
      <c r="C1059" s="186">
        <v>7511.1</v>
      </c>
      <c r="D1059" s="311">
        <v>1.0</v>
      </c>
      <c r="E1059" s="186">
        <v>294.31</v>
      </c>
      <c r="F1059" s="301">
        <f t="shared" si="1"/>
        <v>-0.0001358926448</v>
      </c>
      <c r="G1059" s="301">
        <f t="shared" si="2"/>
        <v>0.001052884103</v>
      </c>
      <c r="H1059" s="201">
        <f t="shared" si="3"/>
        <v>0.0000007370024801</v>
      </c>
      <c r="I1059" s="201">
        <f t="shared" si="4"/>
        <v>0.0000007663220091</v>
      </c>
      <c r="J1059" s="312">
        <f t="shared" si="5"/>
        <v>-0.0000007515192754</v>
      </c>
    </row>
    <row r="1060">
      <c r="A1060" s="7">
        <v>1056.0</v>
      </c>
      <c r="B1060" s="310">
        <v>1.0</v>
      </c>
      <c r="C1060" s="186">
        <v>7538.4</v>
      </c>
      <c r="D1060" s="311">
        <v>1.0</v>
      </c>
      <c r="E1060" s="186">
        <v>292.28</v>
      </c>
      <c r="F1060" s="301">
        <f t="shared" si="1"/>
        <v>-0.006897489042</v>
      </c>
      <c r="G1060" s="301">
        <f t="shared" si="2"/>
        <v>0.003634620761</v>
      </c>
      <c r="H1060" s="201">
        <f t="shared" si="3"/>
        <v>0.00005806569363</v>
      </c>
      <c r="I1060" s="201">
        <f t="shared" si="4"/>
        <v>0.00001195178143</v>
      </c>
      <c r="J1060" s="312">
        <f t="shared" si="5"/>
        <v>-0.00002634366108</v>
      </c>
    </row>
    <row r="1061">
      <c r="A1061" s="309">
        <v>1057.0</v>
      </c>
      <c r="B1061" s="310">
        <v>1.0</v>
      </c>
      <c r="C1061" s="186">
        <v>7538.4</v>
      </c>
      <c r="D1061" s="7">
        <v>1.0</v>
      </c>
      <c r="E1061" s="186">
        <v>293.79</v>
      </c>
      <c r="F1061" s="301">
        <f t="shared" si="1"/>
        <v>0.005166278911</v>
      </c>
      <c r="G1061" s="301">
        <f t="shared" si="2"/>
        <v>0</v>
      </c>
      <c r="H1061" s="201">
        <f t="shared" si="3"/>
        <v>0.00001974631922</v>
      </c>
      <c r="I1061" s="201">
        <f t="shared" si="4"/>
        <v>0.00000003150124557</v>
      </c>
      <c r="J1061" s="312">
        <f t="shared" si="5"/>
        <v>-0.0000007886910999</v>
      </c>
    </row>
    <row r="1062">
      <c r="A1062" s="7">
        <v>1058.0</v>
      </c>
      <c r="B1062" s="310">
        <v>1.0</v>
      </c>
      <c r="C1062" s="186">
        <v>7562.6</v>
      </c>
      <c r="D1062" s="311">
        <v>1.0</v>
      </c>
      <c r="E1062" s="186">
        <v>297.93</v>
      </c>
      <c r="F1062" s="301">
        <f t="shared" si="1"/>
        <v>0.01409169815</v>
      </c>
      <c r="G1062" s="301">
        <f t="shared" si="2"/>
        <v>0.003210230288</v>
      </c>
      <c r="H1062" s="201">
        <f t="shared" si="3"/>
        <v>0.0001787328966</v>
      </c>
      <c r="I1062" s="201">
        <f t="shared" si="4"/>
        <v>0.000009197538506</v>
      </c>
      <c r="J1062" s="312">
        <f t="shared" si="5"/>
        <v>0.00004054506997</v>
      </c>
    </row>
    <row r="1063">
      <c r="A1063" s="7">
        <v>1059.0</v>
      </c>
      <c r="B1063" s="310">
        <v>1.0</v>
      </c>
      <c r="C1063" s="186">
        <v>7584.3</v>
      </c>
      <c r="D1063" s="311">
        <v>1.0</v>
      </c>
      <c r="E1063" s="186">
        <v>296.87</v>
      </c>
      <c r="F1063" s="301">
        <f t="shared" si="1"/>
        <v>-0.003557882724</v>
      </c>
      <c r="G1063" s="301">
        <f t="shared" si="2"/>
        <v>0.002869383545</v>
      </c>
      <c r="H1063" s="201">
        <f t="shared" si="3"/>
        <v>0.00001832249675</v>
      </c>
      <c r="I1063" s="201">
        <f t="shared" si="4"/>
        <v>0.00000724631292</v>
      </c>
      <c r="J1063" s="312">
        <f t="shared" si="5"/>
        <v>-0.00001152261016</v>
      </c>
    </row>
    <row r="1064">
      <c r="A1064" s="309">
        <v>1060.0</v>
      </c>
      <c r="B1064" s="310">
        <v>1.0</v>
      </c>
      <c r="C1064" s="186">
        <v>7588.2</v>
      </c>
      <c r="D1064" s="311">
        <v>1.0</v>
      </c>
      <c r="E1064" s="186">
        <v>295.13</v>
      </c>
      <c r="F1064" s="301">
        <f t="shared" si="1"/>
        <v>-0.005861151346</v>
      </c>
      <c r="G1064" s="301">
        <f t="shared" si="2"/>
        <v>0.0005142201653</v>
      </c>
      <c r="H1064" s="201">
        <f t="shared" si="3"/>
        <v>0.00004334572702</v>
      </c>
      <c r="I1064" s="201">
        <f t="shared" si="4"/>
        <v>0.0000001133899638</v>
      </c>
      <c r="J1064" s="312">
        <f t="shared" si="5"/>
        <v>-0.000002216973256</v>
      </c>
    </row>
    <row r="1065">
      <c r="A1065" s="7">
        <v>1061.0</v>
      </c>
      <c r="B1065" s="310">
        <v>1.0</v>
      </c>
      <c r="C1065" s="186">
        <v>7628.9</v>
      </c>
      <c r="D1065" s="7">
        <v>1.0</v>
      </c>
      <c r="E1065" s="186">
        <v>293.25</v>
      </c>
      <c r="F1065" s="301">
        <f t="shared" si="1"/>
        <v>-0.006370074205</v>
      </c>
      <c r="G1065" s="301">
        <f t="shared" si="2"/>
        <v>0.005363590838</v>
      </c>
      <c r="H1065" s="201">
        <f t="shared" si="3"/>
        <v>0.00005030596837</v>
      </c>
      <c r="I1065" s="201">
        <f t="shared" si="4"/>
        <v>0.00002689568441</v>
      </c>
      <c r="J1065" s="312">
        <f t="shared" si="5"/>
        <v>-0.00003678333113</v>
      </c>
    </row>
    <row r="1066">
      <c r="A1066" s="7">
        <v>1062.0</v>
      </c>
      <c r="B1066" s="310">
        <v>1.0</v>
      </c>
      <c r="C1066" s="186">
        <v>7582.5</v>
      </c>
      <c r="D1066" s="311">
        <v>1.0</v>
      </c>
      <c r="E1066" s="186">
        <v>290.64</v>
      </c>
      <c r="F1066" s="301">
        <f t="shared" si="1"/>
        <v>-0.008900255754</v>
      </c>
      <c r="G1066" s="301">
        <f t="shared" si="2"/>
        <v>-0.006082135039</v>
      </c>
      <c r="H1066" s="201">
        <f t="shared" si="3"/>
        <v>0.00009259927283</v>
      </c>
      <c r="I1066" s="201">
        <f t="shared" si="4"/>
        <v>0.00003918285433</v>
      </c>
      <c r="J1066" s="312">
        <f t="shared" si="5"/>
        <v>0.00006023540336</v>
      </c>
    </row>
    <row r="1067">
      <c r="A1067" s="309">
        <v>1063.0</v>
      </c>
      <c r="B1067" s="310">
        <v>1.0</v>
      </c>
      <c r="C1067" s="186">
        <v>7511.0</v>
      </c>
      <c r="D1067" s="311">
        <v>1.0</v>
      </c>
      <c r="E1067" s="186">
        <v>297.53</v>
      </c>
      <c r="F1067" s="301">
        <f t="shared" si="1"/>
        <v>0.02370630333</v>
      </c>
      <c r="G1067" s="301">
        <f t="shared" si="2"/>
        <v>-0.009429607649</v>
      </c>
      <c r="H1067" s="201">
        <f t="shared" si="3"/>
        <v>0.00052825081</v>
      </c>
      <c r="I1067" s="201">
        <f t="shared" si="4"/>
        <v>0.00009229624651</v>
      </c>
      <c r="J1067" s="312">
        <f t="shared" si="5"/>
        <v>-0.000220806628</v>
      </c>
    </row>
    <row r="1068">
      <c r="A1068" s="7">
        <v>1064.0</v>
      </c>
      <c r="B1068" s="310">
        <v>1.0</v>
      </c>
      <c r="C1068" s="186">
        <v>7502.1</v>
      </c>
      <c r="D1068" s="311">
        <v>1.0</v>
      </c>
      <c r="E1068" s="186">
        <v>297.49</v>
      </c>
      <c r="F1068" s="301">
        <f t="shared" si="1"/>
        <v>-0.0001344402245</v>
      </c>
      <c r="G1068" s="301">
        <f t="shared" si="2"/>
        <v>-0.001184928771</v>
      </c>
      <c r="H1068" s="201">
        <f t="shared" si="3"/>
        <v>0.0000007345108174</v>
      </c>
      <c r="I1068" s="201">
        <f t="shared" si="4"/>
        <v>0.000001856173743</v>
      </c>
      <c r="J1068" s="312">
        <f t="shared" si="5"/>
        <v>0.000001167638511</v>
      </c>
    </row>
    <row r="1069">
      <c r="A1069" s="7">
        <v>1065.0</v>
      </c>
      <c r="B1069" s="310">
        <v>1.0</v>
      </c>
      <c r="C1069" s="186">
        <v>7464.6</v>
      </c>
      <c r="D1069" s="7">
        <v>1.0</v>
      </c>
      <c r="E1069" s="186">
        <v>297.94</v>
      </c>
      <c r="F1069" s="301">
        <f t="shared" si="1"/>
        <v>0.001512655888</v>
      </c>
      <c r="G1069" s="301">
        <f t="shared" si="2"/>
        <v>-0.004998600392</v>
      </c>
      <c r="H1069" s="201">
        <f t="shared" si="3"/>
        <v>0.0000006241948774</v>
      </c>
      <c r="I1069" s="201">
        <f t="shared" si="4"/>
        <v>0.00002679186933</v>
      </c>
      <c r="J1069" s="312">
        <f t="shared" si="5"/>
        <v>-0.000004089418979</v>
      </c>
    </row>
    <row r="1070">
      <c r="A1070" s="309">
        <v>1066.0</v>
      </c>
      <c r="B1070" s="310">
        <v>1.0</v>
      </c>
      <c r="C1070" s="186">
        <v>7460.9</v>
      </c>
      <c r="D1070" s="311">
        <v>1.0</v>
      </c>
      <c r="E1070" s="186">
        <v>293.56</v>
      </c>
      <c r="F1070" s="301">
        <f t="shared" si="1"/>
        <v>-0.0147009465</v>
      </c>
      <c r="G1070" s="301">
        <f t="shared" si="2"/>
        <v>-0.0004956729095</v>
      </c>
      <c r="H1070" s="201">
        <f t="shared" si="3"/>
        <v>0.0002378856583</v>
      </c>
      <c r="I1070" s="201">
        <f t="shared" si="4"/>
        <v>0.0000004531427861</v>
      </c>
      <c r="J1070" s="312">
        <f t="shared" si="5"/>
        <v>0.00001038249344</v>
      </c>
    </row>
    <row r="1071">
      <c r="A1071" s="7">
        <v>1067.0</v>
      </c>
      <c r="B1071" s="310">
        <v>1.0</v>
      </c>
      <c r="C1071" s="186">
        <v>7489.9</v>
      </c>
      <c r="D1071" s="311">
        <v>1.0</v>
      </c>
      <c r="E1071" s="186">
        <v>302.83</v>
      </c>
      <c r="F1071" s="301">
        <f t="shared" si="1"/>
        <v>0.03157787164</v>
      </c>
      <c r="G1071" s="301">
        <f t="shared" si="2"/>
        <v>0.003886930531</v>
      </c>
      <c r="H1071" s="201">
        <f t="shared" si="3"/>
        <v>0.0009520480449</v>
      </c>
      <c r="I1071" s="201">
        <f t="shared" si="4"/>
        <v>0.00001375997945</v>
      </c>
      <c r="J1071" s="312">
        <f t="shared" si="5"/>
        <v>0.0001144559371</v>
      </c>
    </row>
    <row r="1072">
      <c r="A1072" s="7">
        <v>1068.0</v>
      </c>
      <c r="B1072" s="310">
        <v>1.0</v>
      </c>
      <c r="C1072" s="186">
        <v>7503.0</v>
      </c>
      <c r="D1072" s="311">
        <v>1.0</v>
      </c>
      <c r="E1072" s="186">
        <v>306.1</v>
      </c>
      <c r="F1072" s="301">
        <f t="shared" si="1"/>
        <v>0.01079813757</v>
      </c>
      <c r="G1072" s="301">
        <f t="shared" si="2"/>
        <v>0.001749022016</v>
      </c>
      <c r="H1072" s="201">
        <f t="shared" si="3"/>
        <v>0.0001015165411</v>
      </c>
      <c r="I1072" s="201">
        <f t="shared" si="4"/>
        <v>0.000002469725757</v>
      </c>
      <c r="J1072" s="312">
        <f t="shared" si="5"/>
        <v>0.00001583407769</v>
      </c>
    </row>
    <row r="1073">
      <c r="A1073" s="309">
        <v>1069.0</v>
      </c>
      <c r="B1073" s="310">
        <v>1.0</v>
      </c>
      <c r="C1073" s="186">
        <v>7531.9</v>
      </c>
      <c r="D1073" s="7">
        <v>1.0</v>
      </c>
      <c r="E1073" s="186">
        <v>306.65</v>
      </c>
      <c r="F1073" s="301">
        <f t="shared" si="1"/>
        <v>0.001796798432</v>
      </c>
      <c r="G1073" s="301">
        <f t="shared" si="2"/>
        <v>0.003851792616</v>
      </c>
      <c r="H1073" s="201">
        <f t="shared" si="3"/>
        <v>0.000001153911206</v>
      </c>
      <c r="I1073" s="201">
        <f t="shared" si="4"/>
        <v>0.00001350052983</v>
      </c>
      <c r="J1073" s="312">
        <f t="shared" si="5"/>
        <v>0.000003946949792</v>
      </c>
    </row>
    <row r="1074">
      <c r="A1074" s="7">
        <v>1070.0</v>
      </c>
      <c r="B1074" s="310">
        <v>1.0</v>
      </c>
      <c r="C1074" s="186">
        <v>7491.2</v>
      </c>
      <c r="D1074" s="311">
        <v>1.0</v>
      </c>
      <c r="E1074" s="186">
        <v>308.55</v>
      </c>
      <c r="F1074" s="301">
        <f t="shared" si="1"/>
        <v>0.006195988912</v>
      </c>
      <c r="G1074" s="301">
        <f t="shared" si="2"/>
        <v>-0.005403683002</v>
      </c>
      <c r="H1074" s="201">
        <f t="shared" si="3"/>
        <v>0.00002995803172</v>
      </c>
      <c r="I1074" s="201">
        <f t="shared" si="4"/>
        <v>0.00003114944634</v>
      </c>
      <c r="J1074" s="312">
        <f t="shared" si="5"/>
        <v>-0.00003054793121</v>
      </c>
    </row>
    <row r="1075">
      <c r="A1075" s="7">
        <v>1071.0</v>
      </c>
      <c r="B1075" s="310">
        <v>1.0</v>
      </c>
      <c r="C1075" s="186">
        <v>7488.3</v>
      </c>
      <c r="D1075" s="311">
        <v>1.0</v>
      </c>
      <c r="E1075" s="186">
        <v>312.51</v>
      </c>
      <c r="F1075" s="301">
        <f t="shared" si="1"/>
        <v>0.0128342246</v>
      </c>
      <c r="G1075" s="301">
        <f t="shared" si="2"/>
        <v>-0.0003871208885</v>
      </c>
      <c r="H1075" s="201">
        <f t="shared" si="3"/>
        <v>0.0001466915512</v>
      </c>
      <c r="I1075" s="201">
        <f t="shared" si="4"/>
        <v>0.0000003187808284</v>
      </c>
      <c r="J1075" s="312">
        <f t="shared" si="5"/>
        <v>-0.000006838307846</v>
      </c>
    </row>
    <row r="1076">
      <c r="A1076" s="309">
        <v>1072.0</v>
      </c>
      <c r="B1076" s="310">
        <v>1.0</v>
      </c>
      <c r="C1076" s="186">
        <v>7504.5</v>
      </c>
      <c r="D1076" s="311">
        <v>1.0</v>
      </c>
      <c r="E1076" s="186">
        <v>308.1</v>
      </c>
      <c r="F1076" s="301">
        <f t="shared" si="1"/>
        <v>-0.01411154843</v>
      </c>
      <c r="G1076" s="301">
        <f t="shared" si="2"/>
        <v>0.002163374865</v>
      </c>
      <c r="H1076" s="201">
        <f t="shared" si="3"/>
        <v>0.0002200518363</v>
      </c>
      <c r="I1076" s="201">
        <f t="shared" si="4"/>
        <v>0.000003943754971</v>
      </c>
      <c r="J1076" s="312">
        <f t="shared" si="5"/>
        <v>-0.00002945896337</v>
      </c>
    </row>
    <row r="1077">
      <c r="A1077" s="7">
        <v>1073.0</v>
      </c>
      <c r="B1077" s="310">
        <v>1.0</v>
      </c>
      <c r="C1077" s="186">
        <v>7534.9</v>
      </c>
      <c r="D1077" s="7">
        <v>1.0</v>
      </c>
      <c r="E1077" s="186">
        <v>311.06</v>
      </c>
      <c r="F1077" s="301">
        <f t="shared" si="1"/>
        <v>0.009607270367</v>
      </c>
      <c r="G1077" s="301">
        <f t="shared" si="2"/>
        <v>0.004050902792</v>
      </c>
      <c r="H1077" s="201">
        <f t="shared" si="3"/>
        <v>0.00007893744143</v>
      </c>
      <c r="I1077" s="201">
        <f t="shared" si="4"/>
        <v>0.0000150033584</v>
      </c>
      <c r="J1077" s="312">
        <f t="shared" si="5"/>
        <v>0.00003441404836</v>
      </c>
    </row>
    <row r="1078">
      <c r="A1078" s="7">
        <v>1074.0</v>
      </c>
      <c r="B1078" s="310">
        <v>1.0</v>
      </c>
      <c r="C1078" s="186">
        <v>7527.1</v>
      </c>
      <c r="D1078" s="311">
        <v>1.0</v>
      </c>
      <c r="E1078" s="186">
        <v>310.3</v>
      </c>
      <c r="F1078" s="301">
        <f t="shared" si="1"/>
        <v>-0.002443258535</v>
      </c>
      <c r="G1078" s="301">
        <f t="shared" si="2"/>
        <v>-0.001035182949</v>
      </c>
      <c r="H1078" s="201">
        <f t="shared" si="3"/>
        <v>0.00001002263393</v>
      </c>
      <c r="I1078" s="201">
        <f t="shared" si="4"/>
        <v>0.000001470565743</v>
      </c>
      <c r="J1078" s="312">
        <f t="shared" si="5"/>
        <v>0.000003839132989</v>
      </c>
    </row>
    <row r="1079">
      <c r="A1079" s="309">
        <v>1075.0</v>
      </c>
      <c r="B1079" s="310">
        <v>1.0</v>
      </c>
      <c r="C1079" s="186">
        <v>7485.7</v>
      </c>
      <c r="D1079" s="311">
        <v>1.0</v>
      </c>
      <c r="E1079" s="186">
        <v>311.94</v>
      </c>
      <c r="F1079" s="301">
        <f t="shared" si="1"/>
        <v>0.005285207863</v>
      </c>
      <c r="G1079" s="301">
        <f t="shared" si="2"/>
        <v>-0.005500126211</v>
      </c>
      <c r="H1079" s="201">
        <f t="shared" si="3"/>
        <v>0.00002081742847</v>
      </c>
      <c r="I1079" s="201">
        <f t="shared" si="4"/>
        <v>0.00003223527931</v>
      </c>
      <c r="J1079" s="312">
        <f t="shared" si="5"/>
        <v>-0.00002590474129</v>
      </c>
    </row>
    <row r="1080">
      <c r="A1080" s="7">
        <v>1076.0</v>
      </c>
      <c r="B1080" s="310">
        <v>1.0</v>
      </c>
      <c r="C1080" s="186">
        <v>7522.9</v>
      </c>
      <c r="D1080" s="311">
        <v>1.0</v>
      </c>
      <c r="E1080" s="186">
        <v>309.08</v>
      </c>
      <c r="F1080" s="301">
        <f t="shared" si="1"/>
        <v>-0.009168429826</v>
      </c>
      <c r="G1080" s="301">
        <f t="shared" si="2"/>
        <v>0.004969475133</v>
      </c>
      <c r="H1080" s="201">
        <f t="shared" si="3"/>
        <v>0.00009783238875</v>
      </c>
      <c r="I1080" s="201">
        <f t="shared" si="4"/>
        <v>0.00002296316078</v>
      </c>
      <c r="J1080" s="312">
        <f t="shared" si="5"/>
        <v>-0.00004739768847</v>
      </c>
    </row>
    <row r="1081">
      <c r="A1081" s="7">
        <v>1077.0</v>
      </c>
      <c r="B1081" s="310">
        <v>1.0</v>
      </c>
      <c r="C1081" s="186">
        <v>7528.5</v>
      </c>
      <c r="D1081" s="7">
        <v>1.0</v>
      </c>
      <c r="E1081" s="186">
        <v>303.44</v>
      </c>
      <c r="F1081" s="301">
        <f t="shared" si="1"/>
        <v>-0.01824770286</v>
      </c>
      <c r="G1081" s="301">
        <f t="shared" si="2"/>
        <v>0.0007443937843</v>
      </c>
      <c r="H1081" s="201">
        <f t="shared" si="3"/>
        <v>0.0003598722328</v>
      </c>
      <c r="I1081" s="201">
        <f t="shared" si="4"/>
        <v>0.0000003213845465</v>
      </c>
      <c r="J1081" s="312">
        <f t="shared" si="5"/>
        <v>-0.00001075441185</v>
      </c>
    </row>
    <row r="1082">
      <c r="A1082" s="309">
        <v>1078.0</v>
      </c>
      <c r="B1082" s="310">
        <v>1.0</v>
      </c>
      <c r="C1082" s="186">
        <v>7530.3</v>
      </c>
      <c r="D1082" s="311">
        <v>1.0</v>
      </c>
      <c r="E1082" s="186">
        <v>303.87</v>
      </c>
      <c r="F1082" s="301">
        <f t="shared" si="1"/>
        <v>0.001417084102</v>
      </c>
      <c r="G1082" s="301">
        <f t="shared" si="2"/>
        <v>0.0002390914525</v>
      </c>
      <c r="H1082" s="201">
        <f t="shared" si="3"/>
        <v>0.0000004823139452</v>
      </c>
      <c r="I1082" s="201">
        <f t="shared" si="4"/>
        <v>0.000000003795243793</v>
      </c>
      <c r="J1082" s="312">
        <f t="shared" si="5"/>
        <v>0.00000004278433133</v>
      </c>
    </row>
    <row r="1083">
      <c r="A1083" s="7">
        <v>1079.0</v>
      </c>
      <c r="B1083" s="310">
        <v>1.0</v>
      </c>
      <c r="C1083" s="186">
        <v>7512.0</v>
      </c>
      <c r="D1083" s="311">
        <v>1.0</v>
      </c>
      <c r="E1083" s="186">
        <v>305.8</v>
      </c>
      <c r="F1083" s="301">
        <f t="shared" si="1"/>
        <v>0.00635140027</v>
      </c>
      <c r="G1083" s="301">
        <f t="shared" si="2"/>
        <v>-0.002430182064</v>
      </c>
      <c r="H1083" s="201">
        <f t="shared" si="3"/>
        <v>0.0000316834393</v>
      </c>
      <c r="I1083" s="201">
        <f t="shared" si="4"/>
        <v>0.000006799932226</v>
      </c>
      <c r="J1083" s="312">
        <f t="shared" si="5"/>
        <v>-0.000014678053</v>
      </c>
    </row>
    <row r="1084">
      <c r="A1084" s="7">
        <v>1080.0</v>
      </c>
      <c r="B1084" s="310">
        <v>1.0</v>
      </c>
      <c r="C1084" s="186">
        <v>7369.5</v>
      </c>
      <c r="D1084" s="311">
        <v>1.0</v>
      </c>
      <c r="E1084" s="186">
        <v>310.25</v>
      </c>
      <c r="F1084" s="301">
        <f t="shared" si="1"/>
        <v>0.01455199477</v>
      </c>
      <c r="G1084" s="301">
        <f t="shared" si="2"/>
        <v>-0.01896964856</v>
      </c>
      <c r="H1084" s="201">
        <f t="shared" si="3"/>
        <v>0.0001912522747</v>
      </c>
      <c r="I1084" s="201">
        <f t="shared" si="4"/>
        <v>0.0003666127582</v>
      </c>
      <c r="J1084" s="312">
        <f t="shared" si="5"/>
        <v>-0.0002647933608</v>
      </c>
    </row>
    <row r="1085">
      <c r="A1085" s="309">
        <v>1081.0</v>
      </c>
      <c r="B1085" s="310">
        <v>1.0</v>
      </c>
      <c r="C1085" s="186">
        <v>7406.6</v>
      </c>
      <c r="D1085" s="7">
        <v>1.0</v>
      </c>
      <c r="E1085" s="186">
        <v>311.0</v>
      </c>
      <c r="F1085" s="301">
        <f t="shared" si="1"/>
        <v>0.002417405318</v>
      </c>
      <c r="G1085" s="301">
        <f t="shared" si="2"/>
        <v>0.00503426284</v>
      </c>
      <c r="H1085" s="201">
        <f t="shared" si="3"/>
        <v>0.000002872379165</v>
      </c>
      <c r="I1085" s="201">
        <f t="shared" si="4"/>
        <v>0.00002358828222</v>
      </c>
      <c r="J1085" s="312">
        <f t="shared" si="5"/>
        <v>0.000008231311583</v>
      </c>
    </row>
    <row r="1086">
      <c r="A1086" s="7">
        <v>1082.0</v>
      </c>
      <c r="B1086" s="310">
        <v>1.0</v>
      </c>
      <c r="C1086" s="186">
        <v>7425.2</v>
      </c>
      <c r="D1086" s="311">
        <v>1.0</v>
      </c>
      <c r="E1086" s="186">
        <v>305.5</v>
      </c>
      <c r="F1086" s="301">
        <f t="shared" si="1"/>
        <v>-0.01768488746</v>
      </c>
      <c r="G1086" s="301">
        <f t="shared" si="2"/>
        <v>0.002511273729</v>
      </c>
      <c r="H1086" s="201">
        <f t="shared" si="3"/>
        <v>0.0003388354415</v>
      </c>
      <c r="I1086" s="201">
        <f t="shared" si="4"/>
        <v>0.000005446565619</v>
      </c>
      <c r="J1086" s="312">
        <f t="shared" si="5"/>
        <v>-0.00004295916044</v>
      </c>
    </row>
    <row r="1087">
      <c r="A1087" s="7">
        <v>1083.0</v>
      </c>
      <c r="B1087" s="310">
        <v>1.0</v>
      </c>
      <c r="C1087" s="186">
        <v>7437.3</v>
      </c>
      <c r="D1087" s="311">
        <v>1.0</v>
      </c>
      <c r="E1087" s="186">
        <v>302.6</v>
      </c>
      <c r="F1087" s="301">
        <f t="shared" si="1"/>
        <v>-0.009492635025</v>
      </c>
      <c r="G1087" s="301">
        <f t="shared" si="2"/>
        <v>0.001629585735</v>
      </c>
      <c r="H1087" s="201">
        <f t="shared" si="3"/>
        <v>0.0001043509416</v>
      </c>
      <c r="I1087" s="201">
        <f t="shared" si="4"/>
        <v>0.000002108593924</v>
      </c>
      <c r="J1087" s="312">
        <f t="shared" si="5"/>
        <v>-0.00001483353503</v>
      </c>
    </row>
    <row r="1088">
      <c r="A1088" s="309">
        <v>1084.0</v>
      </c>
      <c r="B1088" s="310">
        <v>1.0</v>
      </c>
      <c r="C1088" s="186">
        <v>7417.0</v>
      </c>
      <c r="D1088" s="311">
        <v>1.0</v>
      </c>
      <c r="E1088" s="186">
        <v>302.69</v>
      </c>
      <c r="F1088" s="301">
        <f t="shared" si="1"/>
        <v>0.0002974223397</v>
      </c>
      <c r="G1088" s="301">
        <f t="shared" si="2"/>
        <v>-0.002729485163</v>
      </c>
      <c r="H1088" s="201">
        <f t="shared" si="3"/>
        <v>0.0000001807725061</v>
      </c>
      <c r="I1088" s="201">
        <f t="shared" si="4"/>
        <v>0.000008450480773</v>
      </c>
      <c r="J1088" s="312">
        <f t="shared" si="5"/>
        <v>0.000001235967066</v>
      </c>
    </row>
    <row r="1089">
      <c r="A1089" s="7">
        <v>1085.0</v>
      </c>
      <c r="B1089" s="310">
        <v>1.0</v>
      </c>
      <c r="C1089" s="186">
        <v>7460.2</v>
      </c>
      <c r="D1089" s="7">
        <v>1.0</v>
      </c>
      <c r="E1089" s="186">
        <v>300.68</v>
      </c>
      <c r="F1089" s="301">
        <f t="shared" si="1"/>
        <v>-0.006640457233</v>
      </c>
      <c r="G1089" s="301">
        <f t="shared" si="2"/>
        <v>0.005824457328</v>
      </c>
      <c r="H1089" s="201">
        <f t="shared" si="3"/>
        <v>0.00005421455058</v>
      </c>
      <c r="I1089" s="201">
        <f t="shared" si="4"/>
        <v>0.00003188828628</v>
      </c>
      <c r="J1089" s="312">
        <f t="shared" si="5"/>
        <v>-0.00004157895031</v>
      </c>
    </row>
    <row r="1090">
      <c r="A1090" s="7">
        <v>1086.0</v>
      </c>
      <c r="B1090" s="310">
        <v>1.0</v>
      </c>
      <c r="C1090" s="186">
        <v>7403.7</v>
      </c>
      <c r="D1090" s="311">
        <v>1.0</v>
      </c>
      <c r="E1090" s="186">
        <v>304.88</v>
      </c>
      <c r="F1090" s="301">
        <f t="shared" si="1"/>
        <v>0.01396833843</v>
      </c>
      <c r="G1090" s="301">
        <f t="shared" si="2"/>
        <v>-0.007573523498</v>
      </c>
      <c r="H1090" s="201">
        <f t="shared" si="3"/>
        <v>0.0001754496968</v>
      </c>
      <c r="I1090" s="201">
        <f t="shared" si="4"/>
        <v>0.00006007814673</v>
      </c>
      <c r="J1090" s="312">
        <f t="shared" si="5"/>
        <v>-0.0001026678753</v>
      </c>
    </row>
    <row r="1091">
      <c r="A1091" s="309">
        <v>1087.0</v>
      </c>
      <c r="B1091" s="310">
        <v>1.0</v>
      </c>
      <c r="C1091" s="186">
        <v>7248.2</v>
      </c>
      <c r="D1091" s="311">
        <v>1.0</v>
      </c>
      <c r="E1091" s="186">
        <v>308.32</v>
      </c>
      <c r="F1091" s="301">
        <f t="shared" si="1"/>
        <v>0.01128312779</v>
      </c>
      <c r="G1091" s="301">
        <f t="shared" si="2"/>
        <v>-0.02100301201</v>
      </c>
      <c r="H1091" s="201">
        <f t="shared" si="3"/>
        <v>0.000111524835</v>
      </c>
      <c r="I1091" s="201">
        <f t="shared" si="4"/>
        <v>0.0004486134917</v>
      </c>
      <c r="J1091" s="312">
        <f t="shared" si="5"/>
        <v>-0.0002236773248</v>
      </c>
    </row>
    <row r="1092">
      <c r="A1092" s="7">
        <v>1088.0</v>
      </c>
      <c r="B1092" s="310">
        <v>1.0</v>
      </c>
      <c r="C1092" s="186">
        <v>7273.8</v>
      </c>
      <c r="D1092" s="311">
        <v>1.0</v>
      </c>
      <c r="E1092" s="186">
        <v>309.36</v>
      </c>
      <c r="F1092" s="301">
        <f t="shared" si="1"/>
        <v>0.003373118838</v>
      </c>
      <c r="G1092" s="301">
        <f t="shared" si="2"/>
        <v>0.003531911371</v>
      </c>
      <c r="H1092" s="201">
        <f t="shared" si="3"/>
        <v>0.000007025272156</v>
      </c>
      <c r="I1092" s="201">
        <f t="shared" si="4"/>
        <v>0.00001125217022</v>
      </c>
      <c r="J1092" s="312">
        <f t="shared" si="5"/>
        <v>0.000008890981845</v>
      </c>
    </row>
    <row r="1093">
      <c r="A1093" s="7">
        <v>1089.0</v>
      </c>
      <c r="B1093" s="310">
        <v>1.0</v>
      </c>
      <c r="C1093" s="186">
        <v>7296.9</v>
      </c>
      <c r="D1093" s="7">
        <v>1.0</v>
      </c>
      <c r="E1093" s="186">
        <v>307.41</v>
      </c>
      <c r="F1093" s="301">
        <f t="shared" si="1"/>
        <v>-0.006303335919</v>
      </c>
      <c r="G1093" s="301">
        <f t="shared" si="2"/>
        <v>0.003175781572</v>
      </c>
      <c r="H1093" s="201">
        <f t="shared" si="3"/>
        <v>0.0000493637171</v>
      </c>
      <c r="I1093" s="201">
        <f t="shared" si="4"/>
        <v>0.000008989776923</v>
      </c>
      <c r="J1093" s="312">
        <f t="shared" si="5"/>
        <v>-0.00002106582077</v>
      </c>
    </row>
    <row r="1094">
      <c r="A1094" s="309">
        <v>1090.0</v>
      </c>
      <c r="B1094" s="310">
        <v>1.0</v>
      </c>
      <c r="C1094" s="186">
        <v>7370.2</v>
      </c>
      <c r="D1094" s="311">
        <v>1.0</v>
      </c>
      <c r="E1094" s="186">
        <v>310.38</v>
      </c>
      <c r="F1094" s="301">
        <f t="shared" si="1"/>
        <v>0.009661364302</v>
      </c>
      <c r="G1094" s="301">
        <f t="shared" si="2"/>
        <v>0.01004536173</v>
      </c>
      <c r="H1094" s="201">
        <f t="shared" si="3"/>
        <v>0.0000799015816</v>
      </c>
      <c r="I1094" s="201">
        <f t="shared" si="4"/>
        <v>0.00009737497333</v>
      </c>
      <c r="J1094" s="312">
        <f t="shared" si="5"/>
        <v>0.00008820665721</v>
      </c>
    </row>
    <row r="1095">
      <c r="A1095" s="7">
        <v>1091.0</v>
      </c>
      <c r="B1095" s="310">
        <v>1.0</v>
      </c>
      <c r="C1095" s="186">
        <v>7342.6</v>
      </c>
      <c r="D1095" s="311">
        <v>1.0</v>
      </c>
      <c r="E1095" s="186">
        <v>312.41</v>
      </c>
      <c r="F1095" s="301">
        <f t="shared" si="1"/>
        <v>0.006540369869</v>
      </c>
      <c r="G1095" s="301">
        <f t="shared" si="2"/>
        <v>-0.003744810182</v>
      </c>
      <c r="H1095" s="201">
        <f t="shared" si="3"/>
        <v>0.00003384649464</v>
      </c>
      <c r="I1095" s="201">
        <f t="shared" si="4"/>
        <v>0.00001538440657</v>
      </c>
      <c r="J1095" s="312">
        <f t="shared" si="5"/>
        <v>-0.00002281903229</v>
      </c>
    </row>
    <row r="1096">
      <c r="A1096" s="7">
        <v>1092.0</v>
      </c>
      <c r="B1096" s="310">
        <v>1.0</v>
      </c>
      <c r="C1096" s="186">
        <v>7384.2</v>
      </c>
      <c r="D1096" s="311">
        <v>1.0</v>
      </c>
      <c r="E1096" s="186">
        <v>312.99</v>
      </c>
      <c r="F1096" s="301">
        <f t="shared" si="1"/>
        <v>0.001856534682</v>
      </c>
      <c r="G1096" s="301">
        <f t="shared" si="2"/>
        <v>0.005665568055</v>
      </c>
      <c r="H1096" s="201">
        <f t="shared" si="3"/>
        <v>0.000001285817295</v>
      </c>
      <c r="I1096" s="201">
        <f t="shared" si="4"/>
        <v>0.00003011904571</v>
      </c>
      <c r="J1096" s="312">
        <f t="shared" si="5"/>
        <v>0.000006223149516</v>
      </c>
    </row>
    <row r="1097">
      <c r="A1097" s="309">
        <v>1093.0</v>
      </c>
      <c r="B1097" s="310">
        <v>1.0</v>
      </c>
      <c r="C1097" s="186">
        <v>7275.6</v>
      </c>
      <c r="D1097" s="7">
        <v>1.0</v>
      </c>
      <c r="E1097" s="186">
        <v>312.01</v>
      </c>
      <c r="F1097" s="301">
        <f t="shared" si="1"/>
        <v>-0.00313109045</v>
      </c>
      <c r="G1097" s="301">
        <f t="shared" si="2"/>
        <v>-0.01470707727</v>
      </c>
      <c r="H1097" s="201">
        <f t="shared" si="3"/>
        <v>0.00001485089803</v>
      </c>
      <c r="I1097" s="201">
        <f t="shared" si="4"/>
        <v>0.0002215502209</v>
      </c>
      <c r="J1097" s="312">
        <f t="shared" si="5"/>
        <v>0.00005736043706</v>
      </c>
    </row>
    <row r="1098">
      <c r="A1098" s="7">
        <v>1094.0</v>
      </c>
      <c r="B1098" s="310">
        <v>1.0</v>
      </c>
      <c r="C1098" s="186">
        <v>7196.7</v>
      </c>
      <c r="D1098" s="311">
        <v>1.0</v>
      </c>
      <c r="E1098" s="186">
        <v>306.26</v>
      </c>
      <c r="F1098" s="301">
        <f t="shared" si="1"/>
        <v>-0.01842889651</v>
      </c>
      <c r="G1098" s="301">
        <f t="shared" si="2"/>
        <v>-0.01084446644</v>
      </c>
      <c r="H1098" s="201">
        <f t="shared" si="3"/>
        <v>0.0003667796593</v>
      </c>
      <c r="I1098" s="201">
        <f t="shared" si="4"/>
        <v>0.0001214834333</v>
      </c>
      <c r="J1098" s="312">
        <f t="shared" si="5"/>
        <v>0.0002110868359</v>
      </c>
    </row>
    <row r="1099">
      <c r="A1099" s="7">
        <v>1095.0</v>
      </c>
      <c r="B1099" s="310">
        <v>1.0</v>
      </c>
      <c r="C1099" s="186">
        <v>7332.2</v>
      </c>
      <c r="D1099" s="311">
        <v>1.0</v>
      </c>
      <c r="E1099" s="186">
        <v>294.47</v>
      </c>
      <c r="F1099" s="301">
        <f t="shared" si="1"/>
        <v>-0.03849670215</v>
      </c>
      <c r="G1099" s="301">
        <f t="shared" si="2"/>
        <v>0.01882807398</v>
      </c>
      <c r="H1099" s="201">
        <f t="shared" si="3"/>
        <v>0.001538153335</v>
      </c>
      <c r="I1099" s="201">
        <f t="shared" si="4"/>
        <v>0.0003478444356</v>
      </c>
      <c r="J1099" s="312">
        <f t="shared" si="5"/>
        <v>-0.0007314629714</v>
      </c>
    </row>
    <row r="1100">
      <c r="A1100" s="309">
        <v>1096.0</v>
      </c>
      <c r="B1100" s="310">
        <v>1.0</v>
      </c>
      <c r="C1100" s="186">
        <v>7185.5</v>
      </c>
      <c r="D1100" s="311">
        <v>1.0</v>
      </c>
      <c r="E1100" s="186">
        <v>286.86</v>
      </c>
      <c r="F1100" s="301">
        <f t="shared" si="1"/>
        <v>-0.02584304004</v>
      </c>
      <c r="G1100" s="301">
        <f t="shared" si="2"/>
        <v>-0.02000763754</v>
      </c>
      <c r="H1100" s="201">
        <f t="shared" si="3"/>
        <v>0.0007057330097</v>
      </c>
      <c r="I1100" s="201">
        <f t="shared" si="4"/>
        <v>0.0004074392085</v>
      </c>
      <c r="J1100" s="312">
        <f t="shared" si="5"/>
        <v>0.0005362306396</v>
      </c>
    </row>
    <row r="1101">
      <c r="A1101" s="7">
        <v>1097.0</v>
      </c>
      <c r="B1101" s="310">
        <v>1.0</v>
      </c>
      <c r="C1101" s="186">
        <v>7278.5</v>
      </c>
      <c r="D1101" s="7">
        <v>1.0</v>
      </c>
      <c r="E1101" s="186">
        <v>293.4</v>
      </c>
      <c r="F1101" s="301">
        <f t="shared" si="1"/>
        <v>0.0227985777</v>
      </c>
      <c r="G1101" s="301">
        <f t="shared" si="2"/>
        <v>0.01294273189</v>
      </c>
      <c r="H1101" s="201">
        <f t="shared" si="3"/>
        <v>0.0004873489752</v>
      </c>
      <c r="I1101" s="201">
        <f t="shared" si="4"/>
        <v>0.0001629515051</v>
      </c>
      <c r="J1101" s="312">
        <f t="shared" si="5"/>
        <v>0.0002818053389</v>
      </c>
    </row>
    <row r="1102">
      <c r="A1102" s="7">
        <v>1098.0</v>
      </c>
      <c r="B1102" s="310">
        <v>1.0</v>
      </c>
      <c r="C1102" s="186">
        <v>7248.4</v>
      </c>
      <c r="D1102" s="311">
        <v>1.0</v>
      </c>
      <c r="E1102" s="186">
        <v>288.87</v>
      </c>
      <c r="F1102" s="301">
        <f t="shared" si="1"/>
        <v>-0.0154396728</v>
      </c>
      <c r="G1102" s="301">
        <f t="shared" si="2"/>
        <v>-0.004135467473</v>
      </c>
      <c r="H1102" s="201">
        <f t="shared" si="3"/>
        <v>0.0002612189277</v>
      </c>
      <c r="I1102" s="201">
        <f t="shared" si="4"/>
        <v>0.00001860156682</v>
      </c>
      <c r="J1102" s="312">
        <f t="shared" si="5"/>
        <v>0.00006970711109</v>
      </c>
    </row>
    <row r="1103">
      <c r="A1103" s="309">
        <v>1099.0</v>
      </c>
      <c r="B1103" s="310">
        <v>1.0</v>
      </c>
      <c r="C1103" s="186">
        <v>7206.5</v>
      </c>
      <c r="D1103" s="311">
        <v>1.0</v>
      </c>
      <c r="E1103" s="186">
        <v>287.33</v>
      </c>
      <c r="F1103" s="301">
        <f t="shared" si="1"/>
        <v>-0.005331117804</v>
      </c>
      <c r="G1103" s="301">
        <f t="shared" si="2"/>
        <v>-0.00578058606</v>
      </c>
      <c r="H1103" s="201">
        <f t="shared" si="3"/>
        <v>0.00003664744889</v>
      </c>
      <c r="I1103" s="201">
        <f t="shared" si="4"/>
        <v>0.00003549862151</v>
      </c>
      <c r="J1103" s="312">
        <f t="shared" si="5"/>
        <v>0.00003606846154</v>
      </c>
    </row>
    <row r="1104">
      <c r="A1104" s="7">
        <v>1100.0</v>
      </c>
      <c r="B1104" s="310">
        <v>1.0</v>
      </c>
      <c r="C1104" s="186">
        <v>7256.7</v>
      </c>
      <c r="D1104" s="311">
        <v>1.0</v>
      </c>
      <c r="E1104" s="186">
        <v>286.67</v>
      </c>
      <c r="F1104" s="301">
        <f t="shared" si="1"/>
        <v>-0.002297010406</v>
      </c>
      <c r="G1104" s="301">
        <f t="shared" si="2"/>
        <v>0.006965933532</v>
      </c>
      <c r="H1104" s="201">
        <f t="shared" si="3"/>
        <v>0.000009118021887</v>
      </c>
      <c r="I1104" s="201">
        <f t="shared" si="4"/>
        <v>0.00004608302122</v>
      </c>
      <c r="J1104" s="312">
        <f t="shared" si="5"/>
        <v>-0.00002049843887</v>
      </c>
    </row>
    <row r="1105">
      <c r="A1105" s="7">
        <v>1101.0</v>
      </c>
      <c r="B1105" s="310">
        <v>1.0</v>
      </c>
      <c r="C1105" s="186">
        <v>7320.1</v>
      </c>
      <c r="D1105" s="7">
        <v>1.0</v>
      </c>
      <c r="E1105" s="186">
        <v>286.19</v>
      </c>
      <c r="F1105" s="301">
        <f t="shared" si="1"/>
        <v>-0.001674399135</v>
      </c>
      <c r="G1105" s="301">
        <f t="shared" si="2"/>
        <v>0.008736753621</v>
      </c>
      <c r="H1105" s="201">
        <f t="shared" si="3"/>
        <v>0.000005745584914</v>
      </c>
      <c r="I1105" s="201">
        <f t="shared" si="4"/>
        <v>0.00007326106387</v>
      </c>
      <c r="J1105" s="312">
        <f t="shared" si="5"/>
        <v>-0.00002051652172</v>
      </c>
    </row>
    <row r="1106">
      <c r="A1106" s="309">
        <v>1102.0</v>
      </c>
      <c r="B1106" s="310">
        <v>1.0</v>
      </c>
      <c r="C1106" s="186">
        <v>7299.8</v>
      </c>
      <c r="D1106" s="311">
        <v>1.0</v>
      </c>
      <c r="E1106" s="186">
        <v>288.06</v>
      </c>
      <c r="F1106" s="301">
        <f t="shared" si="1"/>
        <v>0.006534120689</v>
      </c>
      <c r="G1106" s="301">
        <f t="shared" si="2"/>
        <v>-0.002773186159</v>
      </c>
      <c r="H1106" s="201">
        <f t="shared" si="3"/>
        <v>0.00003377382106</v>
      </c>
      <c r="I1106" s="201">
        <f t="shared" si="4"/>
        <v>0.000008706465612</v>
      </c>
      <c r="J1106" s="312">
        <f t="shared" si="5"/>
        <v>-0.000017147904</v>
      </c>
    </row>
    <row r="1107">
      <c r="A1107" s="7">
        <v>1103.0</v>
      </c>
      <c r="B1107" s="310">
        <v>1.0</v>
      </c>
      <c r="C1107" s="186">
        <v>7280.7</v>
      </c>
      <c r="D1107" s="311">
        <v>1.0</v>
      </c>
      <c r="E1107" s="186">
        <v>290.46</v>
      </c>
      <c r="F1107" s="301">
        <f t="shared" si="1"/>
        <v>0.008331597584</v>
      </c>
      <c r="G1107" s="301">
        <f t="shared" si="2"/>
        <v>-0.002616510041</v>
      </c>
      <c r="H1107" s="201">
        <f t="shared" si="3"/>
        <v>0.00005789690752</v>
      </c>
      <c r="I1107" s="201">
        <f t="shared" si="4"/>
        <v>0.000007806413334</v>
      </c>
      <c r="J1107" s="312">
        <f t="shared" si="5"/>
        <v>-0.00002125952001</v>
      </c>
    </row>
    <row r="1108">
      <c r="A1108" s="7">
        <v>1104.0</v>
      </c>
      <c r="B1108" s="310">
        <v>1.0</v>
      </c>
      <c r="C1108" s="186">
        <v>7272.5</v>
      </c>
      <c r="D1108" s="311">
        <v>1.0</v>
      </c>
      <c r="E1108" s="186">
        <v>287.5</v>
      </c>
      <c r="F1108" s="301">
        <f t="shared" si="1"/>
        <v>-0.01019073194</v>
      </c>
      <c r="G1108" s="301">
        <f t="shared" si="2"/>
        <v>-0.001126265332</v>
      </c>
      <c r="H1108" s="201">
        <f t="shared" si="3"/>
        <v>0.0001191007233</v>
      </c>
      <c r="I1108" s="201">
        <f t="shared" si="4"/>
        <v>0.00000169976728</v>
      </c>
      <c r="J1108" s="312">
        <f t="shared" si="5"/>
        <v>0.00001422826457</v>
      </c>
    </row>
    <row r="1109">
      <c r="A1109" s="309">
        <v>1105.0</v>
      </c>
      <c r="B1109" s="310">
        <v>1.0</v>
      </c>
      <c r="C1109" s="186">
        <v>7311.7</v>
      </c>
      <c r="D1109" s="7">
        <v>1.0</v>
      </c>
      <c r="E1109" s="186">
        <v>292.68</v>
      </c>
      <c r="F1109" s="301">
        <f t="shared" si="1"/>
        <v>0.0180173913</v>
      </c>
      <c r="G1109" s="301">
        <f t="shared" si="2"/>
        <v>0.005390168443</v>
      </c>
      <c r="H1109" s="201">
        <f t="shared" si="3"/>
        <v>0.0002991099501</v>
      </c>
      <c r="I1109" s="201">
        <f t="shared" si="4"/>
        <v>0.00002717205927</v>
      </c>
      <c r="J1109" s="312">
        <f t="shared" si="5"/>
        <v>0.00009015227835</v>
      </c>
    </row>
    <row r="1110">
      <c r="A1110" s="7">
        <v>1106.0</v>
      </c>
      <c r="B1110" s="310">
        <v>1.0</v>
      </c>
      <c r="C1110" s="186">
        <v>7362.0</v>
      </c>
      <c r="D1110" s="311">
        <v>1.0</v>
      </c>
      <c r="E1110" s="186">
        <v>294.05</v>
      </c>
      <c r="F1110" s="301">
        <f t="shared" si="1"/>
        <v>0.004680880142</v>
      </c>
      <c r="G1110" s="301">
        <f t="shared" si="2"/>
        <v>0.006879385095</v>
      </c>
      <c r="H1110" s="201">
        <f t="shared" si="3"/>
        <v>0.00001566801461</v>
      </c>
      <c r="I1110" s="201">
        <f t="shared" si="4"/>
        <v>0.00004491545279</v>
      </c>
      <c r="J1110" s="312">
        <f t="shared" si="5"/>
        <v>0.00002652802236</v>
      </c>
    </row>
    <row r="1111">
      <c r="A1111" s="7">
        <v>1107.0</v>
      </c>
      <c r="B1111" s="310">
        <v>1.0</v>
      </c>
      <c r="C1111" s="186">
        <v>7381.1</v>
      </c>
      <c r="D1111" s="311">
        <v>1.0</v>
      </c>
      <c r="E1111" s="186">
        <v>296.9</v>
      </c>
      <c r="F1111" s="301">
        <f t="shared" si="1"/>
        <v>0.009692229213</v>
      </c>
      <c r="G1111" s="301">
        <f t="shared" si="2"/>
        <v>0.002594403695</v>
      </c>
      <c r="H1111" s="201">
        <f t="shared" si="3"/>
        <v>0.00008045432282</v>
      </c>
      <c r="I1111" s="201">
        <f t="shared" si="4"/>
        <v>0.000005841491614</v>
      </c>
      <c r="J1111" s="312">
        <f t="shared" si="5"/>
        <v>0.00002167886649</v>
      </c>
    </row>
    <row r="1112">
      <c r="A1112" s="309">
        <v>1108.0</v>
      </c>
      <c r="B1112" s="310">
        <v>1.0</v>
      </c>
      <c r="C1112" s="186">
        <v>7374.9</v>
      </c>
      <c r="D1112" s="311">
        <v>1.0</v>
      </c>
      <c r="E1112" s="186">
        <v>297.56</v>
      </c>
      <c r="F1112" s="301">
        <f t="shared" si="1"/>
        <v>0.002222970697</v>
      </c>
      <c r="G1112" s="301">
        <f t="shared" si="2"/>
        <v>-0.0008399832003</v>
      </c>
      <c r="H1112" s="201">
        <f t="shared" si="3"/>
        <v>0.000002251124709</v>
      </c>
      <c r="I1112" s="201">
        <f t="shared" si="4"/>
        <v>0.000001035243375</v>
      </c>
      <c r="J1112" s="312">
        <f t="shared" si="5"/>
        <v>-0.000001526585059</v>
      </c>
    </row>
    <row r="1113">
      <c r="A1113" s="7">
        <v>1109.0</v>
      </c>
      <c r="B1113" s="310">
        <v>1.0</v>
      </c>
      <c r="C1113" s="186">
        <v>7413.7</v>
      </c>
      <c r="D1113" s="7">
        <v>1.0</v>
      </c>
      <c r="E1113" s="186">
        <v>294.3</v>
      </c>
      <c r="F1113" s="301">
        <f t="shared" si="1"/>
        <v>-0.01095577363</v>
      </c>
      <c r="G1113" s="301">
        <f t="shared" si="2"/>
        <v>0.005261088286</v>
      </c>
      <c r="H1113" s="201">
        <f t="shared" si="3"/>
        <v>0.0001363843134</v>
      </c>
      <c r="I1113" s="201">
        <f t="shared" si="4"/>
        <v>0.00002584301319</v>
      </c>
      <c r="J1113" s="312">
        <f t="shared" si="5"/>
        <v>-0.00005936818685</v>
      </c>
    </row>
    <row r="1114">
      <c r="A1114" s="7">
        <v>1110.0</v>
      </c>
      <c r="B1114" s="310">
        <v>1.0</v>
      </c>
      <c r="C1114" s="186">
        <v>7415.4</v>
      </c>
      <c r="D1114" s="311">
        <v>1.0</v>
      </c>
      <c r="E1114" s="186">
        <v>296.18</v>
      </c>
      <c r="F1114" s="301">
        <f t="shared" si="1"/>
        <v>0.006388039416</v>
      </c>
      <c r="G1114" s="301">
        <f t="shared" si="2"/>
        <v>0.0002293052052</v>
      </c>
      <c r="H1114" s="201">
        <f t="shared" si="3"/>
        <v>0.0000320972509</v>
      </c>
      <c r="I1114" s="201">
        <f t="shared" si="4"/>
        <v>0.000000002685240139</v>
      </c>
      <c r="J1114" s="312">
        <f t="shared" si="5"/>
        <v>0.0000002935793359</v>
      </c>
    </row>
    <row r="1115">
      <c r="A1115" s="309">
        <v>1111.0</v>
      </c>
      <c r="B1115" s="310">
        <v>1.0</v>
      </c>
      <c r="C1115" s="186">
        <v>7415.5</v>
      </c>
      <c r="D1115" s="311">
        <v>1.0</v>
      </c>
      <c r="E1115" s="186">
        <v>297.67</v>
      </c>
      <c r="F1115" s="301">
        <f t="shared" si="1"/>
        <v>0.005030724559</v>
      </c>
      <c r="G1115" s="301">
        <f t="shared" si="2"/>
        <v>0.0000134854492</v>
      </c>
      <c r="H1115" s="201">
        <f t="shared" si="3"/>
        <v>0.00001855997305</v>
      </c>
      <c r="I1115" s="201">
        <f t="shared" si="4"/>
        <v>0.00000002689614867</v>
      </c>
      <c r="J1115" s="312">
        <f t="shared" si="5"/>
        <v>-0.0000007065350625</v>
      </c>
    </row>
    <row r="1116">
      <c r="A1116" s="7">
        <v>1112.0</v>
      </c>
      <c r="B1116" s="310">
        <v>1.0</v>
      </c>
      <c r="C1116" s="186">
        <v>7441.0</v>
      </c>
      <c r="D1116" s="311">
        <v>1.0</v>
      </c>
      <c r="E1116" s="186">
        <v>294.65</v>
      </c>
      <c r="F1116" s="301">
        <f t="shared" si="1"/>
        <v>-0.0101454631</v>
      </c>
      <c r="G1116" s="301">
        <f t="shared" si="2"/>
        <v>0.003438743173</v>
      </c>
      <c r="H1116" s="201">
        <f t="shared" si="3"/>
        <v>0.0001181147051</v>
      </c>
      <c r="I1116" s="201">
        <f t="shared" si="4"/>
        <v>0.00001063579899</v>
      </c>
      <c r="J1116" s="312">
        <f t="shared" si="5"/>
        <v>-0.00003544353623</v>
      </c>
    </row>
    <row r="1117">
      <c r="A1117" s="7">
        <v>1113.0</v>
      </c>
      <c r="B1117" s="310">
        <v>1.0</v>
      </c>
      <c r="C1117" s="186">
        <v>7443.4</v>
      </c>
      <c r="D1117" s="7">
        <v>1.0</v>
      </c>
      <c r="E1117" s="186">
        <v>295.86</v>
      </c>
      <c r="F1117" s="301">
        <f t="shared" si="1"/>
        <v>0.004106567114</v>
      </c>
      <c r="G1117" s="301">
        <f t="shared" si="2"/>
        <v>0.0003225372934</v>
      </c>
      <c r="H1117" s="201">
        <f t="shared" si="3"/>
        <v>0.00001145126157</v>
      </c>
      <c r="I1117" s="201">
        <f t="shared" si="4"/>
        <v>0.00000002103990601</v>
      </c>
      <c r="J1117" s="312">
        <f t="shared" si="5"/>
        <v>0.0000004908497399</v>
      </c>
    </row>
    <row r="1118">
      <c r="A1118" s="309">
        <v>1114.0</v>
      </c>
      <c r="B1118" s="310">
        <v>1.0</v>
      </c>
      <c r="C1118" s="186">
        <v>7448.7</v>
      </c>
      <c r="D1118" s="311">
        <v>1.0</v>
      </c>
      <c r="E1118" s="186">
        <v>295.59</v>
      </c>
      <c r="F1118" s="301">
        <f t="shared" si="1"/>
        <v>-0.0009125937944</v>
      </c>
      <c r="G1118" s="301">
        <f t="shared" si="2"/>
        <v>0.0007120401967</v>
      </c>
      <c r="H1118" s="201">
        <f t="shared" si="3"/>
        <v>0.000002673845143</v>
      </c>
      <c r="I1118" s="201">
        <f t="shared" si="4"/>
        <v>0.0000002857482935</v>
      </c>
      <c r="J1118" s="312">
        <f t="shared" si="5"/>
        <v>-0.0000008740976414</v>
      </c>
    </row>
    <row r="1119">
      <c r="A1119" s="7">
        <v>1115.0</v>
      </c>
      <c r="B1119" s="310">
        <v>1.0</v>
      </c>
      <c r="C1119" s="186">
        <v>7430.4</v>
      </c>
      <c r="D1119" s="311">
        <v>1.0</v>
      </c>
      <c r="E1119" s="186">
        <v>296.0</v>
      </c>
      <c r="F1119" s="301">
        <f t="shared" si="1"/>
        <v>0.001387056396</v>
      </c>
      <c r="G1119" s="301">
        <f t="shared" si="2"/>
        <v>-0.002456804543</v>
      </c>
      <c r="H1119" s="201">
        <f t="shared" si="3"/>
        <v>0.0000004415078288</v>
      </c>
      <c r="I1119" s="201">
        <f t="shared" si="4"/>
        <v>0.000006939486151</v>
      </c>
      <c r="J1119" s="312">
        <f t="shared" si="5"/>
        <v>-0.000001750382091</v>
      </c>
    </row>
    <row r="1120">
      <c r="A1120" s="7">
        <v>1116.0</v>
      </c>
      <c r="B1120" s="310">
        <v>1.0</v>
      </c>
      <c r="C1120" s="186">
        <v>7323.7</v>
      </c>
      <c r="D1120" s="311">
        <v>1.0</v>
      </c>
      <c r="E1120" s="186">
        <v>298.98</v>
      </c>
      <c r="F1120" s="301">
        <f t="shared" si="1"/>
        <v>0.01006756757</v>
      </c>
      <c r="G1120" s="301">
        <f t="shared" si="2"/>
        <v>-0.01435992679</v>
      </c>
      <c r="H1120" s="201">
        <f t="shared" si="3"/>
        <v>0.00008732849657</v>
      </c>
      <c r="I1120" s="201">
        <f t="shared" si="4"/>
        <v>0.0002113363677</v>
      </c>
      <c r="J1120" s="312">
        <f t="shared" si="5"/>
        <v>-0.0001358517106</v>
      </c>
    </row>
    <row r="1121">
      <c r="A1121" s="309">
        <v>1117.0</v>
      </c>
      <c r="B1121" s="310">
        <v>1.0</v>
      </c>
      <c r="C1121" s="186">
        <v>7370.8</v>
      </c>
      <c r="D1121" s="7">
        <v>1.0</v>
      </c>
      <c r="E1121" s="186">
        <v>299.84</v>
      </c>
      <c r="F1121" s="301">
        <f t="shared" si="1"/>
        <v>0.002876446585</v>
      </c>
      <c r="G1121" s="301">
        <f t="shared" si="2"/>
        <v>0.006431175499</v>
      </c>
      <c r="H1121" s="201">
        <f t="shared" si="3"/>
        <v>0.000004639073028</v>
      </c>
      <c r="I1121" s="201">
        <f t="shared" si="4"/>
        <v>0.00003910863357</v>
      </c>
      <c r="J1121" s="312">
        <f t="shared" si="5"/>
        <v>0.00001346951399</v>
      </c>
    </row>
    <row r="1122">
      <c r="A1122" s="7">
        <v>1118.0</v>
      </c>
      <c r="B1122" s="310">
        <v>1.0</v>
      </c>
      <c r="C1122" s="186">
        <v>7324.3</v>
      </c>
      <c r="D1122" s="311">
        <v>1.0</v>
      </c>
      <c r="E1122" s="186">
        <v>300.49</v>
      </c>
      <c r="F1122" s="301">
        <f t="shared" si="1"/>
        <v>0.002167822839</v>
      </c>
      <c r="G1122" s="301">
        <f t="shared" si="2"/>
        <v>-0.006308677484</v>
      </c>
      <c r="H1122" s="201">
        <f t="shared" si="3"/>
        <v>0.000002088681076</v>
      </c>
      <c r="I1122" s="201">
        <f t="shared" si="4"/>
        <v>0.00004207031548</v>
      </c>
      <c r="J1122" s="312">
        <f t="shared" si="5"/>
        <v>-0.000009373978439</v>
      </c>
    </row>
    <row r="1123">
      <c r="A1123" s="7">
        <v>1119.0</v>
      </c>
      <c r="B1123" s="310">
        <v>1.0</v>
      </c>
      <c r="C1123" s="186">
        <v>7392.7</v>
      </c>
      <c r="D1123" s="311">
        <v>1.0</v>
      </c>
      <c r="E1123" s="186">
        <v>306.58</v>
      </c>
      <c r="F1123" s="301">
        <f t="shared" si="1"/>
        <v>0.0202668974</v>
      </c>
      <c r="G1123" s="301">
        <f t="shared" si="2"/>
        <v>0.009338776402</v>
      </c>
      <c r="H1123" s="201">
        <f t="shared" si="3"/>
        <v>0.0003819797235</v>
      </c>
      <c r="I1123" s="201">
        <f t="shared" si="4"/>
        <v>0.00008392924361</v>
      </c>
      <c r="J1123" s="312">
        <f t="shared" si="5"/>
        <v>0.0001790510242</v>
      </c>
    </row>
    <row r="1124">
      <c r="A1124" s="309">
        <v>1120.0</v>
      </c>
      <c r="B1124" s="310">
        <v>1.0</v>
      </c>
      <c r="C1124" s="186">
        <v>7428.0</v>
      </c>
      <c r="D1124" s="311">
        <v>1.0</v>
      </c>
      <c r="E1124" s="186">
        <v>308.04</v>
      </c>
      <c r="F1124" s="301">
        <f t="shared" si="1"/>
        <v>0.004762215409</v>
      </c>
      <c r="G1124" s="301">
        <f t="shared" si="2"/>
        <v>0.004774980724</v>
      </c>
      <c r="H1124" s="201">
        <f t="shared" si="3"/>
        <v>0.00001631852625</v>
      </c>
      <c r="I1124" s="201">
        <f t="shared" si="4"/>
        <v>0.00002113695864</v>
      </c>
      <c r="J1124" s="312">
        <f t="shared" si="5"/>
        <v>0.00001857213004</v>
      </c>
    </row>
    <row r="1125">
      <c r="A1125" s="7">
        <v>1121.0</v>
      </c>
      <c r="B1125" s="310">
        <v>1.0</v>
      </c>
      <c r="C1125" s="186">
        <v>7456.9</v>
      </c>
      <c r="D1125" s="7">
        <v>1.0</v>
      </c>
      <c r="E1125" s="186">
        <v>310.84</v>
      </c>
      <c r="F1125" s="301">
        <f t="shared" si="1"/>
        <v>0.009089728607</v>
      </c>
      <c r="G1125" s="301">
        <f t="shared" si="2"/>
        <v>0.003890683899</v>
      </c>
      <c r="H1125" s="201">
        <f t="shared" si="3"/>
        <v>0.00007000891072</v>
      </c>
      <c r="I1125" s="201">
        <f t="shared" si="4"/>
        <v>0.00001378783936</v>
      </c>
      <c r="J1125" s="312">
        <f t="shared" si="5"/>
        <v>0.00003106882062</v>
      </c>
    </row>
    <row r="1126">
      <c r="A1126" s="7">
        <v>1122.0</v>
      </c>
      <c r="B1126" s="310">
        <v>1.0</v>
      </c>
      <c r="C1126" s="186">
        <v>7452.2</v>
      </c>
      <c r="D1126" s="311">
        <v>1.0</v>
      </c>
      <c r="E1126" s="186">
        <v>311.93</v>
      </c>
      <c r="F1126" s="301">
        <f t="shared" si="1"/>
        <v>0.003506627204</v>
      </c>
      <c r="G1126" s="301">
        <f t="shared" si="2"/>
        <v>-0.0006302887259</v>
      </c>
      <c r="H1126" s="201">
        <f t="shared" si="3"/>
        <v>0.000007750830629</v>
      </c>
      <c r="I1126" s="201">
        <f t="shared" si="4"/>
        <v>0.0000006524998502</v>
      </c>
      <c r="J1126" s="312">
        <f t="shared" si="5"/>
        <v>-0.000002248869899</v>
      </c>
    </row>
    <row r="1127">
      <c r="A1127" s="309">
        <v>1123.0</v>
      </c>
      <c r="B1127" s="310">
        <v>1.0</v>
      </c>
      <c r="C1127" s="186">
        <v>7434.2</v>
      </c>
      <c r="D1127" s="311">
        <v>1.0</v>
      </c>
      <c r="E1127" s="186">
        <v>314.48</v>
      </c>
      <c r="F1127" s="301">
        <f t="shared" si="1"/>
        <v>0.008174911038</v>
      </c>
      <c r="G1127" s="301">
        <f t="shared" si="2"/>
        <v>-0.002415394112</v>
      </c>
      <c r="H1127" s="201">
        <f t="shared" si="3"/>
        <v>0.00005553700179</v>
      </c>
      <c r="I1127" s="201">
        <f t="shared" si="4"/>
        <v>0.000006723026768</v>
      </c>
      <c r="J1127" s="312">
        <f t="shared" si="5"/>
        <v>-0.00001932295913</v>
      </c>
    </row>
    <row r="1128">
      <c r="A1128" s="7">
        <v>1124.0</v>
      </c>
      <c r="B1128" s="310">
        <v>1.0</v>
      </c>
      <c r="C1128" s="186">
        <v>7423.9</v>
      </c>
      <c r="D1128" s="311">
        <v>1.0</v>
      </c>
      <c r="E1128" s="186">
        <v>312.1</v>
      </c>
      <c r="F1128" s="301">
        <f t="shared" si="1"/>
        <v>-0.007568048843</v>
      </c>
      <c r="G1128" s="301">
        <f t="shared" si="2"/>
        <v>-0.001385488687</v>
      </c>
      <c r="H1128" s="201">
        <f t="shared" si="3"/>
        <v>0.00006873478927</v>
      </c>
      <c r="I1128" s="201">
        <f t="shared" si="4"/>
        <v>0.000002442889569</v>
      </c>
      <c r="J1128" s="312">
        <f t="shared" si="5"/>
        <v>0.00001295806697</v>
      </c>
    </row>
    <row r="1129">
      <c r="A1129" s="7">
        <v>1125.0</v>
      </c>
      <c r="B1129" s="310">
        <v>1.0</v>
      </c>
      <c r="C1129" s="186">
        <v>7381.9</v>
      </c>
      <c r="D1129" s="7">
        <v>1.0</v>
      </c>
      <c r="E1129" s="186">
        <v>314.88</v>
      </c>
      <c r="F1129" s="301">
        <f t="shared" si="1"/>
        <v>0.008907401474</v>
      </c>
      <c r="G1129" s="301">
        <f t="shared" si="2"/>
        <v>-0.00565740379</v>
      </c>
      <c r="H1129" s="201">
        <f t="shared" si="3"/>
        <v>0.00006699104325</v>
      </c>
      <c r="I1129" s="201">
        <f t="shared" si="4"/>
        <v>0.00003404593773</v>
      </c>
      <c r="J1129" s="312">
        <f t="shared" si="5"/>
        <v>-0.00004775743803</v>
      </c>
    </row>
    <row r="1130">
      <c r="A1130" s="309">
        <v>1126.0</v>
      </c>
      <c r="B1130" s="310">
        <v>1.0</v>
      </c>
      <c r="C1130" s="186">
        <v>7443.0</v>
      </c>
      <c r="D1130" s="311">
        <v>1.0</v>
      </c>
      <c r="E1130" s="186">
        <v>314.22</v>
      </c>
      <c r="F1130" s="301">
        <f t="shared" si="1"/>
        <v>-0.002096036585</v>
      </c>
      <c r="G1130" s="301">
        <f t="shared" si="2"/>
        <v>0.008277001856</v>
      </c>
      <c r="H1130" s="201">
        <f t="shared" si="3"/>
        <v>0.000007944688754</v>
      </c>
      <c r="I1130" s="201">
        <f t="shared" si="4"/>
        <v>0.00006560215868</v>
      </c>
      <c r="J1130" s="312">
        <f t="shared" si="5"/>
        <v>-0.0000228295583</v>
      </c>
    </row>
    <row r="1131">
      <c r="A1131" s="7">
        <v>1127.0</v>
      </c>
      <c r="B1131" s="310">
        <v>1.0</v>
      </c>
      <c r="C1131" s="186">
        <v>7470.1</v>
      </c>
      <c r="D1131" s="311">
        <v>1.0</v>
      </c>
      <c r="E1131" s="186">
        <v>306.83</v>
      </c>
      <c r="F1131" s="301">
        <f t="shared" si="1"/>
        <v>-0.02351855388</v>
      </c>
      <c r="G1131" s="301">
        <f t="shared" si="2"/>
        <v>0.003641004971</v>
      </c>
      <c r="H1131" s="201">
        <f t="shared" si="3"/>
        <v>0.0005876333398</v>
      </c>
      <c r="I1131" s="201">
        <f t="shared" si="4"/>
        <v>0.00001199596434</v>
      </c>
      <c r="J1131" s="312">
        <f t="shared" si="5"/>
        <v>-0.0000839596843</v>
      </c>
    </row>
    <row r="1132">
      <c r="A1132" s="7">
        <v>1128.0</v>
      </c>
      <c r="B1132" s="310">
        <v>1.0</v>
      </c>
      <c r="C1132" s="186">
        <v>7420.4</v>
      </c>
      <c r="D1132" s="311">
        <v>1.0</v>
      </c>
      <c r="E1132" s="186">
        <v>307.4</v>
      </c>
      <c r="F1132" s="301">
        <f t="shared" si="1"/>
        <v>0.001857706222</v>
      </c>
      <c r="G1132" s="301">
        <f t="shared" si="2"/>
        <v>-0.00665319072</v>
      </c>
      <c r="H1132" s="201">
        <f t="shared" si="3"/>
        <v>0.000001288475577</v>
      </c>
      <c r="I1132" s="201">
        <f t="shared" si="4"/>
        <v>0.00004665814313</v>
      </c>
      <c r="J1132" s="312">
        <f t="shared" si="5"/>
        <v>-0.000007753571942</v>
      </c>
    </row>
    <row r="1133">
      <c r="A1133" s="309">
        <v>1129.0</v>
      </c>
      <c r="B1133" s="310">
        <v>1.0</v>
      </c>
      <c r="C1133" s="186">
        <v>7369.9</v>
      </c>
      <c r="D1133" s="7">
        <v>1.0</v>
      </c>
      <c r="E1133" s="186">
        <v>309.8</v>
      </c>
      <c r="F1133" s="301">
        <f t="shared" si="1"/>
        <v>0.007807417046</v>
      </c>
      <c r="G1133" s="301">
        <f t="shared" si="2"/>
        <v>-0.006805563042</v>
      </c>
      <c r="H1133" s="201">
        <f t="shared" si="3"/>
        <v>0.00005019469151</v>
      </c>
      <c r="I1133" s="201">
        <f t="shared" si="4"/>
        <v>0.00004876297257</v>
      </c>
      <c r="J1133" s="312">
        <f t="shared" si="5"/>
        <v>-0.00004947365324</v>
      </c>
    </row>
    <row r="1134">
      <c r="A1134" s="7">
        <v>1130.0</v>
      </c>
      <c r="B1134" s="310">
        <v>1.0</v>
      </c>
      <c r="C1134" s="186">
        <v>7379.2</v>
      </c>
      <c r="D1134" s="311">
        <v>1.0</v>
      </c>
      <c r="E1134" s="186">
        <v>307.43</v>
      </c>
      <c r="F1134" s="301">
        <f t="shared" si="1"/>
        <v>-0.007650096837</v>
      </c>
      <c r="G1134" s="301">
        <f t="shared" si="2"/>
        <v>0.001261889578</v>
      </c>
      <c r="H1134" s="201">
        <f t="shared" si="3"/>
        <v>0.00007010198267</v>
      </c>
      <c r="I1134" s="201">
        <f t="shared" si="4"/>
        <v>0.000001175931331</v>
      </c>
      <c r="J1134" s="312">
        <f t="shared" si="5"/>
        <v>-0.000009079378713</v>
      </c>
    </row>
    <row r="1135">
      <c r="A1135" s="7">
        <v>1131.0</v>
      </c>
      <c r="B1135" s="310">
        <v>1.0</v>
      </c>
      <c r="C1135" s="186">
        <v>7396.5</v>
      </c>
      <c r="D1135" s="311">
        <v>1.0</v>
      </c>
      <c r="E1135" s="186">
        <v>309.0</v>
      </c>
      <c r="F1135" s="301">
        <f t="shared" si="1"/>
        <v>0.005106853593</v>
      </c>
      <c r="G1135" s="301">
        <f t="shared" si="2"/>
        <v>0.00234442758</v>
      </c>
      <c r="H1135" s="201">
        <f t="shared" si="3"/>
        <v>0.00001922171603</v>
      </c>
      <c r="I1135" s="201">
        <f t="shared" si="4"/>
        <v>0.000004695636235</v>
      </c>
      <c r="J1135" s="312">
        <f t="shared" si="5"/>
        <v>0.000009500430848</v>
      </c>
    </row>
    <row r="1136">
      <c r="A1136" s="309">
        <v>1132.0</v>
      </c>
      <c r="B1136" s="310">
        <v>1.0</v>
      </c>
      <c r="C1136" s="186">
        <v>7353.1</v>
      </c>
      <c r="D1136" s="311">
        <v>1.0</v>
      </c>
      <c r="E1136" s="186">
        <v>312.36</v>
      </c>
      <c r="F1136" s="301">
        <f t="shared" si="1"/>
        <v>0.01087378641</v>
      </c>
      <c r="G1136" s="301">
        <f t="shared" si="2"/>
        <v>-0.0058676401</v>
      </c>
      <c r="H1136" s="201">
        <f t="shared" si="3"/>
        <v>0.0001030466699</v>
      </c>
      <c r="I1136" s="201">
        <f t="shared" si="4"/>
        <v>0.00003654354839</v>
      </c>
      <c r="J1136" s="312">
        <f t="shared" si="5"/>
        <v>-0.00006136522605</v>
      </c>
    </row>
    <row r="1137">
      <c r="A1137" s="7">
        <v>1133.0</v>
      </c>
      <c r="B1137" s="310">
        <v>1.0</v>
      </c>
      <c r="C1137" s="186">
        <v>7410.6</v>
      </c>
      <c r="D1137" s="7">
        <v>1.0</v>
      </c>
      <c r="E1137" s="186">
        <v>315.5</v>
      </c>
      <c r="F1137" s="301">
        <f t="shared" si="1"/>
        <v>0.01005250352</v>
      </c>
      <c r="G1137" s="301">
        <f t="shared" si="2"/>
        <v>0.007819831092</v>
      </c>
      <c r="H1137" s="201">
        <f t="shared" si="3"/>
        <v>0.00008704717733</v>
      </c>
      <c r="I1137" s="201">
        <f t="shared" si="4"/>
        <v>0.00005840543999</v>
      </c>
      <c r="J1137" s="312">
        <f t="shared" si="5"/>
        <v>0.00007130237508</v>
      </c>
    </row>
    <row r="1138">
      <c r="A1138" s="7">
        <v>1134.0</v>
      </c>
      <c r="B1138" s="310">
        <v>1.0</v>
      </c>
      <c r="C1138" s="186">
        <v>7399.4</v>
      </c>
      <c r="D1138" s="311">
        <v>1.0</v>
      </c>
      <c r="E1138" s="186">
        <v>316.07</v>
      </c>
      <c r="F1138" s="301">
        <f t="shared" si="1"/>
        <v>0.001806656101</v>
      </c>
      <c r="G1138" s="301">
        <f t="shared" si="2"/>
        <v>-0.001511348609</v>
      </c>
      <c r="H1138" s="201">
        <f t="shared" si="3"/>
        <v>0.000001175186648</v>
      </c>
      <c r="I1138" s="201">
        <f t="shared" si="4"/>
        <v>0.000002852162006</v>
      </c>
      <c r="J1138" s="312">
        <f t="shared" si="5"/>
        <v>-0.00000183079838</v>
      </c>
    </row>
    <row r="1139">
      <c r="A1139" s="309">
        <v>1135.0</v>
      </c>
      <c r="B1139" s="310">
        <v>1.0</v>
      </c>
      <c r="C1139" s="186">
        <v>7407.3</v>
      </c>
      <c r="D1139" s="311">
        <v>1.0</v>
      </c>
      <c r="E1139" s="186">
        <v>317.06</v>
      </c>
      <c r="F1139" s="301">
        <f t="shared" si="1"/>
        <v>0.003132217547</v>
      </c>
      <c r="G1139" s="301">
        <f t="shared" si="2"/>
        <v>0.001067654134</v>
      </c>
      <c r="H1139" s="201">
        <f t="shared" si="3"/>
        <v>0.000005806276765</v>
      </c>
      <c r="I1139" s="201">
        <f t="shared" si="4"/>
        <v>0.0000007923994807</v>
      </c>
      <c r="J1139" s="312">
        <f t="shared" si="5"/>
        <v>0.000002144968693</v>
      </c>
    </row>
    <row r="1140">
      <c r="A1140" s="7">
        <v>1136.0</v>
      </c>
      <c r="B1140" s="310">
        <v>1.0</v>
      </c>
      <c r="C1140" s="186">
        <v>7279.3</v>
      </c>
      <c r="D1140" s="311">
        <v>1.0</v>
      </c>
      <c r="E1140" s="186">
        <v>318.0</v>
      </c>
      <c r="F1140" s="301">
        <f t="shared" si="1"/>
        <v>0.002964738535</v>
      </c>
      <c r="G1140" s="301">
        <f t="shared" si="2"/>
        <v>-0.01728025056</v>
      </c>
      <c r="H1140" s="201">
        <f t="shared" si="3"/>
        <v>0.000005027203862</v>
      </c>
      <c r="I1140" s="201">
        <f t="shared" si="4"/>
        <v>0.0003047725625</v>
      </c>
      <c r="J1140" s="312">
        <f t="shared" si="5"/>
        <v>-0.00003914273628</v>
      </c>
    </row>
    <row r="1141">
      <c r="A1141" s="7">
        <v>1137.0</v>
      </c>
      <c r="B1141" s="310">
        <v>1.0</v>
      </c>
      <c r="C1141" s="186">
        <v>7239.8</v>
      </c>
      <c r="D1141" s="7">
        <v>1.0</v>
      </c>
      <c r="E1141" s="186">
        <v>317.61</v>
      </c>
      <c r="F1141" s="301">
        <f t="shared" si="1"/>
        <v>-0.001226415094</v>
      </c>
      <c r="G1141" s="301">
        <f t="shared" si="2"/>
        <v>-0.00542634594</v>
      </c>
      <c r="H1141" s="201">
        <f t="shared" si="3"/>
        <v>0.000003798643626</v>
      </c>
      <c r="I1141" s="201">
        <f t="shared" si="4"/>
        <v>0.00003140293132</v>
      </c>
      <c r="J1141" s="312">
        <f t="shared" si="5"/>
        <v>0.00001092192954</v>
      </c>
    </row>
    <row r="1142">
      <c r="A1142" s="309">
        <v>1138.0</v>
      </c>
      <c r="B1142" s="310">
        <v>1.0</v>
      </c>
      <c r="C1142" s="186">
        <v>7256.0</v>
      </c>
      <c r="D1142" s="311">
        <v>1.0</v>
      </c>
      <c r="E1142" s="186">
        <v>312.0</v>
      </c>
      <c r="F1142" s="301">
        <f t="shared" si="1"/>
        <v>-0.01766317181</v>
      </c>
      <c r="G1142" s="301">
        <f t="shared" si="2"/>
        <v>0.002237630874</v>
      </c>
      <c r="H1142" s="201">
        <f t="shared" si="3"/>
        <v>0.0003380364523</v>
      </c>
      <c r="I1142" s="201">
        <f t="shared" si="4"/>
        <v>0.000004244197303</v>
      </c>
      <c r="J1142" s="312">
        <f t="shared" si="5"/>
        <v>-0.00003787734678</v>
      </c>
    </row>
    <row r="1143">
      <c r="A1143" s="7">
        <v>1139.0</v>
      </c>
      <c r="B1143" s="310">
        <v>1.0</v>
      </c>
      <c r="C1143" s="186">
        <v>7235.9</v>
      </c>
      <c r="D1143" s="311">
        <v>1.0</v>
      </c>
      <c r="E1143" s="186">
        <v>307.0</v>
      </c>
      <c r="F1143" s="301">
        <f t="shared" si="1"/>
        <v>-0.01602564103</v>
      </c>
      <c r="G1143" s="301">
        <f t="shared" si="2"/>
        <v>-0.002770121279</v>
      </c>
      <c r="H1143" s="201">
        <f t="shared" si="3"/>
        <v>0.0002805034381</v>
      </c>
      <c r="I1143" s="201">
        <f t="shared" si="4"/>
        <v>0.000008688388096</v>
      </c>
      <c r="J1143" s="312">
        <f t="shared" si="5"/>
        <v>0.00004936722326</v>
      </c>
    </row>
    <row r="1144">
      <c r="A1144" s="7">
        <v>1140.0</v>
      </c>
      <c r="B1144" s="310">
        <v>1.0</v>
      </c>
      <c r="C1144" s="186">
        <v>7225.2</v>
      </c>
      <c r="D1144" s="311">
        <v>1.0</v>
      </c>
      <c r="E1144" s="186">
        <v>306.79</v>
      </c>
      <c r="F1144" s="301">
        <f t="shared" si="1"/>
        <v>-0.0006840390879</v>
      </c>
      <c r="G1144" s="301">
        <f t="shared" si="2"/>
        <v>-0.001478737959</v>
      </c>
      <c r="H1144" s="201">
        <f t="shared" si="3"/>
        <v>0.000001978621823</v>
      </c>
      <c r="I1144" s="201">
        <f t="shared" si="4"/>
        <v>0.00000274307748</v>
      </c>
      <c r="J1144" s="312">
        <f t="shared" si="5"/>
        <v>0.000002329702334</v>
      </c>
    </row>
    <row r="1145">
      <c r="A1145" s="309">
        <v>1141.0</v>
      </c>
      <c r="B1145" s="310">
        <v>1.0</v>
      </c>
      <c r="C1145" s="186">
        <v>7241.2</v>
      </c>
      <c r="D1145" s="7">
        <v>1.0</v>
      </c>
      <c r="E1145" s="186">
        <v>309.19</v>
      </c>
      <c r="F1145" s="301">
        <f t="shared" si="1"/>
        <v>0.007822940774</v>
      </c>
      <c r="G1145" s="301">
        <f t="shared" si="2"/>
        <v>0.002214471572</v>
      </c>
      <c r="H1145" s="201">
        <f t="shared" si="3"/>
        <v>0.00005041489817</v>
      </c>
      <c r="I1145" s="201">
        <f t="shared" si="4"/>
        <v>0.000004149310617</v>
      </c>
      <c r="J1145" s="312">
        <f t="shared" si="5"/>
        <v>0.00001446330088</v>
      </c>
    </row>
    <row r="1146">
      <c r="A1146" s="7">
        <v>1142.0</v>
      </c>
      <c r="B1146" s="310">
        <v>1.0</v>
      </c>
      <c r="C1146" s="186">
        <v>7245.1</v>
      </c>
      <c r="D1146" s="311">
        <v>1.0</v>
      </c>
      <c r="E1146" s="186">
        <v>305.3</v>
      </c>
      <c r="F1146" s="301">
        <f t="shared" si="1"/>
        <v>-0.01258126071</v>
      </c>
      <c r="G1146" s="301">
        <f t="shared" si="2"/>
        <v>0.000538584765</v>
      </c>
      <c r="H1146" s="201">
        <f t="shared" si="3"/>
        <v>0.0001769925992</v>
      </c>
      <c r="I1146" s="201">
        <f t="shared" si="4"/>
        <v>0.0000001303923885</v>
      </c>
      <c r="J1146" s="312">
        <f t="shared" si="5"/>
        <v>-0.000004804007469</v>
      </c>
    </row>
    <row r="1147">
      <c r="A1147" s="7">
        <v>1143.0</v>
      </c>
      <c r="B1147" s="310">
        <v>1.0</v>
      </c>
      <c r="C1147" s="186">
        <v>7313.9</v>
      </c>
      <c r="D1147" s="311">
        <v>1.0</v>
      </c>
      <c r="E1147" s="186">
        <v>297.67</v>
      </c>
      <c r="F1147" s="301">
        <f t="shared" si="1"/>
        <v>-0.02499181133</v>
      </c>
      <c r="G1147" s="301">
        <f t="shared" si="2"/>
        <v>0.009496073208</v>
      </c>
      <c r="H1147" s="201">
        <f t="shared" si="3"/>
        <v>0.0006612307363</v>
      </c>
      <c r="I1147" s="201">
        <f t="shared" si="4"/>
        <v>0.00008683606937</v>
      </c>
      <c r="J1147" s="312">
        <f t="shared" si="5"/>
        <v>-0.0002396219483</v>
      </c>
    </row>
    <row r="1148">
      <c r="A1148" s="309">
        <v>1144.0</v>
      </c>
      <c r="B1148" s="310">
        <v>1.0</v>
      </c>
      <c r="C1148" s="186">
        <v>7405.4</v>
      </c>
      <c r="D1148" s="311">
        <v>1.0</v>
      </c>
      <c r="E1148" s="186">
        <v>296.29</v>
      </c>
      <c r="F1148" s="301">
        <f t="shared" si="1"/>
        <v>-0.004636006316</v>
      </c>
      <c r="G1148" s="301">
        <f t="shared" si="2"/>
        <v>0.01251042535</v>
      </c>
      <c r="H1148" s="201">
        <f t="shared" si="3"/>
        <v>0.00002871461707</v>
      </c>
      <c r="I1148" s="201">
        <f t="shared" si="4"/>
        <v>0.0001521013955</v>
      </c>
      <c r="J1148" s="312">
        <f t="shared" si="5"/>
        <v>-0.00006608731595</v>
      </c>
    </row>
    <row r="1149">
      <c r="A1149" s="7">
        <v>1145.0</v>
      </c>
      <c r="B1149" s="310">
        <v>1.0</v>
      </c>
      <c r="C1149" s="186">
        <v>7384.5</v>
      </c>
      <c r="D1149" s="7">
        <v>1.0</v>
      </c>
      <c r="E1149" s="186">
        <v>301.79</v>
      </c>
      <c r="F1149" s="301">
        <f t="shared" si="1"/>
        <v>0.01856289446</v>
      </c>
      <c r="G1149" s="301">
        <f t="shared" si="2"/>
        <v>-0.002822264834</v>
      </c>
      <c r="H1149" s="201">
        <f t="shared" si="3"/>
        <v>0.0003182762549</v>
      </c>
      <c r="I1149" s="201">
        <f t="shared" si="4"/>
        <v>0.00000899850448</v>
      </c>
      <c r="J1149" s="312">
        <f t="shared" si="5"/>
        <v>-0.00005351644892</v>
      </c>
    </row>
    <row r="1150">
      <c r="A1150" s="7">
        <v>1146.0</v>
      </c>
      <c r="B1150" s="310">
        <v>1.0</v>
      </c>
      <c r="C1150" s="186">
        <v>7353.5</v>
      </c>
      <c r="D1150" s="311">
        <v>1.0</v>
      </c>
      <c r="E1150" s="186">
        <v>304.35</v>
      </c>
      <c r="F1150" s="301">
        <f t="shared" si="1"/>
        <v>0.008482719772</v>
      </c>
      <c r="G1150" s="301">
        <f t="shared" si="2"/>
        <v>-0.00419798226</v>
      </c>
      <c r="H1150" s="201">
        <f t="shared" si="3"/>
        <v>0.00006021952343</v>
      </c>
      <c r="I1150" s="201">
        <f t="shared" si="4"/>
        <v>0.00001914472164</v>
      </c>
      <c r="J1150" s="312">
        <f t="shared" si="5"/>
        <v>-0.0000339541752</v>
      </c>
    </row>
    <row r="1151">
      <c r="A1151" s="309">
        <v>1147.0</v>
      </c>
      <c r="B1151" s="310">
        <v>1.0</v>
      </c>
      <c r="C1151" s="186">
        <v>7379.3</v>
      </c>
      <c r="D1151" s="311">
        <v>1.0</v>
      </c>
      <c r="E1151" s="186">
        <v>304.68</v>
      </c>
      <c r="F1151" s="301">
        <f t="shared" si="1"/>
        <v>0.001084277969</v>
      </c>
      <c r="G1151" s="301">
        <f t="shared" si="2"/>
        <v>0.003508533351</v>
      </c>
      <c r="H1151" s="201">
        <f t="shared" si="3"/>
        <v>0.0000001308139621</v>
      </c>
      <c r="I1151" s="201">
        <f t="shared" si="4"/>
        <v>0.00001109587711</v>
      </c>
      <c r="J1151" s="312">
        <f t="shared" si="5"/>
        <v>0.000001204780332</v>
      </c>
    </row>
    <row r="1152">
      <c r="A1152" s="7">
        <v>1148.0</v>
      </c>
      <c r="B1152" s="310">
        <v>1.0</v>
      </c>
      <c r="C1152" s="186">
        <v>7378.4</v>
      </c>
      <c r="D1152" s="311">
        <v>1.0</v>
      </c>
      <c r="E1152" s="186">
        <v>298.31</v>
      </c>
      <c r="F1152" s="301">
        <f t="shared" si="1"/>
        <v>-0.0209071813</v>
      </c>
      <c r="G1152" s="301">
        <f t="shared" si="2"/>
        <v>-0.0001219627878</v>
      </c>
      <c r="H1152" s="201">
        <f t="shared" si="3"/>
        <v>0.0004678472594</v>
      </c>
      <c r="I1152" s="201">
        <f t="shared" si="4"/>
        <v>0.0000000896695181</v>
      </c>
      <c r="J1152" s="312">
        <f t="shared" si="5"/>
        <v>0.000006477008437</v>
      </c>
    </row>
    <row r="1153">
      <c r="A1153" s="7">
        <v>1149.0</v>
      </c>
      <c r="B1153" s="310">
        <v>1.0</v>
      </c>
      <c r="C1153" s="186">
        <v>7327.1</v>
      </c>
      <c r="D1153" s="7">
        <v>1.0</v>
      </c>
      <c r="E1153" s="186">
        <v>297.27</v>
      </c>
      <c r="F1153" s="301">
        <f t="shared" si="1"/>
        <v>-0.003486306192</v>
      </c>
      <c r="G1153" s="301">
        <f t="shared" si="2"/>
        <v>-0.006952726878</v>
      </c>
      <c r="H1153" s="201">
        <f t="shared" si="3"/>
        <v>0.00001771485632</v>
      </c>
      <c r="I1153" s="201">
        <f t="shared" si="4"/>
        <v>0.0000508399343</v>
      </c>
      <c r="J1153" s="312">
        <f t="shared" si="5"/>
        <v>0.00003001036707</v>
      </c>
    </row>
    <row r="1154">
      <c r="A1154" s="309">
        <v>1150.0</v>
      </c>
      <c r="B1154" s="310">
        <v>1.0</v>
      </c>
      <c r="C1154" s="186">
        <v>7295.7</v>
      </c>
      <c r="D1154" s="311">
        <v>1.0</v>
      </c>
      <c r="E1154" s="186">
        <v>273.0</v>
      </c>
      <c r="F1154" s="301">
        <f t="shared" si="1"/>
        <v>-0.08164295085</v>
      </c>
      <c r="G1154" s="301">
        <f t="shared" si="2"/>
        <v>-0.004285460824</v>
      </c>
      <c r="H1154" s="201">
        <f t="shared" si="3"/>
        <v>0.006784083282</v>
      </c>
      <c r="I1154" s="201">
        <f t="shared" si="4"/>
        <v>0.00001991789348</v>
      </c>
      <c r="J1154" s="312">
        <f t="shared" si="5"/>
        <v>0.0003675930469</v>
      </c>
    </row>
    <row r="1155">
      <c r="A1155" s="7">
        <v>1151.0</v>
      </c>
      <c r="B1155" s="310">
        <v>1.0</v>
      </c>
      <c r="C1155" s="186">
        <v>7304.0</v>
      </c>
      <c r="D1155" s="311">
        <v>1.0</v>
      </c>
      <c r="E1155" s="186">
        <v>272.1</v>
      </c>
      <c r="F1155" s="301">
        <f t="shared" si="1"/>
        <v>-0.003296703297</v>
      </c>
      <c r="G1155" s="301">
        <f t="shared" si="2"/>
        <v>0.001137656428</v>
      </c>
      <c r="H1155" s="201">
        <f t="shared" si="3"/>
        <v>0.00001615476556</v>
      </c>
      <c r="I1155" s="201">
        <f t="shared" si="4"/>
        <v>0.0000009219274377</v>
      </c>
      <c r="J1155" s="312">
        <f t="shared" si="5"/>
        <v>-0.000003859212564</v>
      </c>
    </row>
    <row r="1156">
      <c r="A1156" s="7">
        <v>1152.0</v>
      </c>
      <c r="B1156" s="310">
        <v>1.0</v>
      </c>
      <c r="C1156" s="186">
        <v>7292.2</v>
      </c>
      <c r="D1156" s="311">
        <v>1.0</v>
      </c>
      <c r="E1156" s="186">
        <v>273.76</v>
      </c>
      <c r="F1156" s="301">
        <f t="shared" si="1"/>
        <v>0.006100698273</v>
      </c>
      <c r="G1156" s="301">
        <f t="shared" si="2"/>
        <v>-0.001615553122</v>
      </c>
      <c r="H1156" s="201">
        <f t="shared" si="3"/>
        <v>0.00002892398577</v>
      </c>
      <c r="I1156" s="201">
        <f t="shared" si="4"/>
        <v>0.000003214988942</v>
      </c>
      <c r="J1156" s="312">
        <f t="shared" si="5"/>
        <v>-0.000009643147535</v>
      </c>
    </row>
    <row r="1157">
      <c r="A1157" s="309">
        <v>1153.0</v>
      </c>
      <c r="B1157" s="310">
        <v>1.0</v>
      </c>
      <c r="C1157" s="186">
        <v>7355.0</v>
      </c>
      <c r="D1157" s="7">
        <v>1.0</v>
      </c>
      <c r="E1157" s="186">
        <v>287.21</v>
      </c>
      <c r="F1157" s="301">
        <f t="shared" si="1"/>
        <v>0.04913062537</v>
      </c>
      <c r="G1157" s="301">
        <f t="shared" si="2"/>
        <v>0.008611941527</v>
      </c>
      <c r="H1157" s="201">
        <f t="shared" si="3"/>
        <v>0.002343337322</v>
      </c>
      <c r="I1157" s="201">
        <f t="shared" si="4"/>
        <v>0.00007114004167</v>
      </c>
      <c r="J1157" s="312">
        <f t="shared" si="5"/>
        <v>0.0004082953769</v>
      </c>
    </row>
    <row r="1158">
      <c r="A1158" s="7">
        <v>1154.0</v>
      </c>
      <c r="B1158" s="310">
        <v>1.0</v>
      </c>
      <c r="C1158" s="186">
        <v>7364.8</v>
      </c>
      <c r="D1158" s="311">
        <v>1.0</v>
      </c>
      <c r="E1158" s="186">
        <v>290.74</v>
      </c>
      <c r="F1158" s="301">
        <f t="shared" si="1"/>
        <v>0.0122906584</v>
      </c>
      <c r="G1158" s="301">
        <f t="shared" si="2"/>
        <v>0.00133242692</v>
      </c>
      <c r="H1158" s="201">
        <f t="shared" si="3"/>
        <v>0.0001338200714</v>
      </c>
      <c r="I1158" s="201">
        <f t="shared" si="4"/>
        <v>0.000001333888755</v>
      </c>
      <c r="J1158" s="312">
        <f t="shared" si="5"/>
        <v>0.00001336042995</v>
      </c>
    </row>
    <row r="1159">
      <c r="A1159" s="7">
        <v>1155.0</v>
      </c>
      <c r="B1159" s="310">
        <v>1.0</v>
      </c>
      <c r="C1159" s="186">
        <v>7387.6</v>
      </c>
      <c r="D1159" s="311">
        <v>1.0</v>
      </c>
      <c r="E1159" s="186">
        <v>291.83</v>
      </c>
      <c r="F1159" s="301">
        <f t="shared" si="1"/>
        <v>0.003749054138</v>
      </c>
      <c r="G1159" s="301">
        <f t="shared" si="2"/>
        <v>0.003095807082</v>
      </c>
      <c r="H1159" s="201">
        <f t="shared" si="3"/>
        <v>0.000009159449822</v>
      </c>
      <c r="I1159" s="201">
        <f t="shared" si="4"/>
        <v>0.000008516598509</v>
      </c>
      <c r="J1159" s="312">
        <f t="shared" si="5"/>
        <v>0.000008832177348</v>
      </c>
    </row>
    <row r="1160">
      <c r="A1160" s="309">
        <v>1156.0</v>
      </c>
      <c r="B1160" s="310">
        <v>1.0</v>
      </c>
      <c r="C1160" s="186">
        <v>7420.3</v>
      </c>
      <c r="D1160" s="311">
        <v>1.0</v>
      </c>
      <c r="E1160" s="186">
        <v>292.85</v>
      </c>
      <c r="F1160" s="301">
        <f t="shared" si="1"/>
        <v>0.003495185553</v>
      </c>
      <c r="G1160" s="301">
        <f t="shared" si="2"/>
        <v>0.004426336023</v>
      </c>
      <c r="H1160" s="201">
        <f t="shared" si="3"/>
        <v>0.000007687253713</v>
      </c>
      <c r="I1160" s="201">
        <f t="shared" si="4"/>
        <v>0.00001805272734</v>
      </c>
      <c r="J1160" s="312">
        <f t="shared" si="5"/>
        <v>0.00001178031813</v>
      </c>
    </row>
    <row r="1161">
      <c r="A1161" s="7">
        <v>1157.0</v>
      </c>
      <c r="B1161" s="310">
        <v>1.0</v>
      </c>
      <c r="C1161" s="186">
        <v>7509.8</v>
      </c>
      <c r="D1161" s="7">
        <v>1.0</v>
      </c>
      <c r="E1161" s="186">
        <v>293.06</v>
      </c>
      <c r="F1161" s="301">
        <f t="shared" si="1"/>
        <v>0.0007170906607</v>
      </c>
      <c r="G1161" s="301">
        <f t="shared" si="2"/>
        <v>0.01206150695</v>
      </c>
      <c r="H1161" s="201">
        <f t="shared" si="3"/>
        <v>0</v>
      </c>
      <c r="I1161" s="201">
        <f t="shared" si="4"/>
        <v>0.0001412299562</v>
      </c>
      <c r="J1161" s="312">
        <f t="shared" si="5"/>
        <v>-0.00000006542367697</v>
      </c>
    </row>
    <row r="1162">
      <c r="A1162" s="7">
        <v>1158.0</v>
      </c>
      <c r="B1162" s="310">
        <v>1.0</v>
      </c>
      <c r="C1162" s="186">
        <v>7513.4</v>
      </c>
      <c r="D1162" s="311">
        <v>1.0</v>
      </c>
      <c r="E1162" s="186">
        <v>292.5</v>
      </c>
      <c r="F1162" s="301">
        <f t="shared" si="1"/>
        <v>-0.001910871494</v>
      </c>
      <c r="G1162" s="301">
        <f t="shared" si="2"/>
        <v>0.0004793736185</v>
      </c>
      <c r="H1162" s="201">
        <f t="shared" si="3"/>
        <v>0.000006935150203</v>
      </c>
      <c r="I1162" s="201">
        <f t="shared" si="4"/>
        <v>0.00000009113619308</v>
      </c>
      <c r="J1162" s="312">
        <f t="shared" si="5"/>
        <v>-0.0000007950114389</v>
      </c>
    </row>
    <row r="1163">
      <c r="A1163" s="309">
        <v>1159.0</v>
      </c>
      <c r="B1163" s="310">
        <v>1.0</v>
      </c>
      <c r="C1163" s="186">
        <v>7444.6</v>
      </c>
      <c r="D1163" s="311">
        <v>1.0</v>
      </c>
      <c r="E1163" s="186">
        <v>290.72</v>
      </c>
      <c r="F1163" s="301">
        <f t="shared" si="1"/>
        <v>-0.006085470085</v>
      </c>
      <c r="G1163" s="301">
        <f t="shared" si="2"/>
        <v>-0.009156972875</v>
      </c>
      <c r="H1163" s="201">
        <f t="shared" si="3"/>
        <v>0.00004634976166</v>
      </c>
      <c r="I1163" s="201">
        <f t="shared" si="4"/>
        <v>0.00008713212067</v>
      </c>
      <c r="J1163" s="312">
        <f t="shared" si="5"/>
        <v>0.00006354961074</v>
      </c>
    </row>
    <row r="1164">
      <c r="A1164" s="7">
        <v>1160.0</v>
      </c>
      <c r="B1164" s="310">
        <v>1.0</v>
      </c>
      <c r="C1164" s="186">
        <v>7589.8</v>
      </c>
      <c r="D1164" s="311">
        <v>1.0</v>
      </c>
      <c r="E1164" s="186">
        <v>295.99</v>
      </c>
      <c r="F1164" s="301">
        <f t="shared" si="1"/>
        <v>0.01812740782</v>
      </c>
      <c r="G1164" s="301">
        <f t="shared" si="2"/>
        <v>0.01950407006</v>
      </c>
      <c r="H1164" s="201">
        <f t="shared" si="3"/>
        <v>0.0003029274799</v>
      </c>
      <c r="I1164" s="201">
        <f t="shared" si="4"/>
        <v>0.0003735168554</v>
      </c>
      <c r="J1164" s="312">
        <f t="shared" si="5"/>
        <v>0.0003363755634</v>
      </c>
    </row>
    <row r="1165">
      <c r="A1165" s="7">
        <v>1161.0</v>
      </c>
      <c r="B1165" s="310">
        <v>1.0</v>
      </c>
      <c r="C1165" s="186">
        <v>7565.8</v>
      </c>
      <c r="D1165" s="7">
        <v>1.0</v>
      </c>
      <c r="E1165" s="186">
        <v>290.6</v>
      </c>
      <c r="F1165" s="301">
        <f t="shared" si="1"/>
        <v>-0.01821007466</v>
      </c>
      <c r="G1165" s="301">
        <f t="shared" si="2"/>
        <v>-0.00316213866</v>
      </c>
      <c r="H1165" s="201">
        <f t="shared" si="3"/>
        <v>0.0003584460125</v>
      </c>
      <c r="I1165" s="201">
        <f t="shared" si="4"/>
        <v>0.00001115309222</v>
      </c>
      <c r="J1165" s="312">
        <f t="shared" si="5"/>
        <v>0.00006322801145</v>
      </c>
    </row>
    <row r="1166">
      <c r="A1166" s="309">
        <v>1162.0</v>
      </c>
      <c r="B1166" s="310">
        <v>1.0</v>
      </c>
      <c r="C1166" s="186">
        <v>7358.3</v>
      </c>
      <c r="D1166" s="311">
        <v>1.0</v>
      </c>
      <c r="E1166" s="186">
        <v>280.0</v>
      </c>
      <c r="F1166" s="301">
        <f t="shared" si="1"/>
        <v>-0.03647625602</v>
      </c>
      <c r="G1166" s="301">
        <f t="shared" si="2"/>
        <v>-0.0274260488</v>
      </c>
      <c r="H1166" s="201">
        <f t="shared" si="3"/>
        <v>0.00138375458</v>
      </c>
      <c r="I1166" s="201">
        <f t="shared" si="4"/>
        <v>0.000761955128</v>
      </c>
      <c r="J1166" s="312">
        <f t="shared" si="5"/>
        <v>0.001026819798</v>
      </c>
    </row>
    <row r="1167">
      <c r="A1167" s="7">
        <v>1163.0</v>
      </c>
      <c r="B1167" s="310">
        <v>1.0</v>
      </c>
      <c r="C1167" s="186">
        <v>7453.3</v>
      </c>
      <c r="D1167" s="311">
        <v>1.0</v>
      </c>
      <c r="E1167" s="186">
        <v>282.4</v>
      </c>
      <c r="F1167" s="301">
        <f t="shared" si="1"/>
        <v>0.008571428571</v>
      </c>
      <c r="G1167" s="301">
        <f t="shared" si="2"/>
        <v>0.01291059076</v>
      </c>
      <c r="H1167" s="201">
        <f t="shared" si="3"/>
        <v>0.00006160417523</v>
      </c>
      <c r="I1167" s="201">
        <f t="shared" si="4"/>
        <v>0.0001621319594</v>
      </c>
      <c r="J1167" s="312">
        <f t="shared" si="5"/>
        <v>0.00009994001018</v>
      </c>
    </row>
    <row r="1168">
      <c r="A1168" s="7">
        <v>1164.0</v>
      </c>
      <c r="B1168" s="310">
        <v>1.0</v>
      </c>
      <c r="C1168" s="186">
        <v>7447.1</v>
      </c>
      <c r="D1168" s="311">
        <v>1.0</v>
      </c>
      <c r="E1168" s="186">
        <v>280.0</v>
      </c>
      <c r="F1168" s="301">
        <f t="shared" si="1"/>
        <v>-0.008498583569</v>
      </c>
      <c r="G1168" s="301">
        <f t="shared" si="2"/>
        <v>-0.0008318462963</v>
      </c>
      <c r="H1168" s="201">
        <f t="shared" si="3"/>
        <v>0.00008503014972</v>
      </c>
      <c r="I1168" s="201">
        <f t="shared" si="4"/>
        <v>0.000001018751487</v>
      </c>
      <c r="J1168" s="312">
        <f t="shared" si="5"/>
        <v>0.000009307233289</v>
      </c>
    </row>
    <row r="1169">
      <c r="A1169" s="309">
        <v>1165.0</v>
      </c>
      <c r="B1169" s="310">
        <v>1.0</v>
      </c>
      <c r="C1169" s="186">
        <v>7390.1</v>
      </c>
      <c r="D1169" s="7">
        <v>1.0</v>
      </c>
      <c r="E1169" s="186">
        <v>277.94</v>
      </c>
      <c r="F1169" s="301">
        <f t="shared" si="1"/>
        <v>-0.007357142857</v>
      </c>
      <c r="G1169" s="301">
        <f t="shared" si="2"/>
        <v>-0.007653986115</v>
      </c>
      <c r="H1169" s="201">
        <f t="shared" si="3"/>
        <v>0.00006528217743</v>
      </c>
      <c r="I1169" s="201">
        <f t="shared" si="4"/>
        <v>0.00006133195397</v>
      </c>
      <c r="J1169" s="312">
        <f t="shared" si="5"/>
        <v>0.00006327624753</v>
      </c>
    </row>
    <row r="1170">
      <c r="A1170" s="7">
        <v>1166.0</v>
      </c>
      <c r="B1170" s="310">
        <v>1.0</v>
      </c>
      <c r="C1170" s="186">
        <v>7438.9</v>
      </c>
      <c r="D1170" s="311">
        <v>1.0</v>
      </c>
      <c r="E1170" s="186">
        <v>283.13</v>
      </c>
      <c r="F1170" s="301">
        <f t="shared" si="1"/>
        <v>0.01867309491</v>
      </c>
      <c r="G1170" s="301">
        <f t="shared" si="2"/>
        <v>0.006603428912</v>
      </c>
      <c r="H1170" s="201">
        <f t="shared" si="3"/>
        <v>0.0003222204169</v>
      </c>
      <c r="I1170" s="201">
        <f t="shared" si="4"/>
        <v>0.00004129274356</v>
      </c>
      <c r="J1170" s="312">
        <f t="shared" si="5"/>
        <v>0.000115348884</v>
      </c>
    </row>
    <row r="1171">
      <c r="A1171" s="7">
        <v>1167.0</v>
      </c>
      <c r="B1171" s="310">
        <v>1.0</v>
      </c>
      <c r="C1171" s="186">
        <v>7474.4</v>
      </c>
      <c r="D1171" s="311">
        <v>1.0</v>
      </c>
      <c r="E1171" s="186">
        <v>281.7</v>
      </c>
      <c r="F1171" s="301">
        <f t="shared" si="1"/>
        <v>-0.005050683432</v>
      </c>
      <c r="G1171" s="301">
        <f t="shared" si="2"/>
        <v>0.004772210945</v>
      </c>
      <c r="H1171" s="201">
        <f t="shared" si="3"/>
        <v>0.00003333075356</v>
      </c>
      <c r="I1171" s="201">
        <f t="shared" si="4"/>
        <v>0.00002111149822</v>
      </c>
      <c r="J1171" s="312">
        <f t="shared" si="5"/>
        <v>-0.00002652663085</v>
      </c>
    </row>
    <row r="1172">
      <c r="A1172" s="309">
        <v>1168.0</v>
      </c>
      <c r="B1172" s="310">
        <v>1.0</v>
      </c>
      <c r="C1172" s="186">
        <v>7393.9</v>
      </c>
      <c r="D1172" s="311">
        <v>1.0</v>
      </c>
      <c r="E1172" s="186">
        <v>276.0</v>
      </c>
      <c r="F1172" s="301">
        <f t="shared" si="1"/>
        <v>-0.0202342918</v>
      </c>
      <c r="G1172" s="301">
        <f t="shared" si="2"/>
        <v>-0.01077009526</v>
      </c>
      <c r="H1172" s="201">
        <f t="shared" si="3"/>
        <v>0.0004391911396</v>
      </c>
      <c r="I1172" s="201">
        <f t="shared" si="4"/>
        <v>0.0001198495333</v>
      </c>
      <c r="J1172" s="312">
        <f t="shared" si="5"/>
        <v>0.0002294272283</v>
      </c>
    </row>
    <row r="1173">
      <c r="A1173" s="7">
        <v>1169.0</v>
      </c>
      <c r="B1173" s="310">
        <v>1.0</v>
      </c>
      <c r="C1173" s="186">
        <v>7417.3</v>
      </c>
      <c r="D1173" s="7">
        <v>1.0</v>
      </c>
      <c r="E1173" s="186">
        <v>278.1</v>
      </c>
      <c r="F1173" s="301">
        <f t="shared" si="1"/>
        <v>0.007608695652</v>
      </c>
      <c r="G1173" s="301">
        <f t="shared" si="2"/>
        <v>0.00316477096</v>
      </c>
      <c r="H1173" s="201">
        <f t="shared" si="3"/>
        <v>0.00004741837061</v>
      </c>
      <c r="I1173" s="201">
        <f t="shared" si="4"/>
        <v>0.000008923872014</v>
      </c>
      <c r="J1173" s="312">
        <f t="shared" si="5"/>
        <v>0.00002057074307</v>
      </c>
    </row>
    <row r="1174">
      <c r="A1174" s="7">
        <v>1170.0</v>
      </c>
      <c r="B1174" s="310">
        <v>1.0</v>
      </c>
      <c r="C1174" s="186">
        <v>7408.8</v>
      </c>
      <c r="D1174" s="311">
        <v>1.0</v>
      </c>
      <c r="E1174" s="186">
        <v>273.72</v>
      </c>
      <c r="F1174" s="301">
        <f t="shared" si="1"/>
        <v>-0.01574973031</v>
      </c>
      <c r="G1174" s="301">
        <f t="shared" si="2"/>
        <v>-0.001145969558</v>
      </c>
      <c r="H1174" s="201">
        <f t="shared" si="3"/>
        <v>0.0002713375289</v>
      </c>
      <c r="I1174" s="201">
        <f t="shared" si="4"/>
        <v>0.000001751534355</v>
      </c>
      <c r="J1174" s="312">
        <f t="shared" si="5"/>
        <v>0.00002180038999</v>
      </c>
    </row>
    <row r="1175">
      <c r="A1175" s="309">
        <v>1171.0</v>
      </c>
      <c r="B1175" s="310">
        <v>1.0</v>
      </c>
      <c r="C1175" s="186">
        <v>7332.5</v>
      </c>
      <c r="D1175" s="311">
        <v>1.0</v>
      </c>
      <c r="E1175" s="186">
        <v>270.4</v>
      </c>
      <c r="F1175" s="301">
        <f t="shared" si="1"/>
        <v>-0.01212918311</v>
      </c>
      <c r="G1175" s="301">
        <f t="shared" si="2"/>
        <v>-0.01029856387</v>
      </c>
      <c r="H1175" s="201">
        <f t="shared" si="3"/>
        <v>0.0001651682221</v>
      </c>
      <c r="I1175" s="201">
        <f t="shared" si="4"/>
        <v>0.0001097476188</v>
      </c>
      <c r="J1175" s="312">
        <f t="shared" si="5"/>
        <v>0.0001346358759</v>
      </c>
    </row>
    <row r="1176">
      <c r="A1176" s="7">
        <v>1172.0</v>
      </c>
      <c r="B1176" s="310">
        <v>1.0</v>
      </c>
      <c r="C1176" s="186">
        <v>7342.4</v>
      </c>
      <c r="D1176" s="311">
        <v>1.0</v>
      </c>
      <c r="E1176" s="186">
        <v>271.25</v>
      </c>
      <c r="F1176" s="301">
        <f t="shared" si="1"/>
        <v>0.003143491124</v>
      </c>
      <c r="G1176" s="301">
        <f t="shared" si="2"/>
        <v>0.001350153427</v>
      </c>
      <c r="H1176" s="201">
        <f t="shared" si="3"/>
        <v>0.000005860733973</v>
      </c>
      <c r="I1176" s="201">
        <f t="shared" si="4"/>
        <v>0.000001375149122</v>
      </c>
      <c r="J1176" s="312">
        <f t="shared" si="5"/>
        <v>0.000002838905278</v>
      </c>
    </row>
    <row r="1177">
      <c r="A1177" s="7">
        <v>1173.0</v>
      </c>
      <c r="B1177" s="310">
        <v>1.0</v>
      </c>
      <c r="C1177" s="186">
        <v>7175.8</v>
      </c>
      <c r="D1177" s="7">
        <v>1.0</v>
      </c>
      <c r="E1177" s="186">
        <v>264.52</v>
      </c>
      <c r="F1177" s="301">
        <f t="shared" si="1"/>
        <v>-0.02481105991</v>
      </c>
      <c r="G1177" s="301">
        <f t="shared" si="2"/>
        <v>-0.02269012857</v>
      </c>
      <c r="H1177" s="201">
        <f t="shared" si="3"/>
        <v>0.0006519675759</v>
      </c>
      <c r="I1177" s="201">
        <f t="shared" si="4"/>
        <v>0.0005229277916</v>
      </c>
      <c r="J1177" s="312">
        <f t="shared" si="5"/>
        <v>0.0005838937957</v>
      </c>
    </row>
    <row r="1178">
      <c r="A1178" s="309">
        <v>1174.0</v>
      </c>
      <c r="B1178" s="310">
        <v>1.0</v>
      </c>
      <c r="C1178" s="186">
        <v>7139.5</v>
      </c>
      <c r="D1178" s="311">
        <v>1.0</v>
      </c>
      <c r="E1178" s="186">
        <v>262.57</v>
      </c>
      <c r="F1178" s="301">
        <f t="shared" si="1"/>
        <v>-0.007371843339</v>
      </c>
      <c r="G1178" s="301">
        <f t="shared" si="2"/>
        <v>-0.005058669417</v>
      </c>
      <c r="H1178" s="201">
        <f t="shared" si="3"/>
        <v>0.00006551994564</v>
      </c>
      <c r="I1178" s="201">
        <f t="shared" si="4"/>
        <v>0.00002741732253</v>
      </c>
      <c r="J1178" s="312">
        <f t="shared" si="5"/>
        <v>0.00004238374077</v>
      </c>
    </row>
    <row r="1179">
      <c r="A1179" s="7">
        <v>1175.0</v>
      </c>
      <c r="B1179" s="310">
        <v>1.0</v>
      </c>
      <c r="C1179" s="186">
        <v>6961.6</v>
      </c>
      <c r="D1179" s="311">
        <v>1.0</v>
      </c>
      <c r="E1179" s="186">
        <v>258.35</v>
      </c>
      <c r="F1179" s="301">
        <f t="shared" si="1"/>
        <v>-0.01607190463</v>
      </c>
      <c r="G1179" s="301">
        <f t="shared" si="2"/>
        <v>-0.02491771132</v>
      </c>
      <c r="H1179" s="201">
        <f t="shared" si="3"/>
        <v>0.0002820552462</v>
      </c>
      <c r="I1179" s="201">
        <f t="shared" si="4"/>
        <v>0.0006297689239</v>
      </c>
      <c r="J1179" s="312">
        <f t="shared" si="5"/>
        <v>0.0004214613018</v>
      </c>
    </row>
    <row r="1180">
      <c r="A1180" s="7">
        <v>1176.0</v>
      </c>
      <c r="B1180" s="310">
        <v>1.0</v>
      </c>
      <c r="C1180" s="186">
        <v>6838.3</v>
      </c>
      <c r="D1180" s="311">
        <v>1.0</v>
      </c>
      <c r="E1180" s="186">
        <v>249.43</v>
      </c>
      <c r="F1180" s="301">
        <f t="shared" si="1"/>
        <v>-0.03452680472</v>
      </c>
      <c r="G1180" s="301">
        <f t="shared" si="2"/>
        <v>-0.01771144564</v>
      </c>
      <c r="H1180" s="201">
        <f t="shared" si="3"/>
        <v>0.00124252024</v>
      </c>
      <c r="I1180" s="201">
        <f t="shared" si="4"/>
        <v>0.0003200138719</v>
      </c>
      <c r="J1180" s="312">
        <f t="shared" si="5"/>
        <v>0.0006305741138</v>
      </c>
    </row>
    <row r="1181">
      <c r="A1181" s="309">
        <v>1177.0</v>
      </c>
      <c r="B1181" s="310">
        <v>1.0</v>
      </c>
      <c r="C1181" s="186">
        <v>6988.1</v>
      </c>
      <c r="D1181" s="7">
        <v>1.0</v>
      </c>
      <c r="E1181" s="186">
        <v>257.51</v>
      </c>
      <c r="F1181" s="301">
        <f t="shared" si="1"/>
        <v>0.032393858</v>
      </c>
      <c r="G1181" s="301">
        <f t="shared" si="2"/>
        <v>0.02190602928</v>
      </c>
      <c r="H1181" s="201">
        <f t="shared" si="3"/>
        <v>0.001003068847</v>
      </c>
      <c r="I1181" s="201">
        <f t="shared" si="4"/>
        <v>0.0004721295971</v>
      </c>
      <c r="J1181" s="312">
        <f t="shared" si="5"/>
        <v>0.0006881703934</v>
      </c>
    </row>
    <row r="1182">
      <c r="A1182" s="7">
        <v>1178.0</v>
      </c>
      <c r="B1182" s="310">
        <v>1.0</v>
      </c>
      <c r="C1182" s="186">
        <v>6971.6</v>
      </c>
      <c r="D1182" s="311">
        <v>1.0</v>
      </c>
      <c r="E1182" s="186">
        <v>260.35</v>
      </c>
      <c r="F1182" s="301">
        <f t="shared" si="1"/>
        <v>0.01102869791</v>
      </c>
      <c r="G1182" s="301">
        <f t="shared" si="2"/>
        <v>-0.002361156824</v>
      </c>
      <c r="H1182" s="201">
        <f t="shared" si="3"/>
        <v>0.00010621574</v>
      </c>
      <c r="I1182" s="201">
        <f t="shared" si="4"/>
        <v>0.000006444706891</v>
      </c>
      <c r="J1182" s="312">
        <f t="shared" si="5"/>
        <v>-0.00002616351106</v>
      </c>
    </row>
    <row r="1183">
      <c r="A1183" s="7">
        <v>1179.0</v>
      </c>
      <c r="B1183" s="310">
        <v>1.0</v>
      </c>
      <c r="C1183" s="186">
        <v>7006.0</v>
      </c>
      <c r="D1183" s="311">
        <v>1.0</v>
      </c>
      <c r="E1183" s="186">
        <v>261.55</v>
      </c>
      <c r="F1183" s="301">
        <f t="shared" si="1"/>
        <v>0.00460917995</v>
      </c>
      <c r="G1183" s="301">
        <f t="shared" si="2"/>
        <v>0.004934304894</v>
      </c>
      <c r="H1183" s="201">
        <f t="shared" si="3"/>
        <v>0.00001510553604</v>
      </c>
      <c r="I1183" s="201">
        <f t="shared" si="4"/>
        <v>0.00002262732692</v>
      </c>
      <c r="J1183" s="312">
        <f t="shared" si="5"/>
        <v>0.0000184877771</v>
      </c>
    </row>
    <row r="1184">
      <c r="A1184" s="309">
        <v>1180.0</v>
      </c>
      <c r="B1184" s="310">
        <v>1.0</v>
      </c>
      <c r="C1184" s="186">
        <v>7087.7</v>
      </c>
      <c r="D1184" s="311">
        <v>1.0</v>
      </c>
      <c r="E1184" s="186">
        <v>262.42</v>
      </c>
      <c r="F1184" s="301">
        <f t="shared" si="1"/>
        <v>0.003326323839</v>
      </c>
      <c r="G1184" s="301">
        <f t="shared" si="2"/>
        <v>0.01166143306</v>
      </c>
      <c r="H1184" s="201">
        <f t="shared" si="3"/>
        <v>0.000006779399486</v>
      </c>
      <c r="I1184" s="201">
        <f t="shared" si="4"/>
        <v>0.0001318810423</v>
      </c>
      <c r="J1184" s="312">
        <f t="shared" si="5"/>
        <v>0.00002990107473</v>
      </c>
    </row>
    <row r="1185">
      <c r="A1185" s="7">
        <v>1181.0</v>
      </c>
      <c r="B1185" s="310">
        <v>1.0</v>
      </c>
      <c r="C1185" s="186">
        <v>7078.0</v>
      </c>
      <c r="D1185" s="7">
        <v>1.0</v>
      </c>
      <c r="E1185" s="186">
        <v>257.46</v>
      </c>
      <c r="F1185" s="301">
        <f t="shared" si="1"/>
        <v>-0.0189009984</v>
      </c>
      <c r="G1185" s="301">
        <f t="shared" si="2"/>
        <v>-0.001368568083</v>
      </c>
      <c r="H1185" s="201">
        <f t="shared" si="3"/>
        <v>0.0003850854509</v>
      </c>
      <c r="I1185" s="201">
        <f t="shared" si="4"/>
        <v>0.000002390282925</v>
      </c>
      <c r="J1185" s="312">
        <f t="shared" si="5"/>
        <v>0.00003033913608</v>
      </c>
    </row>
    <row r="1186">
      <c r="A1186" s="7">
        <v>1182.0</v>
      </c>
      <c r="B1186" s="310">
        <v>1.0</v>
      </c>
      <c r="C1186" s="186">
        <v>7120.2</v>
      </c>
      <c r="D1186" s="311">
        <v>1.0</v>
      </c>
      <c r="E1186" s="186">
        <v>258.79</v>
      </c>
      <c r="F1186" s="301">
        <f t="shared" si="1"/>
        <v>0.005165851006</v>
      </c>
      <c r="G1186" s="301">
        <f t="shared" si="2"/>
        <v>0.005962136197</v>
      </c>
      <c r="H1186" s="201">
        <f t="shared" si="3"/>
        <v>0.00001974251646</v>
      </c>
      <c r="I1186" s="201">
        <f t="shared" si="4"/>
        <v>0.00003346217903</v>
      </c>
      <c r="J1186" s="312">
        <f t="shared" si="5"/>
        <v>0.0000257026773</v>
      </c>
    </row>
    <row r="1187">
      <c r="A1187" s="309">
        <v>1183.0</v>
      </c>
      <c r="B1187" s="310">
        <v>1.0</v>
      </c>
      <c r="C1187" s="186">
        <v>7110.8</v>
      </c>
      <c r="D1187" s="311">
        <v>1.0</v>
      </c>
      <c r="E1187" s="186">
        <v>254.61</v>
      </c>
      <c r="F1187" s="301">
        <f t="shared" si="1"/>
        <v>-0.01615209243</v>
      </c>
      <c r="G1187" s="301">
        <f t="shared" si="2"/>
        <v>-0.001320187635</v>
      </c>
      <c r="H1187" s="201">
        <f t="shared" si="3"/>
        <v>0.0002847551042</v>
      </c>
      <c r="I1187" s="201">
        <f t="shared" si="4"/>
        <v>0.000002243026025</v>
      </c>
      <c r="J1187" s="312">
        <f t="shared" si="5"/>
        <v>0.00002527277408</v>
      </c>
    </row>
    <row r="1188">
      <c r="A1188" s="7">
        <v>1184.0</v>
      </c>
      <c r="B1188" s="310">
        <v>1.0</v>
      </c>
      <c r="C1188" s="186">
        <v>7186.7</v>
      </c>
      <c r="D1188" s="311">
        <v>1.0</v>
      </c>
      <c r="E1188" s="186">
        <v>256.98</v>
      </c>
      <c r="F1188" s="301">
        <f t="shared" si="1"/>
        <v>0.009308353953</v>
      </c>
      <c r="G1188" s="301">
        <f t="shared" si="2"/>
        <v>0.01067390448</v>
      </c>
      <c r="H1188" s="201">
        <f t="shared" si="3"/>
        <v>0.00007371524236</v>
      </c>
      <c r="I1188" s="201">
        <f t="shared" si="4"/>
        <v>0.000110174803</v>
      </c>
      <c r="J1188" s="312">
        <f t="shared" si="5"/>
        <v>0.00009011971098</v>
      </c>
    </row>
    <row r="1189">
      <c r="A1189" s="7">
        <v>1185.0</v>
      </c>
      <c r="B1189" s="310">
        <v>1.0</v>
      </c>
      <c r="C1189" s="186">
        <v>7268.3</v>
      </c>
      <c r="D1189" s="7">
        <v>1.0</v>
      </c>
      <c r="E1189" s="186">
        <v>255.61</v>
      </c>
      <c r="F1189" s="301">
        <f t="shared" si="1"/>
        <v>-0.005331154175</v>
      </c>
      <c r="G1189" s="301">
        <f t="shared" si="2"/>
        <v>0.01135430726</v>
      </c>
      <c r="H1189" s="201">
        <f t="shared" si="3"/>
        <v>0.00003664788926</v>
      </c>
      <c r="I1189" s="201">
        <f t="shared" si="4"/>
        <v>0.0001249213357</v>
      </c>
      <c r="J1189" s="312">
        <f t="shared" si="5"/>
        <v>-0.00006766168249</v>
      </c>
    </row>
    <row r="1190">
      <c r="A1190" s="309">
        <v>1186.0</v>
      </c>
      <c r="B1190" s="310">
        <v>1.0</v>
      </c>
      <c r="C1190" s="186">
        <v>7288.5</v>
      </c>
      <c r="D1190" s="311">
        <v>1.0</v>
      </c>
      <c r="E1190" s="186">
        <v>253.71</v>
      </c>
      <c r="F1190" s="301">
        <f t="shared" si="1"/>
        <v>-0.007433199014</v>
      </c>
      <c r="G1190" s="301">
        <f t="shared" si="2"/>
        <v>0.002779191833</v>
      </c>
      <c r="H1190" s="201">
        <f t="shared" si="3"/>
        <v>0.00006651698972</v>
      </c>
      <c r="I1190" s="201">
        <f t="shared" si="4"/>
        <v>0.000006768873749</v>
      </c>
      <c r="J1190" s="312">
        <f t="shared" si="5"/>
        <v>-0.00002121897984</v>
      </c>
    </row>
    <row r="1191">
      <c r="A1191" s="7">
        <v>1187.0</v>
      </c>
      <c r="B1191" s="310">
        <v>1.0</v>
      </c>
      <c r="C1191" s="186">
        <v>7217.3</v>
      </c>
      <c r="D1191" s="311">
        <v>1.0</v>
      </c>
      <c r="E1191" s="186">
        <v>248.5</v>
      </c>
      <c r="F1191" s="301">
        <f t="shared" si="1"/>
        <v>-0.02053525679</v>
      </c>
      <c r="G1191" s="301">
        <f t="shared" si="2"/>
        <v>-0.009768813885</v>
      </c>
      <c r="H1191" s="201">
        <f t="shared" si="3"/>
        <v>0.0004518962984</v>
      </c>
      <c r="I1191" s="201">
        <f t="shared" si="4"/>
        <v>0.00009892887946</v>
      </c>
      <c r="J1191" s="312">
        <f t="shared" si="5"/>
        <v>0.0002114369751</v>
      </c>
    </row>
    <row r="1192">
      <c r="A1192" s="7">
        <v>1188.0</v>
      </c>
      <c r="B1192" s="310">
        <v>1.0</v>
      </c>
      <c r="C1192" s="186">
        <v>7243.9</v>
      </c>
      <c r="D1192" s="311">
        <v>1.0</v>
      </c>
      <c r="E1192" s="186">
        <v>243.56</v>
      </c>
      <c r="F1192" s="301">
        <f t="shared" si="1"/>
        <v>-0.01987927565</v>
      </c>
      <c r="G1192" s="301">
        <f t="shared" si="2"/>
        <v>0.003685588794</v>
      </c>
      <c r="H1192" s="201">
        <f t="shared" si="3"/>
        <v>0.0004244371091</v>
      </c>
      <c r="I1192" s="201">
        <f t="shared" si="4"/>
        <v>0.00001230678589</v>
      </c>
      <c r="J1192" s="312">
        <f t="shared" si="5"/>
        <v>-0.00007227348495</v>
      </c>
    </row>
    <row r="1193">
      <c r="A1193" s="309">
        <v>1189.0</v>
      </c>
      <c r="B1193" s="310">
        <v>1.0</v>
      </c>
      <c r="C1193" s="186">
        <v>7206.9</v>
      </c>
      <c r="D1193" s="7">
        <v>1.0</v>
      </c>
      <c r="E1193" s="186">
        <v>243.0</v>
      </c>
      <c r="F1193" s="301">
        <f t="shared" si="1"/>
        <v>-0.002299228116</v>
      </c>
      <c r="G1193" s="301">
        <f t="shared" si="2"/>
        <v>-0.005107745828</v>
      </c>
      <c r="H1193" s="201">
        <f t="shared" si="3"/>
        <v>0.000009131420028</v>
      </c>
      <c r="I1193" s="201">
        <f t="shared" si="4"/>
        <v>0.00002793367444</v>
      </c>
      <c r="J1193" s="312">
        <f t="shared" si="5"/>
        <v>0.00001597103986</v>
      </c>
    </row>
    <row r="1194">
      <c r="A1194" s="7">
        <v>1190.0</v>
      </c>
      <c r="B1194" s="310">
        <v>1.0</v>
      </c>
      <c r="C1194" s="186">
        <v>7284.9</v>
      </c>
      <c r="D1194" s="311">
        <v>1.0</v>
      </c>
      <c r="E1194" s="186">
        <v>263.69</v>
      </c>
      <c r="F1194" s="301">
        <f t="shared" si="1"/>
        <v>0.08514403292</v>
      </c>
      <c r="G1194" s="301">
        <f t="shared" si="2"/>
        <v>0.01082296133</v>
      </c>
      <c r="H1194" s="201">
        <f t="shared" si="3"/>
        <v>0.007126979039</v>
      </c>
      <c r="I1194" s="201">
        <f t="shared" si="4"/>
        <v>0.0001133261471</v>
      </c>
      <c r="J1194" s="312">
        <f t="shared" si="5"/>
        <v>0.0008987063339</v>
      </c>
    </row>
    <row r="1195">
      <c r="A1195" s="7">
        <v>1191.0</v>
      </c>
      <c r="B1195" s="310">
        <v>1.0</v>
      </c>
      <c r="C1195" s="186">
        <v>7296.2</v>
      </c>
      <c r="D1195" s="311">
        <v>1.0</v>
      </c>
      <c r="E1195" s="186">
        <v>277.0</v>
      </c>
      <c r="F1195" s="301">
        <f t="shared" si="1"/>
        <v>0.05047593765</v>
      </c>
      <c r="G1195" s="301">
        <f t="shared" si="2"/>
        <v>0.001551153756</v>
      </c>
      <c r="H1195" s="201">
        <f t="shared" si="3"/>
        <v>0.002475395022</v>
      </c>
      <c r="I1195" s="201">
        <f t="shared" si="4"/>
        <v>0.000001886963373</v>
      </c>
      <c r="J1195" s="312">
        <f t="shared" si="5"/>
        <v>0.00006834456627</v>
      </c>
    </row>
    <row r="1196">
      <c r="A1196" s="309">
        <v>1192.0</v>
      </c>
      <c r="B1196" s="310">
        <v>1.0</v>
      </c>
      <c r="C1196" s="186">
        <v>7221.7</v>
      </c>
      <c r="D1196" s="311">
        <v>1.0</v>
      </c>
      <c r="E1196" s="186">
        <v>265.57</v>
      </c>
      <c r="F1196" s="301">
        <f t="shared" si="1"/>
        <v>-0.04126353791</v>
      </c>
      <c r="G1196" s="301">
        <f t="shared" si="2"/>
        <v>-0.01021079466</v>
      </c>
      <c r="H1196" s="201">
        <f t="shared" si="3"/>
        <v>0.001762835427</v>
      </c>
      <c r="I1196" s="201">
        <f t="shared" si="4"/>
        <v>0.000107916373</v>
      </c>
      <c r="J1196" s="312">
        <f t="shared" si="5"/>
        <v>0.0004361637371</v>
      </c>
    </row>
    <row r="1197">
      <c r="A1197" s="7">
        <v>1193.0</v>
      </c>
      <c r="B1197" s="310">
        <v>1.0</v>
      </c>
      <c r="C1197" s="186">
        <v>7233.6</v>
      </c>
      <c r="D1197" s="7">
        <v>1.0</v>
      </c>
      <c r="E1197" s="186">
        <v>263.54</v>
      </c>
      <c r="F1197" s="301">
        <f t="shared" si="1"/>
        <v>-0.007643935686</v>
      </c>
      <c r="G1197" s="301">
        <f t="shared" si="2"/>
        <v>0.001647811457</v>
      </c>
      <c r="H1197" s="201">
        <f t="shared" si="3"/>
        <v>0.00006999884978</v>
      </c>
      <c r="I1197" s="201">
        <f t="shared" si="4"/>
        <v>0.000002161857237</v>
      </c>
      <c r="J1197" s="312">
        <f t="shared" si="5"/>
        <v>-0.00001230152511</v>
      </c>
    </row>
    <row r="1198">
      <c r="A1198" s="7">
        <v>1194.0</v>
      </c>
      <c r="B1198" s="310">
        <v>1.0</v>
      </c>
      <c r="C1198" s="186">
        <v>7161.3</v>
      </c>
      <c r="D1198" s="311">
        <v>1.0</v>
      </c>
      <c r="E1198" s="186">
        <v>266.98</v>
      </c>
      <c r="F1198" s="301">
        <f t="shared" si="1"/>
        <v>0.01305304698</v>
      </c>
      <c r="G1198" s="301">
        <f t="shared" si="2"/>
        <v>-0.009995023225</v>
      </c>
      <c r="H1198" s="201">
        <f t="shared" si="3"/>
        <v>0.0001520400252</v>
      </c>
      <c r="I1198" s="201">
        <f t="shared" si="4"/>
        <v>0.0001034799419</v>
      </c>
      <c r="J1198" s="312">
        <f t="shared" si="5"/>
        <v>-0.0001254316267</v>
      </c>
    </row>
    <row r="1199">
      <c r="A1199" s="309">
        <v>1195.0</v>
      </c>
      <c r="B1199" s="310">
        <v>1.0</v>
      </c>
      <c r="C1199" s="186">
        <v>7205.7</v>
      </c>
      <c r="D1199" s="311">
        <v>1.0</v>
      </c>
      <c r="E1199" s="186">
        <v>268.89</v>
      </c>
      <c r="F1199" s="301">
        <f t="shared" si="1"/>
        <v>0.00715409394</v>
      </c>
      <c r="G1199" s="301">
        <f t="shared" si="2"/>
        <v>0.006199991622</v>
      </c>
      <c r="H1199" s="201">
        <f t="shared" si="3"/>
        <v>0.00004136416779</v>
      </c>
      <c r="I1199" s="201">
        <f t="shared" si="4"/>
        <v>0.00003627057514</v>
      </c>
      <c r="J1199" s="312">
        <f t="shared" si="5"/>
        <v>0.00003873373408</v>
      </c>
    </row>
    <row r="1200">
      <c r="A1200" s="7">
        <v>1196.0</v>
      </c>
      <c r="B1200" s="310">
        <v>1.0</v>
      </c>
      <c r="C1200" s="186">
        <v>6990.6</v>
      </c>
      <c r="D1200" s="311">
        <v>1.0</v>
      </c>
      <c r="E1200" s="186">
        <v>264.79</v>
      </c>
      <c r="F1200" s="301">
        <f t="shared" si="1"/>
        <v>-0.01524787088</v>
      </c>
      <c r="G1200" s="301">
        <f t="shared" si="2"/>
        <v>-0.02985136767</v>
      </c>
      <c r="H1200" s="201">
        <f t="shared" si="3"/>
        <v>0.0002550558072</v>
      </c>
      <c r="I1200" s="201">
        <f t="shared" si="4"/>
        <v>0.0009017320467</v>
      </c>
      <c r="J1200" s="312">
        <f t="shared" si="5"/>
        <v>0.0004795748065</v>
      </c>
    </row>
    <row r="1201">
      <c r="A1201" s="7">
        <v>1197.0</v>
      </c>
      <c r="B1201" s="310">
        <v>1.0</v>
      </c>
      <c r="C1201" s="186">
        <v>6997.8</v>
      </c>
      <c r="D1201" s="7">
        <v>1.0</v>
      </c>
      <c r="E1201" s="186">
        <v>261.33</v>
      </c>
      <c r="F1201" s="301">
        <f t="shared" si="1"/>
        <v>-0.01306695872</v>
      </c>
      <c r="G1201" s="301">
        <f t="shared" si="2"/>
        <v>0.00102995451</v>
      </c>
      <c r="H1201" s="201">
        <f t="shared" si="3"/>
        <v>0.000190151815</v>
      </c>
      <c r="I1201" s="201">
        <f t="shared" si="4"/>
        <v>0.0000007267027274</v>
      </c>
      <c r="J1201" s="312">
        <f t="shared" si="5"/>
        <v>-0.00001175516238</v>
      </c>
    </row>
    <row r="1202">
      <c r="A1202" s="309">
        <v>1198.0</v>
      </c>
      <c r="B1202" s="310">
        <v>1.0</v>
      </c>
      <c r="C1202" s="186">
        <v>7049.1</v>
      </c>
      <c r="D1202" s="311">
        <v>1.0</v>
      </c>
      <c r="E1202" s="186">
        <v>259.98</v>
      </c>
      <c r="F1202" s="301">
        <f t="shared" si="1"/>
        <v>-0.005165882218</v>
      </c>
      <c r="G1202" s="301">
        <f t="shared" si="2"/>
        <v>0.007330875418</v>
      </c>
      <c r="H1202" s="201">
        <f t="shared" si="3"/>
        <v>0.00003467417385</v>
      </c>
      <c r="I1202" s="201">
        <f t="shared" si="4"/>
        <v>0.00005117098156</v>
      </c>
      <c r="J1202" s="312">
        <f t="shared" si="5"/>
        <v>-0.00004212257721</v>
      </c>
    </row>
    <row r="1203">
      <c r="A1203" s="7">
        <v>1199.0</v>
      </c>
      <c r="B1203" s="310">
        <v>1.0</v>
      </c>
      <c r="C1203" s="186">
        <v>7096.5</v>
      </c>
      <c r="D1203" s="311">
        <v>1.0</v>
      </c>
      <c r="E1203" s="186">
        <v>261.1</v>
      </c>
      <c r="F1203" s="301">
        <f t="shared" si="1"/>
        <v>0.004308023694</v>
      </c>
      <c r="G1203" s="301">
        <f t="shared" si="2"/>
        <v>0.006724262672</v>
      </c>
      <c r="H1203" s="201">
        <f t="shared" si="3"/>
        <v>0.00001285529289</v>
      </c>
      <c r="I1203" s="201">
        <f t="shared" si="4"/>
        <v>0.00004286028607</v>
      </c>
      <c r="J1203" s="312">
        <f t="shared" si="5"/>
        <v>0.00002347299578</v>
      </c>
    </row>
    <row r="1204">
      <c r="A1204" s="7">
        <v>1200.0</v>
      </c>
      <c r="B1204" s="310">
        <v>1.0</v>
      </c>
      <c r="C1204" s="186">
        <v>7116.7</v>
      </c>
      <c r="D1204" s="311">
        <v>1.0</v>
      </c>
      <c r="E1204" s="186">
        <v>260.75</v>
      </c>
      <c r="F1204" s="301">
        <f t="shared" si="1"/>
        <v>-0.001340482574</v>
      </c>
      <c r="G1204" s="301">
        <f t="shared" si="2"/>
        <v>0.002846473614</v>
      </c>
      <c r="H1204" s="201">
        <f t="shared" si="3"/>
        <v>0.000004256292545</v>
      </c>
      <c r="I1204" s="201">
        <f t="shared" si="4"/>
        <v>0.000007123495403</v>
      </c>
      <c r="J1204" s="312">
        <f t="shared" si="5"/>
        <v>-0.000005506330936</v>
      </c>
    </row>
    <row r="1205">
      <c r="A1205" s="309">
        <v>1201.0</v>
      </c>
      <c r="B1205" s="310">
        <v>1.0</v>
      </c>
      <c r="C1205" s="186">
        <v>7151.4</v>
      </c>
      <c r="D1205" s="7">
        <v>1.0</v>
      </c>
      <c r="E1205" s="186">
        <v>257.5</v>
      </c>
      <c r="F1205" s="301">
        <f t="shared" si="1"/>
        <v>-0.01246404602</v>
      </c>
      <c r="G1205" s="301">
        <f t="shared" si="2"/>
        <v>0.004875855382</v>
      </c>
      <c r="H1205" s="201">
        <f t="shared" si="3"/>
        <v>0.0001738875236</v>
      </c>
      <c r="I1205" s="201">
        <f t="shared" si="4"/>
        <v>0.00002207467577</v>
      </c>
      <c r="J1205" s="312">
        <f t="shared" si="5"/>
        <v>-0.00006195571567</v>
      </c>
    </row>
    <row r="1206">
      <c r="A1206" s="7">
        <v>1202.0</v>
      </c>
      <c r="B1206" s="310">
        <v>1.0</v>
      </c>
      <c r="C1206" s="186">
        <v>7110.8</v>
      </c>
      <c r="D1206" s="311">
        <v>1.0</v>
      </c>
      <c r="E1206" s="186">
        <v>258.3</v>
      </c>
      <c r="F1206" s="301">
        <f t="shared" si="1"/>
        <v>0.003106796117</v>
      </c>
      <c r="G1206" s="301">
        <f t="shared" si="2"/>
        <v>-0.005677210057</v>
      </c>
      <c r="H1206" s="201">
        <f t="shared" si="3"/>
        <v>0.000005684410954</v>
      </c>
      <c r="I1206" s="201">
        <f t="shared" si="4"/>
        <v>0.00003427746478</v>
      </c>
      <c r="J1206" s="312">
        <f t="shared" si="5"/>
        <v>-0.00001395876772</v>
      </c>
    </row>
    <row r="1207">
      <c r="A1207" s="7">
        <v>1203.0</v>
      </c>
      <c r="B1207" s="310">
        <v>1.0</v>
      </c>
      <c r="C1207" s="186">
        <v>7038.6</v>
      </c>
      <c r="D1207" s="311">
        <v>1.0</v>
      </c>
      <c r="E1207" s="186">
        <v>249.66</v>
      </c>
      <c r="F1207" s="301">
        <f t="shared" si="1"/>
        <v>-0.03344947735</v>
      </c>
      <c r="G1207" s="301">
        <f t="shared" si="2"/>
        <v>-0.01015356922</v>
      </c>
      <c r="H1207" s="201">
        <f t="shared" si="3"/>
        <v>0.001167730586</v>
      </c>
      <c r="I1207" s="201">
        <f t="shared" si="4"/>
        <v>0.0001067306999</v>
      </c>
      <c r="J1207" s="312">
        <f t="shared" si="5"/>
        <v>0.0003530335718</v>
      </c>
    </row>
    <row r="1208">
      <c r="A1208" s="309">
        <v>1204.0</v>
      </c>
      <c r="B1208" s="310">
        <v>1.0</v>
      </c>
      <c r="C1208" s="186">
        <v>6980.3</v>
      </c>
      <c r="D1208" s="311">
        <v>1.0</v>
      </c>
      <c r="E1208" s="186">
        <v>256.65</v>
      </c>
      <c r="F1208" s="301">
        <f t="shared" si="1"/>
        <v>0.02799807739</v>
      </c>
      <c r="G1208" s="301">
        <f t="shared" si="2"/>
        <v>-0.008282897167</v>
      </c>
      <c r="H1208" s="201">
        <f t="shared" si="3"/>
        <v>0.0007439518935</v>
      </c>
      <c r="I1208" s="201">
        <f t="shared" si="4"/>
        <v>0.00007157808168</v>
      </c>
      <c r="J1208" s="312">
        <f t="shared" si="5"/>
        <v>-0.0002307610223</v>
      </c>
    </row>
    <row r="1209">
      <c r="A1209" s="7">
        <v>1205.0</v>
      </c>
      <c r="B1209" s="310">
        <v>1.0</v>
      </c>
      <c r="C1209" s="186">
        <v>7053.0</v>
      </c>
      <c r="D1209" s="7">
        <v>1.0</v>
      </c>
      <c r="E1209" s="186">
        <v>257.0</v>
      </c>
      <c r="F1209" s="301">
        <f t="shared" si="1"/>
        <v>0.001363724917</v>
      </c>
      <c r="G1209" s="301">
        <f t="shared" si="2"/>
        <v>0.01041502514</v>
      </c>
      <c r="H1209" s="201">
        <f t="shared" si="3"/>
        <v>0.0000004110464925</v>
      </c>
      <c r="I1209" s="201">
        <f t="shared" si="4"/>
        <v>0.0001048072097</v>
      </c>
      <c r="J1209" s="312">
        <f t="shared" si="5"/>
        <v>0.000006563584076</v>
      </c>
    </row>
    <row r="1210">
      <c r="A1210" s="7">
        <v>1206.0</v>
      </c>
      <c r="B1210" s="310">
        <v>1.0</v>
      </c>
      <c r="C1210" s="186">
        <v>7130.8</v>
      </c>
      <c r="D1210" s="311">
        <v>1.0</v>
      </c>
      <c r="E1210" s="186">
        <v>263.0</v>
      </c>
      <c r="F1210" s="301">
        <f t="shared" si="1"/>
        <v>0.0233463035</v>
      </c>
      <c r="G1210" s="301">
        <f t="shared" si="2"/>
        <v>0.01103076705</v>
      </c>
      <c r="H1210" s="201">
        <f t="shared" si="3"/>
        <v>0.0005118321483</v>
      </c>
      <c r="I1210" s="201">
        <f t="shared" si="4"/>
        <v>0.0001177937117</v>
      </c>
      <c r="J1210" s="312">
        <f t="shared" si="5"/>
        <v>0.0002455414598</v>
      </c>
    </row>
    <row r="1211">
      <c r="A1211" s="309">
        <v>1207.0</v>
      </c>
      <c r="B1211" s="310">
        <v>1.0</v>
      </c>
      <c r="C1211" s="186">
        <v>7063.6</v>
      </c>
      <c r="D1211" s="311">
        <v>1.0</v>
      </c>
      <c r="E1211" s="186">
        <v>256.53</v>
      </c>
      <c r="F1211" s="301">
        <f t="shared" si="1"/>
        <v>-0.02460076046</v>
      </c>
      <c r="G1211" s="301">
        <f t="shared" si="2"/>
        <v>-0.009423907556</v>
      </c>
      <c r="H1211" s="201">
        <f t="shared" si="3"/>
        <v>0.0006412723742</v>
      </c>
      <c r="I1211" s="201">
        <f t="shared" si="4"/>
        <v>0.00009218675634</v>
      </c>
      <c r="J1211" s="312">
        <f t="shared" si="5"/>
        <v>0.0002431395075</v>
      </c>
    </row>
    <row r="1212">
      <c r="A1212" s="7">
        <v>1208.0</v>
      </c>
      <c r="B1212" s="310">
        <v>1.0</v>
      </c>
      <c r="C1212" s="186">
        <v>7149.4</v>
      </c>
      <c r="D1212" s="311">
        <v>1.0</v>
      </c>
      <c r="E1212" s="186">
        <v>263.27</v>
      </c>
      <c r="F1212" s="301">
        <f t="shared" si="1"/>
        <v>0.02627373017</v>
      </c>
      <c r="G1212" s="301">
        <f t="shared" si="2"/>
        <v>0.01214678068</v>
      </c>
      <c r="H1212" s="201">
        <f t="shared" si="3"/>
        <v>0.0006528604654</v>
      </c>
      <c r="I1212" s="201">
        <f t="shared" si="4"/>
        <v>0.0001432640174</v>
      </c>
      <c r="J1212" s="312">
        <f t="shared" si="5"/>
        <v>0.0003058290586</v>
      </c>
    </row>
    <row r="1213">
      <c r="A1213" s="7">
        <v>1209.0</v>
      </c>
      <c r="B1213" s="310">
        <v>1.0</v>
      </c>
      <c r="C1213" s="186">
        <v>7097.4</v>
      </c>
      <c r="D1213" s="7">
        <v>1.0</v>
      </c>
      <c r="E1213" s="186">
        <v>263.77</v>
      </c>
      <c r="F1213" s="301">
        <f t="shared" si="1"/>
        <v>0.001899190945</v>
      </c>
      <c r="G1213" s="301">
        <f t="shared" si="2"/>
        <v>-0.007273337623</v>
      </c>
      <c r="H1213" s="201">
        <f t="shared" si="3"/>
        <v>0.000001384376038</v>
      </c>
      <c r="I1213" s="201">
        <f t="shared" si="4"/>
        <v>0.0000555147712</v>
      </c>
      <c r="J1213" s="312">
        <f t="shared" si="5"/>
        <v>-0.000008766602479</v>
      </c>
    </row>
    <row r="1214">
      <c r="A1214" s="309">
        <v>1210.0</v>
      </c>
      <c r="B1214" s="310">
        <v>1.0</v>
      </c>
      <c r="C1214" s="186">
        <v>7175.2</v>
      </c>
      <c r="D1214" s="311">
        <v>1.0</v>
      </c>
      <c r="E1214" s="186">
        <v>268.51</v>
      </c>
      <c r="F1214" s="301">
        <f t="shared" si="1"/>
        <v>0.01797020131</v>
      </c>
      <c r="G1214" s="301">
        <f t="shared" si="2"/>
        <v>0.01096176064</v>
      </c>
      <c r="H1214" s="201">
        <f t="shared" si="3"/>
        <v>0.0002974798945</v>
      </c>
      <c r="I1214" s="201">
        <f t="shared" si="4"/>
        <v>0.0001163005817</v>
      </c>
      <c r="J1214" s="312">
        <f t="shared" si="5"/>
        <v>0.000186002916</v>
      </c>
    </row>
    <row r="1215">
      <c r="A1215" s="7">
        <v>1211.0</v>
      </c>
      <c r="B1215" s="310">
        <v>1.0</v>
      </c>
      <c r="C1215" s="186">
        <v>7250.8</v>
      </c>
      <c r="D1215" s="311">
        <v>1.0</v>
      </c>
      <c r="E1215" s="186">
        <v>270.59</v>
      </c>
      <c r="F1215" s="301">
        <f t="shared" si="1"/>
        <v>0.007746452646</v>
      </c>
      <c r="G1215" s="301">
        <f t="shared" si="2"/>
        <v>0.01053629167</v>
      </c>
      <c r="H1215" s="201">
        <f t="shared" si="3"/>
        <v>0.00004933456442</v>
      </c>
      <c r="I1215" s="201">
        <f t="shared" si="4"/>
        <v>0.000107304857</v>
      </c>
      <c r="J1215" s="312">
        <f t="shared" si="5"/>
        <v>0.00007275876839</v>
      </c>
    </row>
    <row r="1216">
      <c r="A1216" s="7">
        <v>1212.0</v>
      </c>
      <c r="B1216" s="310">
        <v>1.0</v>
      </c>
      <c r="C1216" s="186">
        <v>7294.4</v>
      </c>
      <c r="D1216" s="311">
        <v>1.0</v>
      </c>
      <c r="E1216" s="186">
        <v>270.96</v>
      </c>
      <c r="F1216" s="301">
        <f t="shared" si="1"/>
        <v>0.001367382387</v>
      </c>
      <c r="G1216" s="301">
        <f t="shared" si="2"/>
        <v>0.006013129586</v>
      </c>
      <c r="H1216" s="201">
        <f t="shared" si="3"/>
        <v>0.0000004157496895</v>
      </c>
      <c r="I1216" s="201">
        <f t="shared" si="4"/>
        <v>0.0000340547372</v>
      </c>
      <c r="J1216" s="312">
        <f t="shared" si="5"/>
        <v>0.000003762744533</v>
      </c>
    </row>
    <row r="1217">
      <c r="A1217" s="309">
        <v>1213.0</v>
      </c>
      <c r="B1217" s="310">
        <v>1.0</v>
      </c>
      <c r="C1217" s="186">
        <v>7278.5</v>
      </c>
      <c r="D1217" s="7">
        <v>1.0</v>
      </c>
      <c r="E1217" s="186">
        <v>266.97</v>
      </c>
      <c r="F1217" s="301">
        <f t="shared" si="1"/>
        <v>-0.01472542073</v>
      </c>
      <c r="G1217" s="301">
        <f t="shared" si="2"/>
        <v>-0.002179754332</v>
      </c>
      <c r="H1217" s="201">
        <f t="shared" si="3"/>
        <v>0.0002386412159</v>
      </c>
      <c r="I1217" s="201">
        <f t="shared" si="4"/>
        <v>0.000005556581523</v>
      </c>
      <c r="J1217" s="312">
        <f t="shared" si="5"/>
        <v>0.0000364146862</v>
      </c>
    </row>
    <row r="1218">
      <c r="A1218" s="7">
        <v>1214.0</v>
      </c>
      <c r="B1218" s="310">
        <v>1.0</v>
      </c>
      <c r="C1218" s="186">
        <v>7341.1</v>
      </c>
      <c r="D1218" s="311">
        <v>1.0</v>
      </c>
      <c r="E1218" s="186">
        <v>265.36</v>
      </c>
      <c r="F1218" s="301">
        <f t="shared" si="1"/>
        <v>-0.006030640147</v>
      </c>
      <c r="G1218" s="301">
        <f t="shared" si="2"/>
        <v>0.008600673216</v>
      </c>
      <c r="H1218" s="201">
        <f t="shared" si="3"/>
        <v>0.00004560619631</v>
      </c>
      <c r="I1218" s="201">
        <f t="shared" si="4"/>
        <v>0.00007095008451</v>
      </c>
      <c r="J1218" s="312">
        <f t="shared" si="5"/>
        <v>-0.00005688377169</v>
      </c>
    </row>
    <row r="1219">
      <c r="A1219" s="7">
        <v>1215.0</v>
      </c>
      <c r="B1219" s="310">
        <v>1.0</v>
      </c>
      <c r="C1219" s="186">
        <v>7377.9</v>
      </c>
      <c r="D1219" s="311">
        <v>1.0</v>
      </c>
      <c r="E1219" s="186">
        <v>267.52</v>
      </c>
      <c r="F1219" s="301">
        <f t="shared" si="1"/>
        <v>0.008139885439</v>
      </c>
      <c r="G1219" s="301">
        <f t="shared" si="2"/>
        <v>0.00501287273</v>
      </c>
      <c r="H1219" s="201">
        <f t="shared" si="3"/>
        <v>0.00005501618498</v>
      </c>
      <c r="I1219" s="201">
        <f t="shared" si="4"/>
        <v>0.00002338096577</v>
      </c>
      <c r="J1219" s="312">
        <f t="shared" si="5"/>
        <v>0.00003586546442</v>
      </c>
    </row>
    <row r="1220">
      <c r="A1220" s="309">
        <v>1216.0</v>
      </c>
      <c r="B1220" s="310">
        <v>1.0</v>
      </c>
      <c r="C1220" s="186">
        <v>7387.1</v>
      </c>
      <c r="D1220" s="311">
        <v>1.0</v>
      </c>
      <c r="E1220" s="186">
        <v>267.4</v>
      </c>
      <c r="F1220" s="301">
        <f t="shared" si="1"/>
        <v>-0.0004485645933</v>
      </c>
      <c r="G1220" s="301">
        <f t="shared" si="2"/>
        <v>0.001246967294</v>
      </c>
      <c r="H1220" s="201">
        <f t="shared" si="3"/>
        <v>0.000001371616763</v>
      </c>
      <c r="I1220" s="201">
        <f t="shared" si="4"/>
        <v>0.000001143790447</v>
      </c>
      <c r="J1220" s="312">
        <f t="shared" si="5"/>
        <v>-0.000001252534291</v>
      </c>
    </row>
    <row r="1221">
      <c r="A1221" s="7">
        <v>1217.0</v>
      </c>
      <c r="B1221" s="310">
        <v>1.0</v>
      </c>
      <c r="C1221" s="186">
        <v>7406.2</v>
      </c>
      <c r="D1221" s="7">
        <v>1.0</v>
      </c>
      <c r="E1221" s="186">
        <v>264.81</v>
      </c>
      <c r="F1221" s="301">
        <f t="shared" si="1"/>
        <v>-0.009685863874</v>
      </c>
      <c r="G1221" s="301">
        <f t="shared" si="2"/>
        <v>0.002585588391</v>
      </c>
      <c r="H1221" s="201">
        <f t="shared" si="3"/>
        <v>0.0001083360336</v>
      </c>
      <c r="I1221" s="201">
        <f t="shared" si="4"/>
        <v>0.000005798957593</v>
      </c>
      <c r="J1221" s="312">
        <f t="shared" si="5"/>
        <v>-0.00002506463774</v>
      </c>
    </row>
    <row r="1222">
      <c r="A1222" s="7">
        <v>1218.0</v>
      </c>
      <c r="B1222" s="310">
        <v>1.0</v>
      </c>
      <c r="C1222" s="186">
        <v>7412.4</v>
      </c>
      <c r="D1222" s="311">
        <v>1.0</v>
      </c>
      <c r="E1222" s="186">
        <v>261.86</v>
      </c>
      <c r="F1222" s="301">
        <f t="shared" si="1"/>
        <v>-0.01114006269</v>
      </c>
      <c r="G1222" s="301">
        <f t="shared" si="2"/>
        <v>0.0008371364532</v>
      </c>
      <c r="H1222" s="201">
        <f t="shared" si="3"/>
        <v>0.0001407226673</v>
      </c>
      <c r="I1222" s="201">
        <f t="shared" si="4"/>
        <v>0.0000004351388491</v>
      </c>
      <c r="J1222" s="312">
        <f t="shared" si="5"/>
        <v>-0.000007825209231</v>
      </c>
    </row>
    <row r="1223">
      <c r="A1223" s="309">
        <v>1219.0</v>
      </c>
      <c r="B1223" s="310">
        <v>1.0</v>
      </c>
      <c r="C1223" s="186">
        <v>7464.3</v>
      </c>
      <c r="D1223" s="311">
        <v>1.0</v>
      </c>
      <c r="E1223" s="186">
        <v>265.6</v>
      </c>
      <c r="F1223" s="301">
        <f t="shared" si="1"/>
        <v>0.014282441</v>
      </c>
      <c r="G1223" s="301">
        <f t="shared" si="2"/>
        <v>0.0070017808</v>
      </c>
      <c r="H1223" s="201">
        <f t="shared" si="3"/>
        <v>0.0001838694007</v>
      </c>
      <c r="I1223" s="201">
        <f t="shared" si="4"/>
        <v>0.00004657100085</v>
      </c>
      <c r="J1223" s="312">
        <f t="shared" si="5"/>
        <v>0.00009253638212</v>
      </c>
    </row>
    <row r="1224">
      <c r="A1224" s="7">
        <v>1220.0</v>
      </c>
      <c r="B1224" s="310">
        <v>1.0</v>
      </c>
      <c r="C1224" s="186">
        <v>7514.5</v>
      </c>
      <c r="D1224" s="311">
        <v>1.0</v>
      </c>
      <c r="E1224" s="186">
        <v>270.05</v>
      </c>
      <c r="F1224" s="301">
        <f t="shared" si="1"/>
        <v>0.01675451807</v>
      </c>
      <c r="G1224" s="301">
        <f t="shared" si="2"/>
        <v>0.00672534598</v>
      </c>
      <c r="H1224" s="201">
        <f t="shared" si="3"/>
        <v>0.0002570225304</v>
      </c>
      <c r="I1224" s="201">
        <f t="shared" si="4"/>
        <v>0.0000428744716</v>
      </c>
      <c r="J1224" s="312">
        <f t="shared" si="5"/>
        <v>0.0001049747835</v>
      </c>
    </row>
    <row r="1225">
      <c r="A1225" s="7">
        <v>1221.0</v>
      </c>
      <c r="B1225" s="310">
        <v>1.0</v>
      </c>
      <c r="C1225" s="186">
        <v>7499.6</v>
      </c>
      <c r="D1225" s="7">
        <v>1.0</v>
      </c>
      <c r="E1225" s="186">
        <v>268.15</v>
      </c>
      <c r="F1225" s="301">
        <f t="shared" si="1"/>
        <v>-0.007035734123</v>
      </c>
      <c r="G1225" s="301">
        <f t="shared" si="2"/>
        <v>-0.001982833189</v>
      </c>
      <c r="H1225" s="201">
        <f t="shared" si="3"/>
        <v>0.00006019168383</v>
      </c>
      <c r="I1225" s="201">
        <f t="shared" si="4"/>
        <v>0.000004666978578</v>
      </c>
      <c r="J1225" s="312">
        <f t="shared" si="5"/>
        <v>0.00001676046834</v>
      </c>
    </row>
    <row r="1226">
      <c r="A1226" s="309">
        <v>1222.0</v>
      </c>
      <c r="B1226" s="310">
        <v>1.0</v>
      </c>
      <c r="C1226" s="186">
        <v>7493.8</v>
      </c>
      <c r="D1226" s="311">
        <v>1.0</v>
      </c>
      <c r="E1226" s="186">
        <v>266.28</v>
      </c>
      <c r="F1226" s="301">
        <f t="shared" si="1"/>
        <v>-0.006973708745</v>
      </c>
      <c r="G1226" s="301">
        <f t="shared" si="2"/>
        <v>-0.00077337458</v>
      </c>
      <c r="H1226" s="201">
        <f t="shared" si="3"/>
        <v>0.00005923310428</v>
      </c>
      <c r="I1226" s="201">
        <f t="shared" si="4"/>
        <v>0.0000009041356571</v>
      </c>
      <c r="J1226" s="312">
        <f t="shared" si="5"/>
        <v>0.000007318111892</v>
      </c>
    </row>
    <row r="1227">
      <c r="A1227" s="7">
        <v>1223.0</v>
      </c>
      <c r="B1227" s="310">
        <v>1.0</v>
      </c>
      <c r="C1227" s="186">
        <v>7513.7</v>
      </c>
      <c r="D1227" s="311">
        <v>1.0</v>
      </c>
      <c r="E1227" s="186">
        <v>267.69</v>
      </c>
      <c r="F1227" s="301">
        <f t="shared" si="1"/>
        <v>0.005295178008</v>
      </c>
      <c r="G1227" s="301">
        <f t="shared" si="2"/>
        <v>0.00265552857</v>
      </c>
      <c r="H1227" s="201">
        <f t="shared" si="3"/>
        <v>0.00002090850768</v>
      </c>
      <c r="I1227" s="201">
        <f t="shared" si="4"/>
        <v>0.000006140695464</v>
      </c>
      <c r="J1227" s="312">
        <f t="shared" si="5"/>
        <v>0.00001133105371</v>
      </c>
    </row>
    <row r="1228">
      <c r="A1228" s="7">
        <v>1224.0</v>
      </c>
      <c r="B1228" s="310">
        <v>1.0</v>
      </c>
      <c r="C1228" s="186">
        <v>7527.9</v>
      </c>
      <c r="D1228" s="311">
        <v>1.0</v>
      </c>
      <c r="E1228" s="186">
        <v>268.53</v>
      </c>
      <c r="F1228" s="301">
        <f t="shared" si="1"/>
        <v>0.003137958086</v>
      </c>
      <c r="G1228" s="301">
        <f t="shared" si="2"/>
        <v>0.00188988115</v>
      </c>
      <c r="H1228" s="201">
        <f t="shared" si="3"/>
        <v>0.000005833974774</v>
      </c>
      <c r="I1228" s="201">
        <f t="shared" si="4"/>
        <v>0.000002932297485</v>
      </c>
      <c r="J1228" s="312">
        <f t="shared" si="5"/>
        <v>0.00000413605483</v>
      </c>
    </row>
    <row r="1229">
      <c r="A1229" s="309">
        <v>1225.0</v>
      </c>
      <c r="B1229" s="310">
        <v>1.0</v>
      </c>
      <c r="C1229" s="186">
        <v>7490.1</v>
      </c>
      <c r="D1229" s="7">
        <v>1.0</v>
      </c>
      <c r="E1229" s="186">
        <v>267.54</v>
      </c>
      <c r="F1229" s="301">
        <f t="shared" si="1"/>
        <v>-0.003686738912</v>
      </c>
      <c r="G1229" s="301">
        <f t="shared" si="2"/>
        <v>-0.005021320687</v>
      </c>
      <c r="H1229" s="201">
        <f t="shared" si="3"/>
        <v>0.00001944223296</v>
      </c>
      <c r="I1229" s="201">
        <f t="shared" si="4"/>
        <v>0.00002702758996</v>
      </c>
      <c r="J1229" s="312">
        <f t="shared" si="5"/>
        <v>0.00002292327857</v>
      </c>
    </row>
    <row r="1230">
      <c r="A1230" s="7">
        <v>1226.0</v>
      </c>
      <c r="B1230" s="310">
        <v>1.0</v>
      </c>
      <c r="C1230" s="186">
        <v>7442.8</v>
      </c>
      <c r="D1230" s="311">
        <v>1.0</v>
      </c>
      <c r="E1230" s="186">
        <v>266.58</v>
      </c>
      <c r="F1230" s="301">
        <f t="shared" si="1"/>
        <v>-0.003588248486</v>
      </c>
      <c r="G1230" s="301">
        <f t="shared" si="2"/>
        <v>-0.00631500247</v>
      </c>
      <c r="H1230" s="201">
        <f t="shared" si="3"/>
        <v>0.00001858337881</v>
      </c>
      <c r="I1230" s="201">
        <f t="shared" si="4"/>
        <v>0.00004215240527</v>
      </c>
      <c r="J1230" s="312">
        <f t="shared" si="5"/>
        <v>0.00002798810667</v>
      </c>
    </row>
    <row r="1231">
      <c r="A1231" s="7">
        <v>1227.0</v>
      </c>
      <c r="B1231" s="310">
        <v>1.0</v>
      </c>
      <c r="C1231" s="186">
        <v>7478.0</v>
      </c>
      <c r="D1231" s="311">
        <v>1.0</v>
      </c>
      <c r="E1231" s="186">
        <v>265.72</v>
      </c>
      <c r="F1231" s="301">
        <f t="shared" si="1"/>
        <v>-0.003226048466</v>
      </c>
      <c r="G1231" s="301">
        <f t="shared" si="2"/>
        <v>0.004729402913</v>
      </c>
      <c r="H1231" s="201">
        <f t="shared" si="3"/>
        <v>0.00001559179186</v>
      </c>
      <c r="I1231" s="201">
        <f t="shared" si="4"/>
        <v>0.00002071994847</v>
      </c>
      <c r="J1231" s="312">
        <f t="shared" si="5"/>
        <v>-0.00001797390119</v>
      </c>
    </row>
    <row r="1232">
      <c r="A1232" s="309">
        <v>1228.0</v>
      </c>
      <c r="B1232" s="310">
        <v>1.0</v>
      </c>
      <c r="C1232" s="186">
        <v>7485.2</v>
      </c>
      <c r="D1232" s="311">
        <v>1.0</v>
      </c>
      <c r="E1232" s="186">
        <v>265.47</v>
      </c>
      <c r="F1232" s="301">
        <f t="shared" si="1"/>
        <v>-0.0009408399819</v>
      </c>
      <c r="G1232" s="301">
        <f t="shared" si="2"/>
        <v>0.0009628242846</v>
      </c>
      <c r="H1232" s="201">
        <f t="shared" si="3"/>
        <v>0.000002767018737</v>
      </c>
      <c r="I1232" s="201">
        <f t="shared" si="4"/>
        <v>0.0000006167563744</v>
      </c>
      <c r="J1232" s="312">
        <f t="shared" si="5"/>
        <v>-0.000001306359998</v>
      </c>
    </row>
    <row r="1233">
      <c r="A1233" s="7">
        <v>1229.0</v>
      </c>
      <c r="B1233" s="310">
        <v>1.0</v>
      </c>
      <c r="C1233" s="186">
        <v>7454.0</v>
      </c>
      <c r="D1233" s="7">
        <v>1.0</v>
      </c>
      <c r="E1233" s="186">
        <v>261.97</v>
      </c>
      <c r="F1233" s="301">
        <f t="shared" si="1"/>
        <v>-0.01318416394</v>
      </c>
      <c r="G1233" s="301">
        <f t="shared" si="2"/>
        <v>-0.004168225298</v>
      </c>
      <c r="H1233" s="201">
        <f t="shared" si="3"/>
        <v>0.0001933979675</v>
      </c>
      <c r="I1233" s="201">
        <f t="shared" si="4"/>
        <v>0.00001888520584</v>
      </c>
      <c r="J1233" s="312">
        <f t="shared" si="5"/>
        <v>0.00006043476172</v>
      </c>
    </row>
    <row r="1234">
      <c r="A1234" s="7">
        <v>1230.0</v>
      </c>
      <c r="B1234" s="310">
        <v>1.0</v>
      </c>
      <c r="C1234" s="186">
        <v>7479.0</v>
      </c>
      <c r="D1234" s="311">
        <v>1.0</v>
      </c>
      <c r="E1234" s="186">
        <v>262.96</v>
      </c>
      <c r="F1234" s="301">
        <f t="shared" si="1"/>
        <v>0.003779058671</v>
      </c>
      <c r="G1234" s="301">
        <f t="shared" si="2"/>
        <v>0.003353903944</v>
      </c>
      <c r="H1234" s="201">
        <f t="shared" si="3"/>
        <v>0.000009341965031</v>
      </c>
      <c r="I1234" s="201">
        <f t="shared" si="4"/>
        <v>0.00001008963158</v>
      </c>
      <c r="J1234" s="312">
        <f t="shared" si="5"/>
        <v>0.000009708603677</v>
      </c>
    </row>
    <row r="1235">
      <c r="A1235" s="309">
        <v>1231.0</v>
      </c>
      <c r="B1235" s="310">
        <v>1.0</v>
      </c>
      <c r="C1235" s="186">
        <v>7523.4</v>
      </c>
      <c r="D1235" s="311">
        <v>1.0</v>
      </c>
      <c r="E1235" s="186">
        <v>264.95</v>
      </c>
      <c r="F1235" s="301">
        <f t="shared" si="1"/>
        <v>0.007567690904</v>
      </c>
      <c r="G1235" s="301">
        <f t="shared" si="2"/>
        <v>0.005936622543</v>
      </c>
      <c r="H1235" s="201">
        <f t="shared" si="3"/>
        <v>0.00004685532642</v>
      </c>
      <c r="I1235" s="201">
        <f t="shared" si="4"/>
        <v>0.00003316765485</v>
      </c>
      <c r="J1235" s="312">
        <f t="shared" si="5"/>
        <v>0.00003942183778</v>
      </c>
    </row>
    <row r="1236">
      <c r="A1236" s="7">
        <v>1232.0</v>
      </c>
      <c r="B1236" s="310">
        <v>1.0</v>
      </c>
      <c r="C1236" s="186">
        <v>7565.2</v>
      </c>
      <c r="D1236" s="311">
        <v>1.0</v>
      </c>
      <c r="E1236" s="186">
        <v>262.35</v>
      </c>
      <c r="F1236" s="301">
        <f t="shared" si="1"/>
        <v>-0.009813172297</v>
      </c>
      <c r="G1236" s="301">
        <f t="shared" si="2"/>
        <v>0.005555998618</v>
      </c>
      <c r="H1236" s="201">
        <f t="shared" si="3"/>
        <v>0.0001110024102</v>
      </c>
      <c r="I1236" s="201">
        <f t="shared" si="4"/>
        <v>0.00002892839903</v>
      </c>
      <c r="J1236" s="312">
        <f t="shared" si="5"/>
        <v>-0.00005666676289</v>
      </c>
    </row>
    <row r="1237">
      <c r="A1237" s="7">
        <v>1233.0</v>
      </c>
      <c r="B1237" s="310">
        <v>1.0</v>
      </c>
      <c r="C1237" s="186">
        <v>7569.2</v>
      </c>
      <c r="D1237" s="7">
        <v>1.0</v>
      </c>
      <c r="E1237" s="186">
        <v>264.5</v>
      </c>
      <c r="F1237" s="301">
        <f t="shared" si="1"/>
        <v>0.008195159139</v>
      </c>
      <c r="G1237" s="301">
        <f t="shared" si="2"/>
        <v>0.0005287368477</v>
      </c>
      <c r="H1237" s="201">
        <f t="shared" si="3"/>
        <v>0.00005583920224</v>
      </c>
      <c r="I1237" s="201">
        <f t="shared" si="4"/>
        <v>0.0000001233772265</v>
      </c>
      <c r="J1237" s="312">
        <f t="shared" si="5"/>
        <v>0.000002624744921</v>
      </c>
    </row>
    <row r="1238">
      <c r="A1238" s="309">
        <v>1234.0</v>
      </c>
      <c r="B1238" s="310">
        <v>1.0</v>
      </c>
      <c r="C1238" s="186">
        <v>7592.8</v>
      </c>
      <c r="D1238" s="311">
        <v>1.0</v>
      </c>
      <c r="E1238" s="186">
        <v>266.98</v>
      </c>
      <c r="F1238" s="301">
        <f t="shared" si="1"/>
        <v>0.009376181474</v>
      </c>
      <c r="G1238" s="301">
        <f t="shared" si="2"/>
        <v>0.003117898853</v>
      </c>
      <c r="H1238" s="201">
        <f t="shared" si="3"/>
        <v>0.00007488454432</v>
      </c>
      <c r="I1238" s="201">
        <f t="shared" si="4"/>
        <v>0.000008646028321</v>
      </c>
      <c r="J1238" s="312">
        <f t="shared" si="5"/>
        <v>0.00002544511527</v>
      </c>
    </row>
    <row r="1239">
      <c r="A1239" s="7">
        <v>1235.0</v>
      </c>
      <c r="B1239" s="310">
        <v>1.0</v>
      </c>
      <c r="C1239" s="186">
        <v>7473.3</v>
      </c>
      <c r="D1239" s="311">
        <v>1.0</v>
      </c>
      <c r="E1239" s="186">
        <v>270.86</v>
      </c>
      <c r="F1239" s="301">
        <f t="shared" si="1"/>
        <v>0.01453292381</v>
      </c>
      <c r="G1239" s="301">
        <f t="shared" si="2"/>
        <v>-0.01573859446</v>
      </c>
      <c r="H1239" s="201">
        <f t="shared" si="3"/>
        <v>0.0001907251587</v>
      </c>
      <c r="I1239" s="201">
        <f t="shared" si="4"/>
        <v>0.000253321614</v>
      </c>
      <c r="J1239" s="312">
        <f t="shared" si="5"/>
        <v>-0.0002198062898</v>
      </c>
    </row>
    <row r="1240">
      <c r="A1240" s="7">
        <v>1236.0</v>
      </c>
      <c r="B1240" s="310">
        <v>1.0</v>
      </c>
      <c r="C1240" s="186">
        <v>7318.0</v>
      </c>
      <c r="D1240" s="311">
        <v>1.0</v>
      </c>
      <c r="E1240" s="186">
        <v>269.34</v>
      </c>
      <c r="F1240" s="301">
        <f t="shared" si="1"/>
        <v>-0.00561175515</v>
      </c>
      <c r="G1240" s="301">
        <f t="shared" si="2"/>
        <v>-0.02078064577</v>
      </c>
      <c r="H1240" s="201">
        <f t="shared" si="3"/>
        <v>0.00004012400248</v>
      </c>
      <c r="I1240" s="201">
        <f t="shared" si="4"/>
        <v>0.000439243283</v>
      </c>
      <c r="J1240" s="312">
        <f t="shared" si="5"/>
        <v>0.0001327561621</v>
      </c>
    </row>
    <row r="1241">
      <c r="A1241" s="309">
        <v>1237.0</v>
      </c>
      <c r="B1241" s="310">
        <v>1.0</v>
      </c>
      <c r="C1241" s="186">
        <v>7261.2</v>
      </c>
      <c r="D1241" s="7">
        <v>1.0</v>
      </c>
      <c r="E1241" s="186">
        <v>265.89</v>
      </c>
      <c r="F1241" s="301">
        <f t="shared" si="1"/>
        <v>-0.01280908888</v>
      </c>
      <c r="G1241" s="301">
        <f t="shared" si="2"/>
        <v>-0.00776168352</v>
      </c>
      <c r="H1241" s="201">
        <f t="shared" si="3"/>
        <v>0.0001831064915</v>
      </c>
      <c r="I1241" s="201">
        <f t="shared" si="4"/>
        <v>0.00006303041112</v>
      </c>
      <c r="J1241" s="312">
        <f t="shared" si="5"/>
        <v>0.0001074303376</v>
      </c>
    </row>
    <row r="1242">
      <c r="A1242" s="7">
        <v>1238.0</v>
      </c>
      <c r="B1242" s="310">
        <v>1.0</v>
      </c>
      <c r="C1242" s="186">
        <v>7356.9</v>
      </c>
      <c r="D1242" s="311">
        <v>1.0</v>
      </c>
      <c r="E1242" s="186">
        <v>268.84</v>
      </c>
      <c r="F1242" s="301">
        <f t="shared" si="1"/>
        <v>0.01109481364</v>
      </c>
      <c r="G1242" s="301">
        <f t="shared" si="2"/>
        <v>0.01317963973</v>
      </c>
      <c r="H1242" s="201">
        <f t="shared" si="3"/>
        <v>0.0001075829022</v>
      </c>
      <c r="I1242" s="201">
        <f t="shared" si="4"/>
        <v>0.0001690560041</v>
      </c>
      <c r="J1242" s="312">
        <f t="shared" si="5"/>
        <v>0.0001348611714</v>
      </c>
    </row>
    <row r="1243">
      <c r="A1243" s="7">
        <v>1239.0</v>
      </c>
      <c r="B1243" s="310">
        <v>1.0</v>
      </c>
      <c r="C1243" s="186">
        <v>7435.0</v>
      </c>
      <c r="D1243" s="311">
        <v>1.0</v>
      </c>
      <c r="E1243" s="186">
        <v>273.3</v>
      </c>
      <c r="F1243" s="301">
        <f t="shared" si="1"/>
        <v>0.01658979319</v>
      </c>
      <c r="G1243" s="301">
        <f t="shared" si="2"/>
        <v>0.01061588441</v>
      </c>
      <c r="H1243" s="201">
        <f t="shared" si="3"/>
        <v>0.0002517679516</v>
      </c>
      <c r="I1243" s="201">
        <f t="shared" si="4"/>
        <v>0.0001089601634</v>
      </c>
      <c r="J1243" s="312">
        <f t="shared" si="5"/>
        <v>0.000165628129</v>
      </c>
    </row>
    <row r="1244">
      <c r="A1244" s="309">
        <v>1240.0</v>
      </c>
      <c r="B1244" s="310">
        <v>1.0</v>
      </c>
      <c r="C1244" s="186">
        <v>7347.0</v>
      </c>
      <c r="D1244" s="311">
        <v>1.0</v>
      </c>
      <c r="E1244" s="186">
        <v>270.45</v>
      </c>
      <c r="F1244" s="301">
        <f t="shared" si="1"/>
        <v>-0.01042810099</v>
      </c>
      <c r="G1244" s="301">
        <f t="shared" si="2"/>
        <v>-0.01183591123</v>
      </c>
      <c r="H1244" s="201">
        <f t="shared" si="3"/>
        <v>0.0001243380398</v>
      </c>
      <c r="I1244" s="201">
        <f t="shared" si="4"/>
        <v>0.0001443217107</v>
      </c>
      <c r="J1244" s="312">
        <f t="shared" si="5"/>
        <v>0.0001339577493</v>
      </c>
    </row>
    <row r="1245">
      <c r="A1245" s="7">
        <v>1241.0</v>
      </c>
      <c r="B1245" s="310">
        <v>1.0</v>
      </c>
      <c r="C1245" s="186">
        <v>7316.2</v>
      </c>
      <c r="D1245" s="7">
        <v>1.0</v>
      </c>
      <c r="E1245" s="186">
        <v>272.87</v>
      </c>
      <c r="F1245" s="301">
        <f t="shared" si="1"/>
        <v>0.008948049547</v>
      </c>
      <c r="G1245" s="301">
        <f t="shared" si="2"/>
        <v>-0.004192187287</v>
      </c>
      <c r="H1245" s="201">
        <f t="shared" si="3"/>
        <v>0.00006765808867</v>
      </c>
      <c r="I1245" s="201">
        <f t="shared" si="4"/>
        <v>0.00001909404379</v>
      </c>
      <c r="J1245" s="312">
        <f t="shared" si="5"/>
        <v>-0.00003594254453</v>
      </c>
    </row>
    <row r="1246">
      <c r="A1246" s="7">
        <v>1242.0</v>
      </c>
      <c r="B1246" s="310">
        <v>1.0</v>
      </c>
      <c r="C1246" s="186">
        <v>7304.7</v>
      </c>
      <c r="D1246" s="311">
        <v>1.0</v>
      </c>
      <c r="E1246" s="186">
        <v>274.75</v>
      </c>
      <c r="F1246" s="301">
        <f t="shared" si="1"/>
        <v>0.006889727709</v>
      </c>
      <c r="G1246" s="301">
        <f t="shared" si="2"/>
        <v>-0.001571854241</v>
      </c>
      <c r="H1246" s="201">
        <f t="shared" si="3"/>
        <v>0.00003803351548</v>
      </c>
      <c r="I1246" s="201">
        <f t="shared" si="4"/>
        <v>0.000003060190938</v>
      </c>
      <c r="J1246" s="312">
        <f t="shared" si="5"/>
        <v>-0.00001078841135</v>
      </c>
    </row>
    <row r="1247">
      <c r="A1247" s="309">
        <v>1243.0</v>
      </c>
      <c r="B1247" s="310">
        <v>1.0</v>
      </c>
      <c r="C1247" s="186">
        <v>7364.7</v>
      </c>
      <c r="D1247" s="311">
        <v>1.0</v>
      </c>
      <c r="E1247" s="186">
        <v>276.25</v>
      </c>
      <c r="F1247" s="301">
        <f t="shared" si="1"/>
        <v>0.005459508644</v>
      </c>
      <c r="G1247" s="301">
        <f t="shared" si="2"/>
        <v>0.008213889687</v>
      </c>
      <c r="H1247" s="201">
        <f t="shared" si="3"/>
        <v>0.00002243834291</v>
      </c>
      <c r="I1247" s="201">
        <f t="shared" si="4"/>
        <v>0.0000645837858</v>
      </c>
      <c r="J1247" s="312">
        <f t="shared" si="5"/>
        <v>0.00003806774398</v>
      </c>
    </row>
    <row r="1248">
      <c r="A1248" s="7">
        <v>1244.0</v>
      </c>
      <c r="B1248" s="310">
        <v>1.0</v>
      </c>
      <c r="C1248" s="186">
        <v>7205.6</v>
      </c>
      <c r="D1248" s="311">
        <v>1.0</v>
      </c>
      <c r="E1248" s="186">
        <v>268.16</v>
      </c>
      <c r="F1248" s="301">
        <f t="shared" si="1"/>
        <v>-0.02928506787</v>
      </c>
      <c r="G1248" s="301">
        <f t="shared" si="2"/>
        <v>-0.0216030524</v>
      </c>
      <c r="H1248" s="201">
        <f t="shared" si="3"/>
        <v>0.0009004598816</v>
      </c>
      <c r="I1248" s="201">
        <f t="shared" si="4"/>
        <v>0.0004743918487</v>
      </c>
      <c r="J1248" s="312">
        <f t="shared" si="5"/>
        <v>0.0006535830689</v>
      </c>
    </row>
    <row r="1249">
      <c r="A1249" s="7">
        <v>1245.0</v>
      </c>
      <c r="B1249" s="310">
        <v>1.0</v>
      </c>
      <c r="C1249" s="186">
        <v>7120.7</v>
      </c>
      <c r="D1249" s="7">
        <v>1.0</v>
      </c>
      <c r="E1249" s="186">
        <v>270.4</v>
      </c>
      <c r="F1249" s="301">
        <f t="shared" si="1"/>
        <v>0.008353221957</v>
      </c>
      <c r="G1249" s="301">
        <f t="shared" si="2"/>
        <v>-0.0117825025</v>
      </c>
      <c r="H1249" s="201">
        <f t="shared" si="3"/>
        <v>0.00005822645492</v>
      </c>
      <c r="I1249" s="201">
        <f t="shared" si="4"/>
        <v>0.0001430413225</v>
      </c>
      <c r="J1249" s="312">
        <f t="shared" si="5"/>
        <v>-0.00009126219984</v>
      </c>
    </row>
    <row r="1250">
      <c r="A1250" s="309">
        <v>1246.0</v>
      </c>
      <c r="B1250" s="310">
        <v>1.0</v>
      </c>
      <c r="C1250" s="186">
        <v>7051.2</v>
      </c>
      <c r="D1250" s="311">
        <v>1.0</v>
      </c>
      <c r="E1250" s="186">
        <v>270.65</v>
      </c>
      <c r="F1250" s="301">
        <f t="shared" si="1"/>
        <v>0.000924556213</v>
      </c>
      <c r="G1250" s="301">
        <f t="shared" si="2"/>
        <v>-0.009760276377</v>
      </c>
      <c r="H1250" s="201">
        <f t="shared" si="3"/>
        <v>0.0000000407879919</v>
      </c>
      <c r="I1250" s="201">
        <f t="shared" si="4"/>
        <v>0.00009875911913</v>
      </c>
      <c r="J1250" s="312">
        <f t="shared" si="5"/>
        <v>-0.000002007034168</v>
      </c>
    </row>
    <row r="1251">
      <c r="A1251" s="7">
        <v>1247.0</v>
      </c>
      <c r="B1251" s="310">
        <v>1.0</v>
      </c>
      <c r="C1251" s="186">
        <v>7064.7</v>
      </c>
      <c r="D1251" s="311">
        <v>1.0</v>
      </c>
      <c r="E1251" s="186">
        <v>276.22</v>
      </c>
      <c r="F1251" s="301">
        <f t="shared" si="1"/>
        <v>0.02058008498</v>
      </c>
      <c r="G1251" s="301">
        <f t="shared" si="2"/>
        <v>0.001914567733</v>
      </c>
      <c r="H1251" s="201">
        <f t="shared" si="3"/>
        <v>0.0003943198749</v>
      </c>
      <c r="I1251" s="201">
        <f t="shared" si="4"/>
        <v>0.000003017453287</v>
      </c>
      <c r="J1251" s="312">
        <f t="shared" si="5"/>
        <v>0.00003449408359</v>
      </c>
    </row>
    <row r="1252">
      <c r="A1252" s="7">
        <v>1248.0</v>
      </c>
      <c r="B1252" s="310">
        <v>1.0</v>
      </c>
      <c r="C1252" s="186">
        <v>6941.0</v>
      </c>
      <c r="D1252" s="311">
        <v>1.0</v>
      </c>
      <c r="E1252" s="186">
        <v>271.18</v>
      </c>
      <c r="F1252" s="301">
        <f t="shared" si="1"/>
        <v>-0.01824632539</v>
      </c>
      <c r="G1252" s="301">
        <f t="shared" si="2"/>
        <v>-0.01750958993</v>
      </c>
      <c r="H1252" s="201">
        <f t="shared" si="3"/>
        <v>0.0003598199728</v>
      </c>
      <c r="I1252" s="201">
        <f t="shared" si="4"/>
        <v>0.0003128326516</v>
      </c>
      <c r="J1252" s="312">
        <f t="shared" si="5"/>
        <v>0.0003355047484</v>
      </c>
    </row>
    <row r="1253">
      <c r="A1253" s="309">
        <v>1249.0</v>
      </c>
      <c r="B1253" s="310">
        <v>1.0</v>
      </c>
      <c r="C1253" s="186">
        <v>7075.1</v>
      </c>
      <c r="D1253" s="7">
        <v>1.0</v>
      </c>
      <c r="E1253" s="186">
        <v>280.2</v>
      </c>
      <c r="F1253" s="301">
        <f t="shared" si="1"/>
        <v>0.03326203997</v>
      </c>
      <c r="G1253" s="301">
        <f t="shared" si="2"/>
        <v>0.01931998271</v>
      </c>
      <c r="H1253" s="201">
        <f t="shared" si="3"/>
        <v>0.001058815424</v>
      </c>
      <c r="I1253" s="201">
        <f t="shared" si="4"/>
        <v>0.0003664351841</v>
      </c>
      <c r="J1253" s="312">
        <f t="shared" si="5"/>
        <v>0.0006228862055</v>
      </c>
    </row>
    <row r="1254">
      <c r="A1254" s="7">
        <v>1250.0</v>
      </c>
      <c r="B1254" s="310">
        <v>1.0</v>
      </c>
      <c r="C1254" s="186">
        <v>7093.0</v>
      </c>
      <c r="D1254" s="311">
        <v>1.0</v>
      </c>
      <c r="E1254" s="186">
        <v>277.25</v>
      </c>
      <c r="F1254" s="301">
        <f t="shared" si="1"/>
        <v>-0.01052819415</v>
      </c>
      <c r="G1254" s="301">
        <f t="shared" si="2"/>
        <v>0.002529999576</v>
      </c>
      <c r="H1254" s="201">
        <f t="shared" si="3"/>
        <v>0.0001265802754</v>
      </c>
      <c r="I1254" s="201">
        <f t="shared" si="4"/>
        <v>0.000005534320584</v>
      </c>
      <c r="J1254" s="312">
        <f t="shared" si="5"/>
        <v>-0.00002646763728</v>
      </c>
    </row>
    <row r="1255">
      <c r="A1255" s="7">
        <v>1251.0</v>
      </c>
      <c r="B1255" s="310">
        <v>1.0</v>
      </c>
      <c r="C1255" s="186">
        <v>7112.5</v>
      </c>
      <c r="D1255" s="311">
        <v>1.0</v>
      </c>
      <c r="E1255" s="186">
        <v>274.07</v>
      </c>
      <c r="F1255" s="301">
        <f t="shared" si="1"/>
        <v>-0.01146979261</v>
      </c>
      <c r="G1255" s="301">
        <f t="shared" si="2"/>
        <v>0.002749189342</v>
      </c>
      <c r="H1255" s="201">
        <f t="shared" si="3"/>
        <v>0.000148654336</v>
      </c>
      <c r="I1255" s="201">
        <f t="shared" si="4"/>
        <v>0.000006613658579</v>
      </c>
      <c r="J1255" s="312">
        <f t="shared" si="5"/>
        <v>-0.0000313552073</v>
      </c>
    </row>
    <row r="1256">
      <c r="A1256" s="309">
        <v>1252.0</v>
      </c>
      <c r="B1256" s="310">
        <v>1.0</v>
      </c>
      <c r="C1256" s="186">
        <v>7182.7</v>
      </c>
      <c r="D1256" s="311">
        <v>1.0</v>
      </c>
      <c r="E1256" s="186">
        <v>273.09</v>
      </c>
      <c r="F1256" s="301">
        <f t="shared" si="1"/>
        <v>-0.003575728828</v>
      </c>
      <c r="G1256" s="301">
        <f t="shared" si="2"/>
        <v>0.009869947276</v>
      </c>
      <c r="H1256" s="201">
        <f t="shared" si="3"/>
        <v>0.00001847559496</v>
      </c>
      <c r="I1256" s="201">
        <f t="shared" si="4"/>
        <v>0.00009394380748</v>
      </c>
      <c r="J1256" s="312">
        <f t="shared" si="5"/>
        <v>-0.00004166134583</v>
      </c>
    </row>
    <row r="1257">
      <c r="A1257" s="7">
        <v>1253.0</v>
      </c>
      <c r="B1257" s="310">
        <v>1.0</v>
      </c>
      <c r="C1257" s="186">
        <v>7064.5</v>
      </c>
      <c r="D1257" s="7">
        <v>1.0</v>
      </c>
      <c r="E1257" s="186">
        <v>274.0</v>
      </c>
      <c r="F1257" s="301">
        <f t="shared" si="1"/>
        <v>0.003332234794</v>
      </c>
      <c r="G1257" s="301">
        <f t="shared" si="2"/>
        <v>-0.01645620728</v>
      </c>
      <c r="H1257" s="201">
        <f t="shared" si="3"/>
        <v>0.000006810215467</v>
      </c>
      <c r="I1257" s="201">
        <f t="shared" si="4"/>
        <v>0.0002766797487</v>
      </c>
      <c r="J1257" s="312">
        <f t="shared" si="5"/>
        <v>-0.00004340793366</v>
      </c>
    </row>
    <row r="1258">
      <c r="A1258" s="7">
        <v>1254.0</v>
      </c>
      <c r="B1258" s="310">
        <v>1.0</v>
      </c>
      <c r="C1258" s="186">
        <v>7145.6</v>
      </c>
      <c r="D1258" s="311">
        <v>1.0</v>
      </c>
      <c r="E1258" s="186">
        <v>275.17</v>
      </c>
      <c r="F1258" s="301">
        <f t="shared" si="1"/>
        <v>0.004270072993</v>
      </c>
      <c r="G1258" s="301">
        <f t="shared" si="2"/>
        <v>0.01147993489</v>
      </c>
      <c r="H1258" s="201">
        <f t="shared" si="3"/>
        <v>0.00001258459414</v>
      </c>
      <c r="I1258" s="201">
        <f t="shared" si="4"/>
        <v>0.000127745353</v>
      </c>
      <c r="J1258" s="312">
        <f t="shared" si="5"/>
        <v>0.00004009517953</v>
      </c>
    </row>
    <row r="1259">
      <c r="A1259" s="309">
        <v>1255.0</v>
      </c>
      <c r="B1259" s="310">
        <v>1.0</v>
      </c>
      <c r="C1259" s="186">
        <v>7148.9</v>
      </c>
      <c r="D1259" s="311">
        <v>1.0</v>
      </c>
      <c r="E1259" s="186">
        <v>273.15</v>
      </c>
      <c r="F1259" s="301">
        <f t="shared" si="1"/>
        <v>-0.007340916524</v>
      </c>
      <c r="G1259" s="301">
        <f t="shared" si="2"/>
        <v>0.0004618226601</v>
      </c>
      <c r="H1259" s="201">
        <f t="shared" si="3"/>
        <v>0.00006502023166</v>
      </c>
      <c r="I1259" s="201">
        <f t="shared" si="4"/>
        <v>0.00000008084739174</v>
      </c>
      <c r="J1259" s="312">
        <f t="shared" si="5"/>
        <v>-0.000002292752961</v>
      </c>
    </row>
    <row r="1260">
      <c r="A1260" s="7">
        <v>1256.0</v>
      </c>
      <c r="B1260" s="310">
        <v>1.0</v>
      </c>
      <c r="C1260" s="186">
        <v>7128.8</v>
      </c>
      <c r="D1260" s="311">
        <v>1.0</v>
      </c>
      <c r="E1260" s="186">
        <v>274.15</v>
      </c>
      <c r="F1260" s="301">
        <f t="shared" si="1"/>
        <v>0.003660992129</v>
      </c>
      <c r="G1260" s="301">
        <f t="shared" si="2"/>
        <v>-0.002811621368</v>
      </c>
      <c r="H1260" s="201">
        <f t="shared" si="3"/>
        <v>0.000008634172745</v>
      </c>
      <c r="I1260" s="201">
        <f t="shared" si="4"/>
        <v>0.000008934762276</v>
      </c>
      <c r="J1260" s="312">
        <f t="shared" si="5"/>
        <v>-0.000008783181709</v>
      </c>
    </row>
    <row r="1261">
      <c r="A1261" s="7">
        <v>1257.0</v>
      </c>
      <c r="B1261" s="310">
        <v>1.0</v>
      </c>
      <c r="C1261" s="186">
        <v>7155.2</v>
      </c>
      <c r="D1261" s="7">
        <v>1.0</v>
      </c>
      <c r="E1261" s="186">
        <v>273.6</v>
      </c>
      <c r="F1261" s="301">
        <f t="shared" si="1"/>
        <v>-0.002006200985</v>
      </c>
      <c r="G1261" s="301">
        <f t="shared" si="2"/>
        <v>0.003703288071</v>
      </c>
      <c r="H1261" s="201">
        <f t="shared" si="3"/>
        <v>0.000007446332116</v>
      </c>
      <c r="I1261" s="201">
        <f t="shared" si="4"/>
        <v>0.00001243128093</v>
      </c>
      <c r="J1261" s="312">
        <f t="shared" si="5"/>
        <v>-0.000009621197766</v>
      </c>
    </row>
    <row r="1262">
      <c r="A1262" s="309">
        <v>1258.0</v>
      </c>
      <c r="B1262" s="310">
        <v>1.0</v>
      </c>
      <c r="C1262" s="186">
        <v>7105.9</v>
      </c>
      <c r="D1262" s="311">
        <v>1.0</v>
      </c>
      <c r="E1262" s="186">
        <v>269.89</v>
      </c>
      <c r="F1262" s="301">
        <f t="shared" si="1"/>
        <v>-0.01355994152</v>
      </c>
      <c r="G1262" s="301">
        <f t="shared" si="2"/>
        <v>-0.006890093918</v>
      </c>
      <c r="H1262" s="201">
        <f t="shared" si="3"/>
        <v>0.0002039908735</v>
      </c>
      <c r="I1262" s="201">
        <f t="shared" si="4"/>
        <v>0.00004995068451</v>
      </c>
      <c r="J1262" s="312">
        <f t="shared" si="5"/>
        <v>0.0001009429728</v>
      </c>
    </row>
    <row r="1263">
      <c r="A1263" s="7">
        <v>1259.0</v>
      </c>
      <c r="B1263" s="310">
        <v>1.0</v>
      </c>
      <c r="C1263" s="186">
        <v>7182.7</v>
      </c>
      <c r="D1263" s="311">
        <v>1.0</v>
      </c>
      <c r="E1263" s="186">
        <v>269.02</v>
      </c>
      <c r="F1263" s="301">
        <f t="shared" si="1"/>
        <v>-0.003223535514</v>
      </c>
      <c r="G1263" s="301">
        <f t="shared" si="2"/>
        <v>0.01080792018</v>
      </c>
      <c r="H1263" s="201">
        <f t="shared" si="3"/>
        <v>0.00001557195267</v>
      </c>
      <c r="I1263" s="201">
        <f t="shared" si="4"/>
        <v>0.0001130061329</v>
      </c>
      <c r="J1263" s="312">
        <f t="shared" si="5"/>
        <v>-0.00004194909002</v>
      </c>
    </row>
    <row r="1264">
      <c r="A1264" s="7">
        <v>1260.0</v>
      </c>
      <c r="B1264" s="310">
        <v>1.0</v>
      </c>
      <c r="C1264" s="186">
        <v>7286.6</v>
      </c>
      <c r="D1264" s="311">
        <v>1.0</v>
      </c>
      <c r="E1264" s="186">
        <v>274.0</v>
      </c>
      <c r="F1264" s="301">
        <f t="shared" si="1"/>
        <v>0.01851163482</v>
      </c>
      <c r="G1264" s="301">
        <f t="shared" si="2"/>
        <v>0.01446531249</v>
      </c>
      <c r="H1264" s="201">
        <f t="shared" si="3"/>
        <v>0.0003164499079</v>
      </c>
      <c r="I1264" s="201">
        <f t="shared" si="4"/>
        <v>0.0002041419885</v>
      </c>
      <c r="J1264" s="312">
        <f t="shared" si="5"/>
        <v>0.0002541667041</v>
      </c>
    </row>
    <row r="1265">
      <c r="A1265" s="309">
        <v>1261.0</v>
      </c>
      <c r="B1265" s="310">
        <v>1.0</v>
      </c>
      <c r="C1265" s="186">
        <v>7211.2</v>
      </c>
      <c r="D1265" s="7">
        <v>1.0</v>
      </c>
      <c r="E1265" s="186">
        <v>271.83</v>
      </c>
      <c r="F1265" s="301">
        <f t="shared" si="1"/>
        <v>-0.007919708029</v>
      </c>
      <c r="G1265" s="301">
        <f t="shared" si="2"/>
        <v>-0.01034776164</v>
      </c>
      <c r="H1265" s="201">
        <f t="shared" si="3"/>
        <v>0.00007468941618</v>
      </c>
      <c r="I1265" s="201">
        <f t="shared" si="4"/>
        <v>0.0001107808359</v>
      </c>
      <c r="J1265" s="312">
        <f t="shared" si="5"/>
        <v>0.00009096238761</v>
      </c>
    </row>
    <row r="1266">
      <c r="A1266" s="7">
        <v>1262.0</v>
      </c>
      <c r="B1266" s="310">
        <v>1.0</v>
      </c>
      <c r="C1266" s="186">
        <v>7234.0</v>
      </c>
      <c r="D1266" s="311">
        <v>1.0</v>
      </c>
      <c r="E1266" s="186">
        <v>273.5</v>
      </c>
      <c r="F1266" s="301">
        <f t="shared" si="1"/>
        <v>0.006143545598</v>
      </c>
      <c r="G1266" s="301">
        <f t="shared" si="2"/>
        <v>0.003161748391</v>
      </c>
      <c r="H1266" s="201">
        <f t="shared" si="3"/>
        <v>0.00002938669627</v>
      </c>
      <c r="I1266" s="201">
        <f t="shared" si="4"/>
        <v>0.000008905822603</v>
      </c>
      <c r="J1266" s="312">
        <f t="shared" si="5"/>
        <v>0.00001617753702</v>
      </c>
    </row>
    <row r="1267">
      <c r="A1267" s="7">
        <v>1263.0</v>
      </c>
      <c r="B1267" s="310">
        <v>1.0</v>
      </c>
      <c r="C1267" s="186">
        <v>7175.9</v>
      </c>
      <c r="D1267" s="311">
        <v>1.0</v>
      </c>
      <c r="E1267" s="186">
        <v>268.62</v>
      </c>
      <c r="F1267" s="301">
        <f t="shared" si="1"/>
        <v>-0.01784277879</v>
      </c>
      <c r="G1267" s="301">
        <f t="shared" si="2"/>
        <v>-0.008031517832</v>
      </c>
      <c r="H1267" s="201">
        <f t="shared" si="3"/>
        <v>0.0003446731353</v>
      </c>
      <c r="I1267" s="201">
        <f t="shared" si="4"/>
        <v>0.00006738774232</v>
      </c>
      <c r="J1267" s="312">
        <f t="shared" si="5"/>
        <v>0.0001524032297</v>
      </c>
    </row>
    <row r="1268">
      <c r="A1268" s="309">
        <v>1264.0</v>
      </c>
      <c r="B1268" s="310">
        <v>1.0</v>
      </c>
      <c r="C1268" s="186">
        <v>7238.8</v>
      </c>
      <c r="D1268" s="311">
        <v>1.0</v>
      </c>
      <c r="E1268" s="186">
        <v>269.0</v>
      </c>
      <c r="F1268" s="301">
        <f t="shared" si="1"/>
        <v>0.001414637778</v>
      </c>
      <c r="G1268" s="301">
        <f t="shared" si="2"/>
        <v>0.008765451024</v>
      </c>
      <c r="H1268" s="201">
        <f t="shared" si="3"/>
        <v>0.0000004789220431</v>
      </c>
      <c r="I1268" s="201">
        <f t="shared" si="4"/>
        <v>0.00007375314492</v>
      </c>
      <c r="J1268" s="312">
        <f t="shared" si="5"/>
        <v>0.00000594323202</v>
      </c>
    </row>
    <row r="1269">
      <c r="A1269" s="7">
        <v>1265.0</v>
      </c>
      <c r="B1269" s="310">
        <v>1.0</v>
      </c>
      <c r="C1269" s="186">
        <v>7206.3</v>
      </c>
      <c r="D1269" s="7">
        <v>1.0</v>
      </c>
      <c r="E1269" s="186">
        <v>270.86</v>
      </c>
      <c r="F1269" s="301">
        <f t="shared" si="1"/>
        <v>0.006914498141</v>
      </c>
      <c r="G1269" s="301">
        <f t="shared" si="2"/>
        <v>-0.004489694424</v>
      </c>
      <c r="H1269" s="201">
        <f t="shared" si="3"/>
        <v>0.0000383396541</v>
      </c>
      <c r="I1269" s="201">
        <f t="shared" si="4"/>
        <v>0.0000217825722</v>
      </c>
      <c r="J1269" s="312">
        <f t="shared" si="5"/>
        <v>-0.0000288987246</v>
      </c>
    </row>
    <row r="1270">
      <c r="A1270" s="7">
        <v>1266.0</v>
      </c>
      <c r="B1270" s="310">
        <v>1.0</v>
      </c>
      <c r="C1270" s="186">
        <v>7095.7</v>
      </c>
      <c r="D1270" s="311">
        <v>1.0</v>
      </c>
      <c r="E1270" s="186">
        <v>267.68</v>
      </c>
      <c r="F1270" s="301">
        <f t="shared" si="1"/>
        <v>-0.01174038249</v>
      </c>
      <c r="G1270" s="301">
        <f t="shared" si="2"/>
        <v>-0.01534768189</v>
      </c>
      <c r="H1270" s="201">
        <f t="shared" si="3"/>
        <v>0.0001553258288</v>
      </c>
      <c r="I1270" s="201">
        <f t="shared" si="4"/>
        <v>0.000241030835</v>
      </c>
      <c r="J1270" s="312">
        <f t="shared" si="5"/>
        <v>0.0001934898297</v>
      </c>
    </row>
    <row r="1271">
      <c r="A1271" s="309">
        <v>1267.0</v>
      </c>
      <c r="B1271" s="310">
        <v>1.0</v>
      </c>
      <c r="C1271" s="186">
        <v>7121.1</v>
      </c>
      <c r="D1271" s="311">
        <v>1.0</v>
      </c>
      <c r="E1271" s="186">
        <v>270.9</v>
      </c>
      <c r="F1271" s="301">
        <f t="shared" si="1"/>
        <v>0.0120292887</v>
      </c>
      <c r="G1271" s="301">
        <f t="shared" si="2"/>
        <v>0.003579632735</v>
      </c>
      <c r="H1271" s="201">
        <f t="shared" si="3"/>
        <v>0.0001278413035</v>
      </c>
      <c r="I1271" s="201">
        <f t="shared" si="4"/>
        <v>0.00001157460307</v>
      </c>
      <c r="J1271" s="312">
        <f t="shared" si="5"/>
        <v>0.00003846702931</v>
      </c>
    </row>
    <row r="1272">
      <c r="A1272" s="7">
        <v>1268.0</v>
      </c>
      <c r="B1272" s="310">
        <v>1.0</v>
      </c>
      <c r="C1272" s="186">
        <v>7019.7</v>
      </c>
      <c r="D1272" s="311">
        <v>1.0</v>
      </c>
      <c r="E1272" s="186">
        <v>271.69</v>
      </c>
      <c r="F1272" s="301">
        <f t="shared" si="1"/>
        <v>0.002916205242</v>
      </c>
      <c r="G1272" s="301">
        <f t="shared" si="2"/>
        <v>-0.01423937313</v>
      </c>
      <c r="H1272" s="201">
        <f t="shared" si="3"/>
        <v>0.000004811922204</v>
      </c>
      <c r="I1272" s="201">
        <f t="shared" si="4"/>
        <v>0.0002078458244</v>
      </c>
      <c r="J1272" s="312">
        <f t="shared" si="5"/>
        <v>-0.00003162495751</v>
      </c>
    </row>
    <row r="1273">
      <c r="A1273" s="7">
        <v>1269.0</v>
      </c>
      <c r="B1273" s="310">
        <v>1.0</v>
      </c>
      <c r="C1273" s="186">
        <v>6932.0</v>
      </c>
      <c r="D1273" s="7">
        <v>1.0</v>
      </c>
      <c r="E1273" s="186">
        <v>271.38</v>
      </c>
      <c r="F1273" s="301">
        <f t="shared" si="1"/>
        <v>-0.001141006294</v>
      </c>
      <c r="G1273" s="301">
        <f t="shared" si="2"/>
        <v>-0.0124934114</v>
      </c>
      <c r="H1273" s="201">
        <f t="shared" si="3"/>
        <v>0.000003473012917</v>
      </c>
      <c r="I1273" s="201">
        <f t="shared" si="4"/>
        <v>0.0001605516384</v>
      </c>
      <c r="J1273" s="312">
        <f t="shared" si="5"/>
        <v>0.00002361351126</v>
      </c>
    </row>
    <row r="1274">
      <c r="A1274" s="309">
        <v>1270.0</v>
      </c>
      <c r="B1274" s="310">
        <v>1.0</v>
      </c>
      <c r="C1274" s="186">
        <v>6686.0</v>
      </c>
      <c r="D1274" s="311">
        <v>1.0</v>
      </c>
      <c r="E1274" s="186">
        <v>264.05</v>
      </c>
      <c r="F1274" s="301">
        <f t="shared" si="1"/>
        <v>-0.02701009654</v>
      </c>
      <c r="G1274" s="301">
        <f t="shared" si="2"/>
        <v>-0.03548759377</v>
      </c>
      <c r="H1274" s="201">
        <f t="shared" si="3"/>
        <v>0.0007691022269</v>
      </c>
      <c r="I1274" s="201">
        <f t="shared" si="4"/>
        <v>0.001271997908</v>
      </c>
      <c r="J1274" s="312">
        <f t="shared" si="5"/>
        <v>0.0009890886834</v>
      </c>
    </row>
    <row r="1275">
      <c r="A1275" s="7">
        <v>1271.0</v>
      </c>
      <c r="B1275" s="310">
        <v>1.0</v>
      </c>
      <c r="C1275" s="186">
        <v>6601.0</v>
      </c>
      <c r="D1275" s="311">
        <v>1.0</v>
      </c>
      <c r="E1275" s="186">
        <v>260.89</v>
      </c>
      <c r="F1275" s="301">
        <f t="shared" si="1"/>
        <v>-0.01196743041</v>
      </c>
      <c r="G1275" s="301">
        <f t="shared" si="2"/>
        <v>-0.01271313192</v>
      </c>
      <c r="H1275" s="201">
        <f t="shared" si="3"/>
        <v>0.0001610367663</v>
      </c>
      <c r="I1275" s="201">
        <f t="shared" si="4"/>
        <v>0.0001661680278</v>
      </c>
      <c r="J1275" s="312">
        <f t="shared" si="5"/>
        <v>0.0001635822785</v>
      </c>
    </row>
    <row r="1276">
      <c r="A1276" s="7">
        <v>1272.0</v>
      </c>
      <c r="B1276" s="310">
        <v>1.0</v>
      </c>
      <c r="C1276" s="186">
        <v>6591.1</v>
      </c>
      <c r="D1276" s="311">
        <v>1.0</v>
      </c>
      <c r="E1276" s="186">
        <v>258.68</v>
      </c>
      <c r="F1276" s="301">
        <f t="shared" si="1"/>
        <v>-0.008471003105</v>
      </c>
      <c r="G1276" s="301">
        <f t="shared" si="2"/>
        <v>-0.001499772762</v>
      </c>
      <c r="H1276" s="201">
        <f t="shared" si="3"/>
        <v>0.00008452226157</v>
      </c>
      <c r="I1276" s="201">
        <f t="shared" si="4"/>
        <v>0.000002813196627</v>
      </c>
      <c r="J1276" s="312">
        <f t="shared" si="5"/>
        <v>0.00001542004349</v>
      </c>
    </row>
    <row r="1277">
      <c r="A1277" s="309">
        <v>1273.0</v>
      </c>
      <c r="B1277" s="310">
        <v>1.0</v>
      </c>
      <c r="C1277" s="186">
        <v>6474.8</v>
      </c>
      <c r="D1277" s="7">
        <v>1.0</v>
      </c>
      <c r="E1277" s="186">
        <v>255.99</v>
      </c>
      <c r="F1277" s="301">
        <f t="shared" si="1"/>
        <v>-0.01039894851</v>
      </c>
      <c r="G1277" s="301">
        <f t="shared" si="2"/>
        <v>-0.01764500614</v>
      </c>
      <c r="H1277" s="201">
        <f t="shared" si="3"/>
        <v>0.0001236887487</v>
      </c>
      <c r="I1277" s="201">
        <f t="shared" si="4"/>
        <v>0.0003176412228</v>
      </c>
      <c r="J1277" s="312">
        <f t="shared" si="5"/>
        <v>0.0001982136357</v>
      </c>
    </row>
    <row r="1278">
      <c r="A1278" s="7">
        <v>1274.0</v>
      </c>
      <c r="B1278" s="310">
        <v>1.0</v>
      </c>
      <c r="C1278" s="186">
        <v>6433.4</v>
      </c>
      <c r="D1278" s="311">
        <v>1.0</v>
      </c>
      <c r="E1278" s="186">
        <v>263.03</v>
      </c>
      <c r="F1278" s="301">
        <f t="shared" si="1"/>
        <v>0.02750107426</v>
      </c>
      <c r="G1278" s="301">
        <f t="shared" si="2"/>
        <v>-0.006394019893</v>
      </c>
      <c r="H1278" s="201">
        <f t="shared" si="3"/>
        <v>0.0007170869065</v>
      </c>
      <c r="I1278" s="201">
        <f t="shared" si="4"/>
        <v>0.00004318468841</v>
      </c>
      <c r="J1278" s="312">
        <f t="shared" si="5"/>
        <v>-0.0001759749261</v>
      </c>
    </row>
    <row r="1279">
      <c r="A1279" s="7">
        <v>1275.0</v>
      </c>
      <c r="B1279" s="310">
        <v>1.0</v>
      </c>
      <c r="C1279" s="186">
        <v>6523.8</v>
      </c>
      <c r="D1279" s="311">
        <v>1.0</v>
      </c>
      <c r="E1279" s="186">
        <v>260.0</v>
      </c>
      <c r="F1279" s="301">
        <f t="shared" si="1"/>
        <v>-0.01151959852</v>
      </c>
      <c r="G1279" s="301">
        <f t="shared" si="2"/>
        <v>0.01405166786</v>
      </c>
      <c r="H1279" s="201">
        <f t="shared" si="3"/>
        <v>0.0001498713229</v>
      </c>
      <c r="I1279" s="201">
        <f t="shared" si="4"/>
        <v>0.0001924929249</v>
      </c>
      <c r="J1279" s="312">
        <f t="shared" si="5"/>
        <v>-0.0001698504322</v>
      </c>
    </row>
    <row r="1280">
      <c r="A1280" s="309">
        <v>1276.0</v>
      </c>
      <c r="B1280" s="310">
        <v>1.0</v>
      </c>
      <c r="C1280" s="186">
        <v>6508.5</v>
      </c>
      <c r="D1280" s="311">
        <v>1.0</v>
      </c>
      <c r="E1280" s="186">
        <v>261.76</v>
      </c>
      <c r="F1280" s="301">
        <f t="shared" si="1"/>
        <v>0.006769230769</v>
      </c>
      <c r="G1280" s="301">
        <f t="shared" si="2"/>
        <v>-0.002345258898</v>
      </c>
      <c r="H1280" s="201">
        <f t="shared" si="3"/>
        <v>0.00003656179396</v>
      </c>
      <c r="I1280" s="201">
        <f t="shared" si="4"/>
        <v>0.000006364241329</v>
      </c>
      <c r="J1280" s="312">
        <f t="shared" si="5"/>
        <v>-0.00001525411683</v>
      </c>
    </row>
    <row r="1281">
      <c r="A1281" s="7">
        <v>1277.0</v>
      </c>
      <c r="B1281" s="310">
        <v>1.0</v>
      </c>
      <c r="C1281" s="186">
        <v>6528.4</v>
      </c>
      <c r="D1281" s="7">
        <v>1.0</v>
      </c>
      <c r="E1281" s="186">
        <v>267.5</v>
      </c>
      <c r="F1281" s="301">
        <f t="shared" si="1"/>
        <v>0.02192848411</v>
      </c>
      <c r="G1281" s="301">
        <f t="shared" si="2"/>
        <v>0.00305754014</v>
      </c>
      <c r="H1281" s="201">
        <f t="shared" si="3"/>
        <v>0.0004496896972</v>
      </c>
      <c r="I1281" s="201">
        <f t="shared" si="4"/>
        <v>0.00000829471241</v>
      </c>
      <c r="J1281" s="312">
        <f t="shared" si="5"/>
        <v>0.00006107410836</v>
      </c>
    </row>
    <row r="1282">
      <c r="A1282" s="7">
        <v>1278.0</v>
      </c>
      <c r="B1282" s="310">
        <v>1.0</v>
      </c>
      <c r="C1282" s="186">
        <v>6578.7</v>
      </c>
      <c r="D1282" s="311">
        <v>1.0</v>
      </c>
      <c r="E1282" s="186">
        <v>271.25</v>
      </c>
      <c r="F1282" s="301">
        <f t="shared" si="1"/>
        <v>0.01401869159</v>
      </c>
      <c r="G1282" s="301">
        <f t="shared" si="2"/>
        <v>0.0077047975</v>
      </c>
      <c r="H1282" s="201">
        <f t="shared" si="3"/>
        <v>0.0001767861621</v>
      </c>
      <c r="I1282" s="201">
        <f t="shared" si="4"/>
        <v>0.00005666041989</v>
      </c>
      <c r="J1282" s="312">
        <f t="shared" si="5"/>
        <v>0.0001000838557</v>
      </c>
    </row>
    <row r="1283">
      <c r="A1283" s="309">
        <v>1279.0</v>
      </c>
      <c r="B1283" s="310">
        <v>1.0</v>
      </c>
      <c r="C1283" s="186">
        <v>6706.0</v>
      </c>
      <c r="D1283" s="311">
        <v>1.0</v>
      </c>
      <c r="E1283" s="186">
        <v>273.0</v>
      </c>
      <c r="F1283" s="301">
        <f t="shared" si="1"/>
        <v>0.006451612903</v>
      </c>
      <c r="G1283" s="301">
        <f t="shared" si="2"/>
        <v>0.01935032757</v>
      </c>
      <c r="H1283" s="201">
        <f t="shared" si="3"/>
        <v>0.0000328216365</v>
      </c>
      <c r="I1283" s="201">
        <f t="shared" si="4"/>
        <v>0.0003675978577</v>
      </c>
      <c r="J1283" s="312">
        <f t="shared" si="5"/>
        <v>0.0001098415371</v>
      </c>
    </row>
    <row r="1284">
      <c r="A1284" s="7">
        <v>1280.0</v>
      </c>
      <c r="B1284" s="310">
        <v>1.0</v>
      </c>
      <c r="C1284" s="186">
        <v>6763.6</v>
      </c>
      <c r="D1284" s="311">
        <v>1.0</v>
      </c>
      <c r="E1284" s="186">
        <v>274.03</v>
      </c>
      <c r="F1284" s="301">
        <f t="shared" si="1"/>
        <v>0.003772893773</v>
      </c>
      <c r="G1284" s="301">
        <f t="shared" si="2"/>
        <v>0.008589322994</v>
      </c>
      <c r="H1284" s="201">
        <f t="shared" si="3"/>
        <v>0.000009304317474</v>
      </c>
      <c r="I1284" s="201">
        <f t="shared" si="4"/>
        <v>0.00007075900326</v>
      </c>
      <c r="J1284" s="312">
        <f t="shared" si="5"/>
        <v>0.00002565860929</v>
      </c>
    </row>
    <row r="1285">
      <c r="A1285" s="7">
        <v>1281.0</v>
      </c>
      <c r="B1285" s="310">
        <v>1.0</v>
      </c>
      <c r="C1285" s="186">
        <v>6700.2</v>
      </c>
      <c r="D1285" s="7">
        <v>1.0</v>
      </c>
      <c r="E1285" s="186">
        <v>269.79</v>
      </c>
      <c r="F1285" s="301">
        <f t="shared" si="1"/>
        <v>-0.01547275846</v>
      </c>
      <c r="G1285" s="301">
        <f t="shared" si="2"/>
        <v>-0.00937370631</v>
      </c>
      <c r="H1285" s="201">
        <f t="shared" si="3"/>
        <v>0.0002622895008</v>
      </c>
      <c r="I1285" s="201">
        <f t="shared" si="4"/>
        <v>0.00009122527268</v>
      </c>
      <c r="J1285" s="312">
        <f t="shared" si="5"/>
        <v>0.0001546849419</v>
      </c>
    </row>
    <row r="1286">
      <c r="A1286" s="309">
        <v>1282.0</v>
      </c>
      <c r="B1286" s="310">
        <v>1.0</v>
      </c>
      <c r="C1286" s="186">
        <v>6568.1</v>
      </c>
      <c r="D1286" s="311">
        <v>1.0</v>
      </c>
      <c r="E1286" s="186">
        <v>269.06</v>
      </c>
      <c r="F1286" s="301">
        <f t="shared" si="1"/>
        <v>-0.002705808221</v>
      </c>
      <c r="G1286" s="301">
        <f t="shared" si="2"/>
        <v>-0.01971582938</v>
      </c>
      <c r="H1286" s="201">
        <f t="shared" si="3"/>
        <v>0.00001175395441</v>
      </c>
      <c r="I1286" s="201">
        <f t="shared" si="4"/>
        <v>0.0003957439929</v>
      </c>
      <c r="J1286" s="312">
        <f t="shared" si="5"/>
        <v>0.00006820232292</v>
      </c>
    </row>
    <row r="1287">
      <c r="A1287" s="7">
        <v>1283.0</v>
      </c>
      <c r="B1287" s="310">
        <v>1.0</v>
      </c>
      <c r="C1287" s="186">
        <v>6539.9</v>
      </c>
      <c r="D1287" s="311">
        <v>1.0</v>
      </c>
      <c r="E1287" s="186">
        <v>269.23</v>
      </c>
      <c r="F1287" s="301">
        <f t="shared" si="1"/>
        <v>0.0006318293317</v>
      </c>
      <c r="G1287" s="301">
        <f t="shared" si="2"/>
        <v>-0.004293479088</v>
      </c>
      <c r="H1287" s="201">
        <f t="shared" si="3"/>
        <v>0.000000008238559187</v>
      </c>
      <c r="I1287" s="201">
        <f t="shared" si="4"/>
        <v>0.00001998952795</v>
      </c>
      <c r="J1287" s="312">
        <f t="shared" si="5"/>
        <v>0.0000004058138848</v>
      </c>
    </row>
    <row r="1288">
      <c r="A1288" s="7">
        <v>1284.0</v>
      </c>
      <c r="B1288" s="310">
        <v>1.0</v>
      </c>
      <c r="C1288" s="186">
        <v>6612.6</v>
      </c>
      <c r="D1288" s="311">
        <v>1.0</v>
      </c>
      <c r="E1288" s="186">
        <v>274.8</v>
      </c>
      <c r="F1288" s="301">
        <f t="shared" si="1"/>
        <v>0.02068863054</v>
      </c>
      <c r="G1288" s="301">
        <f t="shared" si="2"/>
        <v>0.01111637793</v>
      </c>
      <c r="H1288" s="201">
        <f t="shared" si="3"/>
        <v>0.0003986425416</v>
      </c>
      <c r="I1288" s="201">
        <f t="shared" si="4"/>
        <v>0.0001196593587</v>
      </c>
      <c r="J1288" s="312">
        <f t="shared" si="5"/>
        <v>0.0002184062977</v>
      </c>
    </row>
    <row r="1289">
      <c r="A1289" s="309"/>
      <c r="B1289" s="310"/>
      <c r="C1289" s="186"/>
      <c r="E1289" s="186"/>
      <c r="F1289" s="301"/>
      <c r="G1289" s="301"/>
    </row>
    <row r="1290">
      <c r="B1290" s="317" t="s">
        <v>405</v>
      </c>
      <c r="C1290" s="318"/>
      <c r="D1290" s="319"/>
      <c r="G1290" s="301"/>
    </row>
    <row r="1291">
      <c r="A1291" s="311"/>
      <c r="B1291" s="320" t="s">
        <v>406</v>
      </c>
      <c r="D1291" s="321"/>
    </row>
    <row r="1292">
      <c r="A1292" s="322"/>
      <c r="B1292" s="323" t="s">
        <v>407</v>
      </c>
      <c r="C1292" s="324">
        <f>SUM(F6:F1288)/sum(B5:B1288)-(SUM(G6:G1288)/sum(B5:B1288))*C1293</f>
        <v>0.0006757299988</v>
      </c>
      <c r="D1292" s="321"/>
      <c r="E1292" s="7" t="s">
        <v>408</v>
      </c>
      <c r="F1292" s="233">
        <f>STDEV(J6:J1288)</f>
        <v>0.0004483051791</v>
      </c>
    </row>
    <row r="1293">
      <c r="A1293" s="322"/>
      <c r="B1293" s="323" t="s">
        <v>409</v>
      </c>
      <c r="C1293" s="325">
        <f>(SUM(J6:J1288)/SUM(I6:I1288))</f>
        <v>0.2610864401</v>
      </c>
      <c r="D1293" s="321"/>
    </row>
    <row r="1294">
      <c r="A1294" s="322"/>
      <c r="B1294" s="323" t="s">
        <v>410</v>
      </c>
      <c r="C1294" s="326">
        <f>((1+E2)^(1/12)-1)*(1-C1293)</f>
        <v>0.001912195366</v>
      </c>
      <c r="D1294" s="321"/>
    </row>
    <row r="1295">
      <c r="A1295" s="322"/>
      <c r="B1295" s="327" t="s">
        <v>411</v>
      </c>
      <c r="C1295" s="325">
        <f>C1292-C1294</f>
        <v>-0.001236465367</v>
      </c>
      <c r="D1295" s="321"/>
    </row>
    <row r="1296">
      <c r="A1296" s="322"/>
      <c r="B1296" s="328"/>
      <c r="C1296" s="325"/>
      <c r="D1296" s="321"/>
    </row>
    <row r="1297">
      <c r="A1297" s="322"/>
      <c r="B1297" s="328"/>
      <c r="C1297" s="325"/>
      <c r="D1297" s="321"/>
    </row>
    <row r="1298">
      <c r="A1298" s="322"/>
      <c r="B1298" s="329" t="s">
        <v>412</v>
      </c>
      <c r="C1298" s="186"/>
      <c r="D1298" s="321"/>
    </row>
    <row r="1299">
      <c r="A1299" s="322"/>
      <c r="B1299" s="327" t="s">
        <v>413</v>
      </c>
      <c r="C1299" s="330">
        <f>SUM(H6:H1288)/(SUM(B5:B1288)-1)</f>
        <v>0.0002796474995</v>
      </c>
      <c r="D1299" s="321"/>
    </row>
    <row r="1300">
      <c r="A1300" s="322"/>
      <c r="B1300" s="327" t="s">
        <v>414</v>
      </c>
      <c r="C1300" s="330">
        <f>SUM(I6:I1287)/(SUM(B6:B1289)-1)</f>
        <v>0.0001134173634</v>
      </c>
      <c r="D1300" s="321"/>
    </row>
    <row r="1301">
      <c r="A1301" s="322"/>
      <c r="B1301" s="327" t="s">
        <v>415</v>
      </c>
      <c r="C1301" s="330">
        <f>C1293^2*C1300</f>
        <v>0.000007731222645</v>
      </c>
      <c r="D1301" s="321"/>
    </row>
    <row r="1302">
      <c r="A1302" s="322"/>
      <c r="B1302" s="327" t="s">
        <v>416</v>
      </c>
      <c r="C1302" s="330">
        <f>C1299-C1301</f>
        <v>0.0002719162769</v>
      </c>
      <c r="D1302" s="321"/>
    </row>
    <row r="1303">
      <c r="A1303" s="322"/>
      <c r="B1303" s="331" t="s">
        <v>417</v>
      </c>
      <c r="C1303" s="332">
        <f>C1301/C1299</f>
        <v>0.02764631423</v>
      </c>
      <c r="D1303" s="333"/>
    </row>
    <row r="1304">
      <c r="A1304" s="322"/>
      <c r="B1304" s="236"/>
    </row>
    <row r="1305">
      <c r="A1305" s="322"/>
      <c r="B1305" s="236"/>
      <c r="C1305" s="330"/>
      <c r="D1305" s="330"/>
      <c r="E1305" s="330"/>
    </row>
    <row r="1306">
      <c r="A1306" s="322"/>
      <c r="B1306" s="236"/>
      <c r="C1306" s="307"/>
      <c r="D1306" s="330"/>
      <c r="E1306" s="330"/>
    </row>
    <row r="1307">
      <c r="A1307" s="322"/>
      <c r="B1307" s="236"/>
      <c r="C1307" s="334"/>
      <c r="D1307" s="330"/>
      <c r="E1307" s="335"/>
    </row>
    <row r="1308">
      <c r="A1308" s="322"/>
      <c r="B1308" s="236"/>
      <c r="C1308" s="336"/>
      <c r="D1308" s="330"/>
      <c r="E1308" s="335"/>
    </row>
    <row r="1309">
      <c r="A1309" s="322"/>
      <c r="B1309" s="236"/>
      <c r="C1309" s="294"/>
      <c r="D1309" s="330"/>
      <c r="E1309" s="335"/>
      <c r="L1309" s="314"/>
      <c r="M1309" s="314"/>
    </row>
    <row r="1310">
      <c r="A1310" s="322"/>
      <c r="B1310" s="236"/>
      <c r="C1310" s="336"/>
      <c r="D1310" s="330"/>
      <c r="E1310" s="335"/>
    </row>
    <row r="1311">
      <c r="A1311" s="322"/>
      <c r="B1311" s="337"/>
      <c r="C1311" s="336"/>
      <c r="D1311" s="330"/>
      <c r="E1311" s="338"/>
      <c r="F1311" s="316"/>
      <c r="G1311" s="316"/>
      <c r="H1311" s="316"/>
      <c r="J1311" s="316"/>
      <c r="K1311" s="316"/>
    </row>
    <row r="1312">
      <c r="A1312" s="322"/>
      <c r="B1312" s="236"/>
      <c r="C1312" s="334"/>
      <c r="D1312" s="330"/>
      <c r="E1312" s="330"/>
    </row>
    <row r="1313">
      <c r="A1313" s="322"/>
      <c r="B1313" s="236"/>
      <c r="C1313" s="336"/>
      <c r="D1313" s="330"/>
      <c r="E1313" s="330"/>
    </row>
    <row r="1314">
      <c r="A1314" s="322"/>
      <c r="B1314" s="236"/>
      <c r="C1314" s="336"/>
      <c r="D1314" s="330"/>
      <c r="E1314" s="330"/>
    </row>
    <row r="1315">
      <c r="A1315" s="322"/>
      <c r="B1315" s="236"/>
      <c r="C1315" s="336"/>
      <c r="D1315" s="330"/>
      <c r="E1315" s="330"/>
    </row>
    <row r="1316">
      <c r="A1316" s="322"/>
      <c r="B1316" s="236"/>
      <c r="C1316" s="294"/>
      <c r="D1316" s="330"/>
      <c r="E1316" s="338"/>
    </row>
    <row r="1317">
      <c r="A1317" s="322"/>
      <c r="B1317" s="339"/>
      <c r="C1317" s="294"/>
      <c r="D1317" s="330"/>
      <c r="E1317" s="338"/>
      <c r="F1317" s="315"/>
      <c r="G1317" s="315"/>
      <c r="H1317" s="315"/>
      <c r="J1317" s="315"/>
      <c r="K1317" s="315"/>
    </row>
    <row r="1318">
      <c r="A1318" s="322"/>
      <c r="B1318" s="236"/>
      <c r="C1318" s="294"/>
      <c r="D1318" s="330"/>
      <c r="E1318" s="338"/>
    </row>
    <row r="1319">
      <c r="A1319" s="322"/>
      <c r="B1319" s="236"/>
      <c r="C1319" s="294"/>
      <c r="D1319" s="330"/>
      <c r="E1319" s="330"/>
    </row>
    <row r="1320">
      <c r="A1320" s="322"/>
      <c r="B1320" s="236"/>
      <c r="C1320" s="294"/>
      <c r="D1320" s="330"/>
      <c r="E1320" s="330"/>
    </row>
    <row r="1321">
      <c r="A1321" s="322"/>
      <c r="B1321" s="236"/>
      <c r="D1321" s="330"/>
      <c r="E1321" s="340"/>
    </row>
    <row r="1322">
      <c r="A1322" s="322"/>
      <c r="B1322" s="236"/>
      <c r="D1322" s="330"/>
      <c r="E1322" s="340"/>
    </row>
    <row r="1323">
      <c r="A1323" s="322"/>
      <c r="B1323" s="236"/>
      <c r="D1323" s="330"/>
      <c r="E1323" s="341"/>
    </row>
    <row r="1324">
      <c r="A1324" s="322"/>
      <c r="B1324" s="236"/>
      <c r="D1324" s="330"/>
      <c r="E1324" s="340"/>
    </row>
    <row r="1325">
      <c r="A1325" s="322"/>
      <c r="B1325" s="236"/>
      <c r="D1325" s="330"/>
      <c r="E1325" s="340"/>
    </row>
    <row r="1326">
      <c r="A1326" s="322"/>
      <c r="B1326" s="236"/>
      <c r="D1326" s="330"/>
      <c r="E1326" s="340"/>
    </row>
    <row r="1327">
      <c r="A1327" s="322"/>
      <c r="B1327" s="236"/>
      <c r="D1327" s="330"/>
      <c r="E1327" s="340"/>
    </row>
    <row r="1328">
      <c r="A1328" s="322"/>
      <c r="B1328" s="236"/>
      <c r="D1328" s="330"/>
      <c r="E1328" s="340"/>
    </row>
    <row r="1329">
      <c r="A1329" s="322"/>
      <c r="B1329" s="236"/>
      <c r="C1329" s="186"/>
      <c r="D1329" s="186"/>
    </row>
    <row r="1330">
      <c r="A1330" s="322"/>
      <c r="B1330" s="236"/>
      <c r="C1330" s="186"/>
      <c r="D1330" s="186"/>
    </row>
    <row r="1331">
      <c r="A1331" s="322"/>
      <c r="B1331" s="236"/>
      <c r="C1331" s="186"/>
      <c r="D1331" s="186"/>
    </row>
    <row r="1332">
      <c r="A1332" s="322"/>
      <c r="B1332" s="236"/>
      <c r="C1332" s="186"/>
      <c r="D1332" s="186"/>
    </row>
    <row r="1333">
      <c r="A1333" s="322"/>
      <c r="B1333" s="236"/>
      <c r="C1333" s="186"/>
      <c r="D1333" s="186"/>
    </row>
    <row r="1334">
      <c r="A1334" s="322"/>
      <c r="B1334" s="236"/>
      <c r="C1334" s="186"/>
      <c r="D1334" s="186"/>
    </row>
    <row r="1335">
      <c r="A1335" s="322"/>
      <c r="B1335" s="236"/>
      <c r="C1335" s="186"/>
      <c r="D1335" s="186"/>
    </row>
    <row r="1336">
      <c r="A1336" s="322"/>
      <c r="B1336" s="236"/>
      <c r="C1336" s="186"/>
      <c r="D1336" s="186"/>
    </row>
    <row r="1337">
      <c r="A1337" s="322"/>
      <c r="B1337" s="236"/>
      <c r="C1337" s="186"/>
      <c r="D1337" s="186"/>
    </row>
    <row r="1338">
      <c r="A1338" s="322"/>
      <c r="B1338" s="236"/>
      <c r="C1338" s="186"/>
      <c r="D1338" s="186"/>
    </row>
    <row r="1339">
      <c r="A1339" s="322"/>
      <c r="B1339" s="236"/>
      <c r="C1339" s="186"/>
      <c r="D1339" s="186"/>
    </row>
    <row r="1340">
      <c r="A1340" s="322"/>
      <c r="B1340" s="236"/>
      <c r="C1340" s="186"/>
      <c r="D1340" s="186"/>
    </row>
    <row r="1341">
      <c r="A1341" s="322"/>
      <c r="B1341" s="236"/>
      <c r="C1341" s="186"/>
      <c r="D1341" s="186"/>
    </row>
    <row r="1342">
      <c r="A1342" s="322"/>
      <c r="B1342" s="236"/>
      <c r="C1342" s="186"/>
      <c r="D1342" s="186"/>
    </row>
    <row r="1343">
      <c r="A1343" s="322"/>
      <c r="B1343" s="236"/>
      <c r="C1343" s="186"/>
      <c r="D1343" s="186"/>
    </row>
    <row r="1344">
      <c r="A1344" s="322"/>
      <c r="B1344" s="236"/>
      <c r="C1344" s="186"/>
      <c r="D1344" s="186"/>
    </row>
    <row r="1345">
      <c r="A1345" s="322"/>
      <c r="B1345" s="236"/>
      <c r="C1345" s="186"/>
      <c r="D1345" s="186"/>
    </row>
    <row r="1346">
      <c r="A1346" s="322"/>
      <c r="B1346" s="236"/>
      <c r="C1346" s="186"/>
      <c r="D1346" s="186"/>
    </row>
    <row r="1347">
      <c r="A1347" s="322"/>
      <c r="B1347" s="236"/>
      <c r="C1347" s="186"/>
      <c r="D1347" s="186"/>
    </row>
    <row r="1348">
      <c r="A1348" s="322"/>
      <c r="B1348" s="236"/>
      <c r="C1348" s="186"/>
      <c r="D1348" s="186"/>
    </row>
    <row r="1349">
      <c r="A1349" s="322"/>
      <c r="B1349" s="236"/>
      <c r="C1349" s="186"/>
      <c r="D1349" s="186"/>
    </row>
    <row r="1350">
      <c r="A1350" s="322"/>
      <c r="B1350" s="236"/>
      <c r="C1350" s="186"/>
      <c r="D1350" s="186"/>
    </row>
    <row r="1351">
      <c r="A1351" s="322"/>
      <c r="B1351" s="236"/>
      <c r="C1351" s="186"/>
      <c r="D1351" s="186"/>
    </row>
    <row r="1352">
      <c r="A1352" s="322"/>
      <c r="B1352" s="236"/>
      <c r="C1352" s="186"/>
      <c r="D1352" s="186"/>
    </row>
    <row r="1353">
      <c r="A1353" s="322"/>
      <c r="B1353" s="236"/>
      <c r="C1353" s="186"/>
      <c r="D1353" s="186"/>
    </row>
    <row r="1354">
      <c r="A1354" s="322"/>
      <c r="B1354" s="236"/>
      <c r="C1354" s="186"/>
      <c r="D1354" s="186"/>
    </row>
    <row r="1355">
      <c r="A1355" s="322"/>
      <c r="B1355" s="236"/>
      <c r="C1355" s="186"/>
      <c r="D1355" s="186"/>
    </row>
    <row r="1356">
      <c r="A1356" s="322"/>
      <c r="B1356" s="236"/>
      <c r="C1356" s="186"/>
      <c r="D1356" s="186"/>
    </row>
    <row r="1357">
      <c r="A1357" s="322"/>
      <c r="B1357" s="236"/>
      <c r="C1357" s="186"/>
      <c r="D1357" s="186"/>
    </row>
    <row r="1358">
      <c r="A1358" s="322"/>
      <c r="B1358" s="236"/>
      <c r="C1358" s="186"/>
      <c r="D1358" s="186"/>
    </row>
    <row r="1359">
      <c r="A1359" s="322"/>
      <c r="B1359" s="236"/>
      <c r="C1359" s="186"/>
      <c r="D1359" s="186"/>
    </row>
    <row r="1360">
      <c r="A1360" s="322"/>
      <c r="B1360" s="236"/>
      <c r="C1360" s="186"/>
      <c r="D1360" s="186"/>
    </row>
    <row r="1361">
      <c r="A1361" s="322"/>
      <c r="B1361" s="236"/>
      <c r="C1361" s="186"/>
      <c r="D1361" s="186"/>
    </row>
    <row r="1362">
      <c r="A1362" s="322"/>
      <c r="B1362" s="236"/>
      <c r="C1362" s="186"/>
      <c r="D1362" s="186"/>
    </row>
    <row r="1363">
      <c r="A1363" s="322"/>
      <c r="B1363" s="236"/>
      <c r="C1363" s="186"/>
      <c r="D1363" s="186"/>
    </row>
    <row r="1364">
      <c r="A1364" s="322"/>
      <c r="B1364" s="236"/>
      <c r="C1364" s="186"/>
      <c r="D1364" s="186"/>
    </row>
    <row r="1365">
      <c r="A1365" s="322"/>
      <c r="B1365" s="236"/>
      <c r="C1365" s="186"/>
      <c r="D1365" s="186"/>
    </row>
    <row r="1366">
      <c r="A1366" s="322"/>
      <c r="B1366" s="236"/>
      <c r="C1366" s="186"/>
      <c r="D1366" s="186"/>
    </row>
    <row r="1367">
      <c r="A1367" s="322"/>
      <c r="B1367" s="236"/>
      <c r="C1367" s="186"/>
      <c r="D1367" s="186"/>
    </row>
    <row r="1368">
      <c r="A1368" s="322"/>
      <c r="B1368" s="236"/>
      <c r="C1368" s="186"/>
      <c r="D1368" s="186"/>
    </row>
    <row r="1369">
      <c r="A1369" s="322"/>
      <c r="B1369" s="236"/>
      <c r="C1369" s="186"/>
      <c r="D1369" s="186"/>
    </row>
    <row r="1370">
      <c r="A1370" s="322"/>
      <c r="B1370" s="236"/>
      <c r="C1370" s="186"/>
      <c r="D1370" s="186"/>
    </row>
    <row r="1371">
      <c r="A1371" s="322"/>
      <c r="B1371" s="236"/>
      <c r="C1371" s="186"/>
      <c r="D1371" s="186"/>
    </row>
    <row r="1372">
      <c r="A1372" s="322"/>
      <c r="B1372" s="236"/>
      <c r="C1372" s="186"/>
      <c r="D1372" s="186"/>
    </row>
    <row r="1373">
      <c r="A1373" s="322"/>
      <c r="B1373" s="236"/>
      <c r="C1373" s="186"/>
      <c r="D1373" s="186"/>
    </row>
    <row r="1374">
      <c r="A1374" s="322"/>
      <c r="B1374" s="236"/>
      <c r="C1374" s="186"/>
      <c r="D1374" s="186"/>
    </row>
    <row r="1375">
      <c r="A1375" s="322"/>
      <c r="B1375" s="236"/>
      <c r="C1375" s="186"/>
      <c r="D1375" s="186"/>
    </row>
    <row r="1376">
      <c r="A1376" s="322"/>
      <c r="B1376" s="236"/>
      <c r="C1376" s="186"/>
      <c r="D1376" s="186"/>
    </row>
    <row r="1377">
      <c r="A1377" s="322"/>
      <c r="B1377" s="236"/>
      <c r="C1377" s="186"/>
      <c r="D1377" s="186"/>
    </row>
    <row r="1378">
      <c r="A1378" s="322"/>
      <c r="B1378" s="236"/>
      <c r="C1378" s="186"/>
      <c r="D1378" s="186"/>
    </row>
    <row r="1379">
      <c r="A1379" s="322"/>
      <c r="B1379" s="236"/>
      <c r="C1379" s="186"/>
      <c r="D1379" s="186"/>
    </row>
    <row r="1380">
      <c r="A1380" s="322"/>
      <c r="B1380" s="236"/>
      <c r="C1380" s="186"/>
      <c r="D1380" s="186"/>
    </row>
    <row r="1381">
      <c r="A1381" s="322"/>
      <c r="B1381" s="337"/>
      <c r="C1381" s="186"/>
      <c r="D1381" s="186"/>
      <c r="E1381" s="316"/>
      <c r="F1381" s="316"/>
      <c r="G1381" s="316"/>
      <c r="H1381" s="316"/>
      <c r="J1381" s="316"/>
      <c r="K1381" s="316"/>
    </row>
    <row r="1382">
      <c r="A1382" s="322"/>
      <c r="B1382" s="236"/>
      <c r="C1382" s="186"/>
      <c r="D1382" s="186"/>
    </row>
    <row r="1383">
      <c r="A1383" s="322"/>
      <c r="B1383" s="236"/>
      <c r="C1383" s="186"/>
      <c r="D1383" s="186"/>
    </row>
    <row r="1384">
      <c r="A1384" s="322"/>
      <c r="B1384" s="236"/>
      <c r="C1384" s="186"/>
      <c r="D1384" s="186"/>
    </row>
    <row r="1385">
      <c r="A1385" s="322"/>
      <c r="B1385" s="236"/>
      <c r="C1385" s="186"/>
      <c r="D1385" s="186"/>
    </row>
    <row r="1386">
      <c r="A1386" s="322"/>
      <c r="B1386" s="236"/>
      <c r="C1386" s="186"/>
      <c r="D1386" s="186"/>
    </row>
    <row r="1387">
      <c r="A1387" s="322"/>
      <c r="B1387" s="236"/>
      <c r="C1387" s="186"/>
      <c r="D1387" s="186"/>
    </row>
    <row r="1388">
      <c r="A1388" s="322"/>
      <c r="B1388" s="236"/>
      <c r="C1388" s="186"/>
      <c r="D1388" s="186"/>
    </row>
    <row r="1389">
      <c r="A1389" s="322"/>
      <c r="B1389" s="236"/>
      <c r="C1389" s="186"/>
      <c r="D1389" s="186"/>
    </row>
    <row r="1390">
      <c r="A1390" s="322"/>
      <c r="B1390" s="236"/>
      <c r="C1390" s="186"/>
      <c r="D1390" s="186"/>
    </row>
    <row r="1391">
      <c r="A1391" s="322"/>
      <c r="B1391" s="236"/>
      <c r="C1391" s="186"/>
      <c r="D1391" s="186"/>
    </row>
    <row r="1392">
      <c r="A1392" s="322"/>
      <c r="B1392" s="236"/>
      <c r="C1392" s="186"/>
      <c r="D1392" s="186"/>
    </row>
    <row r="1393">
      <c r="A1393" s="322"/>
      <c r="B1393" s="236"/>
      <c r="C1393" s="186"/>
      <c r="D1393" s="186"/>
    </row>
    <row r="1394">
      <c r="A1394" s="322"/>
      <c r="B1394" s="236"/>
      <c r="C1394" s="186"/>
      <c r="D1394" s="186"/>
    </row>
    <row r="1395">
      <c r="A1395" s="322"/>
      <c r="B1395" s="236"/>
      <c r="C1395" s="186"/>
      <c r="D1395" s="186"/>
    </row>
    <row r="1396">
      <c r="A1396" s="322"/>
      <c r="B1396" s="236"/>
      <c r="C1396" s="186"/>
      <c r="D1396" s="186"/>
    </row>
    <row r="1397">
      <c r="A1397" s="322"/>
      <c r="B1397" s="236"/>
      <c r="C1397" s="186"/>
      <c r="D1397" s="186"/>
    </row>
    <row r="1398">
      <c r="A1398" s="322"/>
      <c r="B1398" s="236"/>
      <c r="C1398" s="186"/>
      <c r="D1398" s="186"/>
    </row>
    <row r="1399">
      <c r="A1399" s="322"/>
      <c r="B1399" s="236"/>
      <c r="C1399" s="186"/>
      <c r="D1399" s="186"/>
    </row>
    <row r="1400">
      <c r="A1400" s="322"/>
      <c r="B1400" s="236"/>
      <c r="C1400" s="186"/>
      <c r="D1400" s="186"/>
    </row>
    <row r="1401">
      <c r="A1401" s="322"/>
      <c r="B1401" s="236"/>
      <c r="C1401" s="186"/>
      <c r="D1401" s="186"/>
    </row>
    <row r="1402">
      <c r="A1402" s="322"/>
      <c r="B1402" s="236"/>
      <c r="C1402" s="186"/>
      <c r="D1402" s="186"/>
    </row>
    <row r="1403">
      <c r="A1403" s="322"/>
      <c r="B1403" s="236"/>
      <c r="C1403" s="186"/>
      <c r="D1403" s="186"/>
    </row>
    <row r="1404">
      <c r="A1404" s="322"/>
      <c r="B1404" s="236"/>
      <c r="C1404" s="186"/>
      <c r="D1404" s="186"/>
    </row>
    <row r="1405">
      <c r="A1405" s="322"/>
      <c r="B1405" s="236"/>
      <c r="C1405" s="186"/>
      <c r="D1405" s="186"/>
    </row>
    <row r="1406">
      <c r="A1406" s="322"/>
      <c r="B1406" s="236"/>
      <c r="C1406" s="186"/>
      <c r="D1406" s="186"/>
    </row>
    <row r="1407">
      <c r="A1407" s="322"/>
      <c r="B1407" s="236"/>
      <c r="C1407" s="186"/>
      <c r="D1407" s="186"/>
    </row>
    <row r="1408">
      <c r="A1408" s="322"/>
      <c r="B1408" s="236"/>
      <c r="C1408" s="186"/>
      <c r="D1408" s="186"/>
    </row>
    <row r="1409">
      <c r="A1409" s="322"/>
      <c r="B1409" s="236"/>
      <c r="C1409" s="186"/>
      <c r="D1409" s="186"/>
    </row>
    <row r="1410">
      <c r="A1410" s="322"/>
      <c r="B1410" s="236"/>
      <c r="C1410" s="186"/>
      <c r="D1410" s="186"/>
    </row>
    <row r="1411">
      <c r="A1411" s="322"/>
      <c r="B1411" s="236"/>
      <c r="C1411" s="186"/>
      <c r="D1411" s="186"/>
    </row>
    <row r="1412">
      <c r="A1412" s="322"/>
      <c r="B1412" s="236"/>
      <c r="C1412" s="186"/>
      <c r="D1412" s="186"/>
    </row>
    <row r="1413">
      <c r="A1413" s="322"/>
      <c r="B1413" s="236"/>
      <c r="C1413" s="186"/>
      <c r="D1413" s="186"/>
    </row>
    <row r="1414">
      <c r="A1414" s="322"/>
      <c r="B1414" s="236"/>
      <c r="C1414" s="186"/>
      <c r="D1414" s="186"/>
    </row>
    <row r="1415">
      <c r="A1415" s="322"/>
      <c r="B1415" s="236"/>
      <c r="C1415" s="186"/>
      <c r="D1415" s="186"/>
    </row>
    <row r="1416">
      <c r="A1416" s="322"/>
      <c r="B1416" s="236"/>
      <c r="C1416" s="186"/>
      <c r="D1416" s="186"/>
    </row>
    <row r="1417">
      <c r="A1417" s="322"/>
      <c r="B1417" s="236"/>
      <c r="C1417" s="186"/>
      <c r="D1417" s="186"/>
    </row>
    <row r="1418">
      <c r="A1418" s="322"/>
      <c r="B1418" s="236"/>
      <c r="C1418" s="186"/>
      <c r="D1418" s="186"/>
    </row>
    <row r="1419">
      <c r="A1419" s="322"/>
      <c r="B1419" s="236"/>
      <c r="C1419" s="186"/>
      <c r="D1419" s="186"/>
    </row>
    <row r="1420">
      <c r="A1420" s="322"/>
      <c r="B1420" s="236"/>
      <c r="C1420" s="186"/>
      <c r="D1420" s="186"/>
    </row>
    <row r="1421">
      <c r="A1421" s="322"/>
      <c r="B1421" s="236"/>
      <c r="C1421" s="186"/>
      <c r="D1421" s="186"/>
    </row>
    <row r="1422">
      <c r="A1422" s="322"/>
      <c r="B1422" s="236"/>
      <c r="C1422" s="186"/>
      <c r="D1422" s="186"/>
    </row>
    <row r="1423">
      <c r="A1423" s="322"/>
      <c r="B1423" s="236"/>
      <c r="C1423" s="186"/>
      <c r="D1423" s="186"/>
    </row>
    <row r="1424">
      <c r="A1424" s="322"/>
      <c r="B1424" s="236"/>
      <c r="C1424" s="186"/>
      <c r="D1424" s="186"/>
    </row>
    <row r="1425">
      <c r="A1425" s="322"/>
      <c r="B1425" s="236"/>
      <c r="C1425" s="186"/>
      <c r="D1425" s="186"/>
    </row>
    <row r="1426">
      <c r="A1426" s="322"/>
      <c r="B1426" s="236"/>
      <c r="C1426" s="186"/>
      <c r="D1426" s="186"/>
    </row>
    <row r="1427">
      <c r="A1427" s="322"/>
      <c r="B1427" s="236"/>
      <c r="C1427" s="186"/>
      <c r="D1427" s="186"/>
    </row>
    <row r="1428">
      <c r="A1428" s="322"/>
      <c r="B1428" s="236"/>
      <c r="C1428" s="186"/>
      <c r="D1428" s="186"/>
    </row>
    <row r="1429">
      <c r="A1429" s="322"/>
      <c r="B1429" s="236"/>
      <c r="C1429" s="186"/>
      <c r="D1429" s="186"/>
    </row>
    <row r="1430">
      <c r="A1430" s="322"/>
      <c r="B1430" s="236"/>
      <c r="C1430" s="186"/>
      <c r="D1430" s="186"/>
    </row>
    <row r="1431">
      <c r="A1431" s="322"/>
      <c r="B1431" s="236"/>
      <c r="C1431" s="186"/>
      <c r="D1431" s="186"/>
    </row>
    <row r="1432">
      <c r="A1432" s="322"/>
      <c r="B1432" s="236"/>
      <c r="C1432" s="186"/>
      <c r="D1432" s="186"/>
    </row>
    <row r="1433">
      <c r="A1433" s="322"/>
      <c r="B1433" s="236"/>
      <c r="C1433" s="186"/>
      <c r="D1433" s="186"/>
    </row>
    <row r="1434">
      <c r="A1434" s="322"/>
      <c r="B1434" s="236"/>
      <c r="C1434" s="186"/>
      <c r="D1434" s="186"/>
    </row>
    <row r="1435">
      <c r="A1435" s="322"/>
      <c r="B1435" s="236"/>
      <c r="C1435" s="186"/>
      <c r="D1435" s="186"/>
    </row>
    <row r="1436">
      <c r="A1436" s="322"/>
      <c r="B1436" s="236"/>
      <c r="C1436" s="186"/>
      <c r="D1436" s="186"/>
    </row>
    <row r="1437">
      <c r="A1437" s="322"/>
      <c r="B1437" s="236"/>
      <c r="C1437" s="186"/>
      <c r="D1437" s="186"/>
    </row>
    <row r="1438">
      <c r="A1438" s="322"/>
      <c r="B1438" s="236"/>
      <c r="C1438" s="186"/>
      <c r="D1438" s="186"/>
    </row>
    <row r="1439">
      <c r="A1439" s="322"/>
      <c r="B1439" s="236"/>
      <c r="C1439" s="186"/>
      <c r="D1439" s="186"/>
    </row>
    <row r="1440">
      <c r="A1440" s="322"/>
      <c r="B1440" s="236"/>
      <c r="C1440" s="186"/>
      <c r="D1440" s="186"/>
    </row>
    <row r="1441">
      <c r="A1441" s="322"/>
      <c r="B1441" s="236"/>
      <c r="C1441" s="186"/>
      <c r="D1441" s="186"/>
    </row>
    <row r="1442">
      <c r="A1442" s="322"/>
      <c r="B1442" s="236"/>
      <c r="C1442" s="186"/>
      <c r="D1442" s="186"/>
    </row>
    <row r="1443">
      <c r="A1443" s="322"/>
      <c r="B1443" s="236"/>
      <c r="C1443" s="186"/>
      <c r="D1443" s="186"/>
    </row>
    <row r="1444">
      <c r="A1444" s="322"/>
      <c r="B1444" s="236"/>
      <c r="C1444" s="186"/>
      <c r="D1444" s="186"/>
    </row>
    <row r="1445">
      <c r="A1445" s="322"/>
      <c r="B1445" s="236"/>
      <c r="C1445" s="186"/>
      <c r="D1445" s="186"/>
    </row>
    <row r="1446">
      <c r="A1446" s="322"/>
      <c r="B1446" s="236"/>
      <c r="C1446" s="186"/>
      <c r="D1446" s="186"/>
    </row>
    <row r="1447">
      <c r="A1447" s="322"/>
      <c r="B1447" s="236"/>
      <c r="C1447" s="186"/>
      <c r="D1447" s="186"/>
    </row>
    <row r="1448">
      <c r="A1448" s="322"/>
      <c r="B1448" s="236"/>
      <c r="C1448" s="186"/>
      <c r="D1448" s="186"/>
    </row>
    <row r="1449">
      <c r="A1449" s="322"/>
      <c r="B1449" s="236"/>
      <c r="C1449" s="186"/>
      <c r="D1449" s="186"/>
    </row>
    <row r="1450">
      <c r="A1450" s="322"/>
      <c r="B1450" s="236"/>
      <c r="C1450" s="186"/>
      <c r="D1450" s="186"/>
    </row>
    <row r="1451">
      <c r="A1451" s="322"/>
      <c r="B1451" s="236"/>
      <c r="C1451" s="186"/>
      <c r="D1451" s="186"/>
    </row>
    <row r="1452">
      <c r="A1452" s="322"/>
      <c r="B1452" s="236"/>
      <c r="C1452" s="186"/>
      <c r="D1452" s="186"/>
    </row>
    <row r="1453">
      <c r="A1453" s="322"/>
      <c r="B1453" s="236"/>
      <c r="C1453" s="186"/>
      <c r="D1453" s="186"/>
    </row>
    <row r="1454">
      <c r="A1454" s="322"/>
      <c r="B1454" s="236"/>
      <c r="C1454" s="186"/>
      <c r="D1454" s="186"/>
    </row>
    <row r="1455">
      <c r="A1455" s="322"/>
      <c r="B1455" s="236"/>
      <c r="C1455" s="186"/>
      <c r="D1455" s="186"/>
    </row>
    <row r="1456">
      <c r="A1456" s="322"/>
      <c r="B1456" s="236"/>
      <c r="C1456" s="186"/>
      <c r="D1456" s="186"/>
    </row>
    <row r="1457">
      <c r="A1457" s="322"/>
      <c r="B1457" s="236"/>
      <c r="C1457" s="186"/>
      <c r="D1457" s="186"/>
    </row>
    <row r="1458">
      <c r="A1458" s="322"/>
      <c r="B1458" s="236"/>
      <c r="C1458" s="186"/>
      <c r="D1458" s="186"/>
    </row>
    <row r="1459">
      <c r="A1459" s="322"/>
      <c r="B1459" s="236"/>
      <c r="C1459" s="186"/>
      <c r="D1459" s="186"/>
    </row>
    <row r="1460">
      <c r="A1460" s="322"/>
      <c r="B1460" s="236"/>
      <c r="C1460" s="186"/>
      <c r="D1460" s="186"/>
    </row>
    <row r="1461">
      <c r="A1461" s="322"/>
      <c r="B1461" s="236"/>
      <c r="C1461" s="186"/>
      <c r="D1461" s="186"/>
    </row>
    <row r="1462">
      <c r="A1462" s="322"/>
      <c r="B1462" s="236"/>
      <c r="C1462" s="186"/>
      <c r="D1462" s="186"/>
    </row>
    <row r="1463">
      <c r="A1463" s="322"/>
      <c r="B1463" s="236"/>
      <c r="C1463" s="186"/>
      <c r="D1463" s="186"/>
    </row>
    <row r="1464">
      <c r="A1464" s="322"/>
      <c r="B1464" s="236"/>
      <c r="C1464" s="186"/>
      <c r="D1464" s="186"/>
    </row>
    <row r="1465">
      <c r="A1465" s="322"/>
      <c r="B1465" s="236"/>
      <c r="C1465" s="186"/>
      <c r="D1465" s="186"/>
    </row>
    <row r="1466">
      <c r="A1466" s="322"/>
      <c r="B1466" s="236"/>
      <c r="C1466" s="186"/>
      <c r="D1466" s="186"/>
    </row>
    <row r="1467">
      <c r="A1467" s="322"/>
      <c r="B1467" s="236"/>
      <c r="C1467" s="186"/>
      <c r="D1467" s="186"/>
    </row>
    <row r="1468">
      <c r="A1468" s="322"/>
      <c r="B1468" s="236"/>
      <c r="C1468" s="186"/>
      <c r="D1468" s="186"/>
    </row>
    <row r="1469">
      <c r="A1469" s="322"/>
      <c r="B1469" s="236"/>
      <c r="C1469" s="186"/>
      <c r="D1469" s="186"/>
    </row>
    <row r="1470">
      <c r="A1470" s="322"/>
      <c r="B1470" s="236"/>
      <c r="C1470" s="186"/>
      <c r="D1470" s="186"/>
    </row>
    <row r="1471">
      <c r="A1471" s="322"/>
      <c r="B1471" s="236"/>
      <c r="C1471" s="186"/>
      <c r="D1471" s="186"/>
    </row>
    <row r="1472">
      <c r="A1472" s="322"/>
      <c r="B1472" s="236"/>
      <c r="C1472" s="186"/>
      <c r="D1472" s="186"/>
    </row>
    <row r="1473">
      <c r="A1473" s="322"/>
      <c r="B1473" s="236"/>
      <c r="C1473" s="186"/>
      <c r="D1473" s="186"/>
    </row>
    <row r="1474">
      <c r="A1474" s="322"/>
      <c r="B1474" s="236"/>
      <c r="C1474" s="186"/>
      <c r="D1474" s="186"/>
    </row>
    <row r="1475">
      <c r="A1475" s="322"/>
      <c r="B1475" s="236"/>
      <c r="C1475" s="186"/>
      <c r="D1475" s="186"/>
    </row>
    <row r="1476">
      <c r="A1476" s="322"/>
      <c r="B1476" s="236"/>
      <c r="C1476" s="186"/>
      <c r="D1476" s="186"/>
    </row>
    <row r="1477">
      <c r="A1477" s="322"/>
      <c r="B1477" s="236"/>
      <c r="C1477" s="186"/>
      <c r="D1477" s="186"/>
    </row>
    <row r="1478">
      <c r="A1478" s="322"/>
      <c r="B1478" s="236"/>
      <c r="C1478" s="186"/>
      <c r="D1478" s="186"/>
    </row>
    <row r="1479">
      <c r="A1479" s="322"/>
      <c r="B1479" s="236"/>
      <c r="C1479" s="186"/>
      <c r="D1479" s="186"/>
    </row>
    <row r="1480">
      <c r="A1480" s="322"/>
      <c r="B1480" s="236"/>
      <c r="C1480" s="186"/>
      <c r="D1480" s="186"/>
    </row>
    <row r="1481">
      <c r="A1481" s="322"/>
      <c r="B1481" s="236"/>
      <c r="C1481" s="186"/>
      <c r="D1481" s="186"/>
    </row>
    <row r="1482">
      <c r="A1482" s="322"/>
      <c r="B1482" s="236"/>
      <c r="C1482" s="186"/>
      <c r="D1482" s="186"/>
    </row>
    <row r="1483">
      <c r="A1483" s="322"/>
      <c r="B1483" s="236"/>
      <c r="C1483" s="186"/>
      <c r="D1483" s="186"/>
    </row>
    <row r="1484">
      <c r="A1484" s="322"/>
      <c r="B1484" s="236"/>
      <c r="C1484" s="186"/>
      <c r="D1484" s="186"/>
    </row>
    <row r="1485">
      <c r="A1485" s="322"/>
      <c r="B1485" s="236"/>
      <c r="C1485" s="186"/>
      <c r="D1485" s="186"/>
    </row>
    <row r="1486">
      <c r="A1486" s="322"/>
      <c r="B1486" s="236"/>
      <c r="C1486" s="186"/>
      <c r="D1486" s="186"/>
    </row>
    <row r="1487">
      <c r="A1487" s="322"/>
      <c r="B1487" s="236"/>
      <c r="C1487" s="186"/>
      <c r="D1487" s="186"/>
    </row>
    <row r="1488">
      <c r="A1488" s="322"/>
      <c r="B1488" s="236"/>
      <c r="C1488" s="186"/>
      <c r="D1488" s="186"/>
    </row>
    <row r="1489">
      <c r="A1489" s="322"/>
      <c r="B1489" s="236"/>
      <c r="C1489" s="186"/>
      <c r="D1489" s="186"/>
    </row>
    <row r="1490">
      <c r="A1490" s="322"/>
      <c r="B1490" s="236"/>
      <c r="C1490" s="186"/>
      <c r="D1490" s="186"/>
    </row>
    <row r="1491">
      <c r="A1491" s="322"/>
      <c r="B1491" s="236"/>
      <c r="C1491" s="186"/>
      <c r="D1491" s="186"/>
    </row>
    <row r="1492">
      <c r="A1492" s="322"/>
      <c r="B1492" s="236"/>
      <c r="C1492" s="186"/>
      <c r="D1492" s="186"/>
    </row>
    <row r="1493">
      <c r="A1493" s="322"/>
      <c r="B1493" s="236"/>
      <c r="C1493" s="186"/>
      <c r="D1493" s="186"/>
    </row>
    <row r="1494">
      <c r="A1494" s="322"/>
      <c r="B1494" s="236"/>
      <c r="C1494" s="186"/>
      <c r="D1494" s="186"/>
    </row>
    <row r="1495">
      <c r="A1495" s="322"/>
      <c r="B1495" s="236"/>
      <c r="C1495" s="186"/>
      <c r="D1495" s="186"/>
    </row>
    <row r="1496">
      <c r="A1496" s="322"/>
      <c r="B1496" s="236"/>
      <c r="C1496" s="186"/>
      <c r="D1496" s="186"/>
    </row>
    <row r="1497">
      <c r="A1497" s="322"/>
      <c r="B1497" s="236"/>
      <c r="C1497" s="186"/>
      <c r="D1497" s="186"/>
    </row>
    <row r="1498">
      <c r="A1498" s="322"/>
      <c r="B1498" s="236"/>
      <c r="C1498" s="186"/>
      <c r="D1498" s="186"/>
    </row>
    <row r="1499">
      <c r="A1499" s="322"/>
      <c r="B1499" s="236"/>
      <c r="C1499" s="186"/>
      <c r="D1499" s="186"/>
    </row>
    <row r="1500">
      <c r="A1500" s="322"/>
      <c r="B1500" s="236"/>
      <c r="C1500" s="186"/>
      <c r="D1500" s="186"/>
    </row>
    <row r="1501">
      <c r="A1501" s="322"/>
      <c r="B1501" s="236"/>
      <c r="C1501" s="186"/>
      <c r="D1501" s="186"/>
    </row>
    <row r="1502">
      <c r="A1502" s="322"/>
      <c r="B1502" s="236"/>
      <c r="C1502" s="186"/>
      <c r="D1502" s="186"/>
    </row>
    <row r="1503">
      <c r="A1503" s="322"/>
      <c r="B1503" s="236"/>
      <c r="C1503" s="186"/>
      <c r="D1503" s="186"/>
    </row>
    <row r="1504">
      <c r="A1504" s="322"/>
      <c r="B1504" s="236"/>
      <c r="C1504" s="186"/>
      <c r="D1504" s="186"/>
    </row>
    <row r="1505">
      <c r="A1505" s="322"/>
      <c r="B1505" s="236"/>
      <c r="C1505" s="186"/>
      <c r="D1505" s="186"/>
    </row>
    <row r="1506">
      <c r="A1506" s="322"/>
      <c r="B1506" s="236"/>
      <c r="C1506" s="186"/>
      <c r="D1506" s="186"/>
    </row>
    <row r="1507">
      <c r="A1507" s="322"/>
      <c r="B1507" s="236"/>
      <c r="C1507" s="186"/>
      <c r="D1507" s="186"/>
    </row>
    <row r="1508">
      <c r="A1508" s="322"/>
      <c r="B1508" s="236"/>
      <c r="C1508" s="186"/>
      <c r="D1508" s="186"/>
    </row>
    <row r="1509">
      <c r="A1509" s="322"/>
      <c r="B1509" s="236"/>
      <c r="C1509" s="186"/>
      <c r="D1509" s="186"/>
    </row>
    <row r="1510">
      <c r="A1510" s="322"/>
      <c r="B1510" s="236"/>
      <c r="C1510" s="186"/>
      <c r="D1510" s="186"/>
    </row>
    <row r="1511">
      <c r="A1511" s="322"/>
      <c r="B1511" s="236"/>
      <c r="C1511" s="186"/>
      <c r="D1511" s="186"/>
    </row>
    <row r="1512">
      <c r="A1512" s="322"/>
      <c r="B1512" s="236"/>
      <c r="C1512" s="186"/>
      <c r="D1512" s="186"/>
    </row>
    <row r="1513">
      <c r="A1513" s="322"/>
      <c r="B1513" s="236"/>
      <c r="C1513" s="186"/>
      <c r="D1513" s="186"/>
    </row>
    <row r="1514">
      <c r="A1514" s="322"/>
      <c r="B1514" s="236"/>
      <c r="C1514" s="186"/>
      <c r="D1514" s="186"/>
    </row>
    <row r="1515">
      <c r="A1515" s="322"/>
      <c r="B1515" s="236"/>
      <c r="C1515" s="186"/>
      <c r="D1515" s="186"/>
    </row>
    <row r="1516">
      <c r="A1516" s="322"/>
      <c r="B1516" s="236"/>
      <c r="C1516" s="186"/>
      <c r="D1516" s="186"/>
    </row>
    <row r="1517">
      <c r="A1517" s="322"/>
      <c r="B1517" s="236"/>
      <c r="C1517" s="186"/>
      <c r="D1517" s="186"/>
    </row>
    <row r="1518">
      <c r="A1518" s="322"/>
      <c r="B1518" s="236"/>
      <c r="C1518" s="186"/>
      <c r="D1518" s="186"/>
    </row>
    <row r="1519">
      <c r="A1519" s="322"/>
      <c r="B1519" s="236"/>
      <c r="C1519" s="186"/>
      <c r="D1519" s="186"/>
    </row>
    <row r="1520">
      <c r="A1520" s="322"/>
      <c r="B1520" s="236"/>
      <c r="C1520" s="186"/>
      <c r="D1520" s="186"/>
    </row>
    <row r="1521">
      <c r="A1521" s="322"/>
      <c r="B1521" s="236"/>
      <c r="C1521" s="186"/>
      <c r="D1521" s="186"/>
    </row>
    <row r="1522">
      <c r="A1522" s="322"/>
      <c r="B1522" s="236"/>
      <c r="C1522" s="186"/>
      <c r="D1522" s="186"/>
    </row>
    <row r="1523">
      <c r="A1523" s="322"/>
      <c r="B1523" s="236"/>
      <c r="C1523" s="186"/>
      <c r="D1523" s="186"/>
    </row>
    <row r="1524">
      <c r="A1524" s="322"/>
      <c r="B1524" s="236"/>
      <c r="C1524" s="186"/>
      <c r="D1524" s="186"/>
    </row>
    <row r="1525">
      <c r="A1525" s="322"/>
      <c r="B1525" s="236"/>
      <c r="C1525" s="186"/>
      <c r="D1525" s="186"/>
    </row>
    <row r="1526">
      <c r="A1526" s="322"/>
      <c r="B1526" s="236"/>
      <c r="C1526" s="186"/>
      <c r="D1526" s="186"/>
    </row>
    <row r="1527">
      <c r="A1527" s="322"/>
      <c r="B1527" s="236"/>
      <c r="C1527" s="186"/>
      <c r="D1527" s="186"/>
    </row>
    <row r="1528">
      <c r="A1528" s="322"/>
      <c r="B1528" s="236"/>
      <c r="C1528" s="186"/>
      <c r="D1528" s="186"/>
    </row>
    <row r="1529">
      <c r="A1529" s="322"/>
      <c r="B1529" s="236"/>
      <c r="C1529" s="186"/>
      <c r="D1529" s="186"/>
    </row>
    <row r="1530">
      <c r="A1530" s="322"/>
      <c r="B1530" s="236"/>
      <c r="C1530" s="186"/>
      <c r="D1530" s="186"/>
    </row>
    <row r="1531">
      <c r="A1531" s="322"/>
      <c r="B1531" s="236"/>
      <c r="C1531" s="186"/>
      <c r="D1531" s="186"/>
    </row>
    <row r="1532">
      <c r="A1532" s="322"/>
      <c r="B1532" s="236"/>
      <c r="C1532" s="186"/>
      <c r="D1532" s="186"/>
    </row>
    <row r="1533">
      <c r="A1533" s="322"/>
      <c r="B1533" s="236"/>
      <c r="C1533" s="186"/>
      <c r="D1533" s="186"/>
    </row>
    <row r="1534">
      <c r="A1534" s="322"/>
      <c r="B1534" s="236"/>
      <c r="C1534" s="186"/>
      <c r="D1534" s="186"/>
    </row>
    <row r="1535">
      <c r="A1535" s="322"/>
      <c r="B1535" s="236"/>
      <c r="C1535" s="186"/>
      <c r="D1535" s="186"/>
    </row>
    <row r="1536">
      <c r="A1536" s="322"/>
      <c r="B1536" s="236"/>
      <c r="C1536" s="186"/>
      <c r="D1536" s="186"/>
    </row>
    <row r="1537">
      <c r="A1537" s="322"/>
      <c r="B1537" s="236"/>
      <c r="C1537" s="186"/>
      <c r="D1537" s="186"/>
    </row>
    <row r="1538">
      <c r="A1538" s="322"/>
      <c r="B1538" s="236"/>
      <c r="C1538" s="186"/>
      <c r="D1538" s="186"/>
    </row>
    <row r="1539">
      <c r="A1539" s="322"/>
      <c r="B1539" s="236"/>
      <c r="C1539" s="186"/>
      <c r="D1539" s="186"/>
    </row>
    <row r="1540">
      <c r="A1540" s="322"/>
      <c r="B1540" s="236"/>
      <c r="C1540" s="186"/>
      <c r="D1540" s="186"/>
    </row>
    <row r="1541">
      <c r="A1541" s="322"/>
      <c r="B1541" s="236"/>
      <c r="C1541" s="186"/>
      <c r="D1541" s="186"/>
    </row>
    <row r="1542">
      <c r="A1542" s="322"/>
      <c r="B1542" s="236"/>
      <c r="C1542" s="186"/>
      <c r="D1542" s="186"/>
    </row>
    <row r="1543">
      <c r="A1543" s="322"/>
      <c r="B1543" s="236"/>
      <c r="C1543" s="186"/>
      <c r="D1543" s="186"/>
    </row>
    <row r="1544">
      <c r="A1544" s="322"/>
      <c r="B1544" s="236"/>
      <c r="C1544" s="186"/>
      <c r="D1544" s="186"/>
    </row>
    <row r="1545">
      <c r="A1545" s="322"/>
      <c r="B1545" s="236"/>
      <c r="C1545" s="186"/>
      <c r="D1545" s="186"/>
    </row>
    <row r="1546">
      <c r="A1546" s="322"/>
      <c r="B1546" s="236"/>
      <c r="C1546" s="186"/>
      <c r="D1546" s="186"/>
    </row>
    <row r="1547">
      <c r="A1547" s="322"/>
      <c r="B1547" s="236"/>
      <c r="C1547" s="186"/>
      <c r="D1547" s="186"/>
    </row>
    <row r="1548">
      <c r="A1548" s="322"/>
      <c r="B1548" s="236"/>
      <c r="C1548" s="186"/>
      <c r="D1548" s="186"/>
    </row>
    <row r="1549">
      <c r="A1549" s="322"/>
      <c r="B1549" s="236"/>
      <c r="C1549" s="186"/>
      <c r="D1549" s="186"/>
    </row>
    <row r="1550">
      <c r="A1550" s="322"/>
      <c r="B1550" s="236"/>
      <c r="C1550" s="186"/>
      <c r="D1550" s="186"/>
    </row>
    <row r="1551">
      <c r="A1551" s="322"/>
      <c r="B1551" s="236"/>
      <c r="C1551" s="186"/>
      <c r="D1551" s="186"/>
    </row>
    <row r="1552">
      <c r="A1552" s="322"/>
      <c r="B1552" s="236"/>
      <c r="C1552" s="186"/>
      <c r="D1552" s="186"/>
    </row>
    <row r="1553">
      <c r="A1553" s="322"/>
      <c r="B1553" s="236"/>
      <c r="C1553" s="186"/>
      <c r="D1553" s="186"/>
    </row>
    <row r="1554">
      <c r="A1554" s="322"/>
      <c r="B1554" s="236"/>
      <c r="C1554" s="186"/>
      <c r="D1554" s="186"/>
    </row>
    <row r="1555">
      <c r="A1555" s="322"/>
      <c r="B1555" s="236"/>
      <c r="C1555" s="186"/>
      <c r="D1555" s="186"/>
    </row>
    <row r="1556">
      <c r="A1556" s="322"/>
      <c r="B1556" s="236"/>
      <c r="C1556" s="186"/>
      <c r="D1556" s="186"/>
    </row>
    <row r="1557">
      <c r="A1557" s="322"/>
      <c r="B1557" s="236"/>
      <c r="C1557" s="186"/>
      <c r="D1557" s="186"/>
    </row>
    <row r="1558">
      <c r="A1558" s="322"/>
      <c r="B1558" s="236"/>
      <c r="C1558" s="186"/>
      <c r="D1558" s="186"/>
    </row>
    <row r="1559">
      <c r="A1559" s="322"/>
      <c r="B1559" s="236"/>
      <c r="C1559" s="186"/>
      <c r="D1559" s="186"/>
    </row>
    <row r="1560">
      <c r="A1560" s="322"/>
      <c r="B1560" s="236"/>
      <c r="C1560" s="186"/>
      <c r="D1560" s="186"/>
    </row>
    <row r="1561">
      <c r="A1561" s="322"/>
      <c r="B1561" s="236"/>
      <c r="C1561" s="186"/>
      <c r="D1561" s="186"/>
    </row>
    <row r="1562">
      <c r="A1562" s="322"/>
      <c r="B1562" s="236"/>
      <c r="C1562" s="186"/>
      <c r="D1562" s="186"/>
    </row>
    <row r="1563">
      <c r="A1563" s="322"/>
      <c r="B1563" s="236"/>
      <c r="C1563" s="186"/>
      <c r="D1563" s="186"/>
    </row>
    <row r="1564">
      <c r="A1564" s="322"/>
      <c r="B1564" s="236"/>
      <c r="C1564" s="186"/>
      <c r="D1564" s="186"/>
    </row>
    <row r="1565">
      <c r="A1565" s="322"/>
      <c r="B1565" s="236"/>
      <c r="C1565" s="186"/>
      <c r="D1565" s="186"/>
    </row>
    <row r="1566">
      <c r="A1566" s="322"/>
      <c r="B1566" s="236"/>
      <c r="C1566" s="186"/>
      <c r="D1566" s="186"/>
    </row>
    <row r="1567">
      <c r="A1567" s="322"/>
      <c r="B1567" s="236"/>
      <c r="C1567" s="186"/>
      <c r="D1567" s="186"/>
    </row>
    <row r="1568">
      <c r="A1568" s="322"/>
      <c r="B1568" s="236"/>
      <c r="C1568" s="186"/>
      <c r="D1568" s="186"/>
    </row>
    <row r="1569">
      <c r="A1569" s="322"/>
      <c r="B1569" s="236"/>
      <c r="C1569" s="186"/>
      <c r="D1569" s="186"/>
    </row>
    <row r="1570">
      <c r="A1570" s="322"/>
      <c r="B1570" s="236"/>
      <c r="C1570" s="186"/>
      <c r="D1570" s="186"/>
    </row>
    <row r="1571">
      <c r="A1571" s="322"/>
      <c r="B1571" s="236"/>
      <c r="C1571" s="186"/>
      <c r="D1571" s="186"/>
    </row>
    <row r="1572">
      <c r="A1572" s="322"/>
      <c r="B1572" s="236"/>
      <c r="C1572" s="186"/>
      <c r="D1572" s="186"/>
    </row>
    <row r="1573">
      <c r="A1573" s="322"/>
      <c r="B1573" s="236"/>
      <c r="C1573" s="186"/>
      <c r="D1573" s="186"/>
    </row>
    <row r="1574">
      <c r="A1574" s="322"/>
      <c r="B1574" s="236"/>
      <c r="C1574" s="186"/>
      <c r="D1574" s="186"/>
    </row>
    <row r="1575">
      <c r="A1575" s="322"/>
      <c r="B1575" s="236"/>
      <c r="C1575" s="186"/>
      <c r="D1575" s="186"/>
    </row>
    <row r="1576">
      <c r="A1576" s="322"/>
      <c r="B1576" s="236"/>
      <c r="C1576" s="186"/>
      <c r="D1576" s="186"/>
    </row>
    <row r="1577">
      <c r="A1577" s="322"/>
      <c r="B1577" s="236"/>
      <c r="C1577" s="186"/>
      <c r="D1577" s="186"/>
    </row>
    <row r="1578">
      <c r="A1578" s="322"/>
      <c r="B1578" s="236"/>
      <c r="C1578" s="186"/>
      <c r="D1578" s="186"/>
    </row>
    <row r="1579">
      <c r="A1579" s="322"/>
      <c r="B1579" s="236"/>
      <c r="C1579" s="186"/>
      <c r="D1579" s="186"/>
    </row>
    <row r="1580">
      <c r="A1580" s="322"/>
      <c r="B1580" s="236"/>
      <c r="C1580" s="186"/>
      <c r="D1580" s="186"/>
    </row>
    <row r="1581">
      <c r="A1581" s="322"/>
      <c r="B1581" s="236"/>
      <c r="C1581" s="186"/>
      <c r="D1581" s="186"/>
    </row>
    <row r="1582">
      <c r="A1582" s="322"/>
      <c r="B1582" s="236"/>
      <c r="C1582" s="186"/>
      <c r="D1582" s="186"/>
    </row>
    <row r="1583">
      <c r="A1583" s="322"/>
      <c r="B1583" s="236"/>
      <c r="C1583" s="186"/>
      <c r="D1583" s="186"/>
    </row>
    <row r="1584">
      <c r="A1584" s="322"/>
      <c r="B1584" s="236"/>
      <c r="C1584" s="186"/>
      <c r="D1584" s="186"/>
    </row>
    <row r="1585">
      <c r="A1585" s="322"/>
      <c r="B1585" s="236"/>
      <c r="C1585" s="186"/>
      <c r="D1585" s="186"/>
    </row>
    <row r="1586">
      <c r="A1586" s="322"/>
      <c r="B1586" s="236"/>
      <c r="C1586" s="186"/>
      <c r="D1586" s="186"/>
    </row>
    <row r="1587">
      <c r="A1587" s="322"/>
      <c r="B1587" s="236"/>
      <c r="C1587" s="186"/>
      <c r="D1587" s="186"/>
    </row>
    <row r="1588">
      <c r="A1588" s="322"/>
      <c r="B1588" s="236"/>
      <c r="C1588" s="186"/>
      <c r="D1588" s="186"/>
    </row>
    <row r="1589">
      <c r="A1589" s="322"/>
      <c r="B1589" s="236"/>
      <c r="C1589" s="186"/>
      <c r="D1589" s="186"/>
    </row>
    <row r="1590">
      <c r="A1590" s="322"/>
      <c r="B1590" s="236"/>
      <c r="C1590" s="186"/>
      <c r="D1590" s="186"/>
    </row>
    <row r="1591">
      <c r="A1591" s="322"/>
      <c r="B1591" s="236"/>
      <c r="C1591" s="186"/>
      <c r="D1591" s="186"/>
    </row>
    <row r="1592">
      <c r="A1592" s="322"/>
      <c r="B1592" s="236"/>
      <c r="C1592" s="186"/>
      <c r="D1592" s="186"/>
    </row>
    <row r="1593">
      <c r="A1593" s="322"/>
      <c r="B1593" s="236"/>
      <c r="C1593" s="186"/>
      <c r="D1593" s="186"/>
    </row>
    <row r="1594">
      <c r="A1594" s="322"/>
      <c r="B1594" s="236"/>
      <c r="C1594" s="186"/>
      <c r="D1594" s="186"/>
    </row>
    <row r="1595">
      <c r="A1595" s="322"/>
      <c r="B1595" s="236"/>
      <c r="C1595" s="186"/>
      <c r="D1595" s="186"/>
    </row>
    <row r="1596">
      <c r="A1596" s="322"/>
      <c r="B1596" s="236"/>
      <c r="C1596" s="186"/>
      <c r="D1596" s="186"/>
    </row>
    <row r="1597">
      <c r="A1597" s="322"/>
      <c r="B1597" s="236"/>
      <c r="C1597" s="186"/>
      <c r="D1597" s="186"/>
    </row>
    <row r="1598">
      <c r="A1598" s="322"/>
      <c r="B1598" s="236"/>
      <c r="C1598" s="186"/>
      <c r="D1598" s="186"/>
    </row>
    <row r="1599">
      <c r="A1599" s="322"/>
      <c r="B1599" s="236"/>
      <c r="C1599" s="186"/>
      <c r="D1599" s="186"/>
    </row>
    <row r="1600">
      <c r="A1600" s="322"/>
      <c r="B1600" s="236"/>
      <c r="C1600" s="186"/>
      <c r="D1600" s="186"/>
    </row>
    <row r="1601">
      <c r="A1601" s="322"/>
      <c r="B1601" s="236"/>
      <c r="C1601" s="186"/>
      <c r="D1601" s="186"/>
    </row>
    <row r="1602">
      <c r="A1602" s="322"/>
      <c r="B1602" s="236"/>
      <c r="C1602" s="186"/>
      <c r="D1602" s="186"/>
    </row>
    <row r="1603">
      <c r="A1603" s="322"/>
      <c r="B1603" s="236"/>
      <c r="C1603" s="186"/>
      <c r="D1603" s="186"/>
    </row>
    <row r="1604">
      <c r="A1604" s="322"/>
      <c r="B1604" s="236"/>
      <c r="C1604" s="186"/>
      <c r="D1604" s="186"/>
    </row>
    <row r="1605">
      <c r="A1605" s="322"/>
      <c r="B1605" s="236"/>
      <c r="C1605" s="186"/>
      <c r="D1605" s="186"/>
    </row>
    <row r="1606">
      <c r="A1606" s="322"/>
      <c r="B1606" s="236"/>
      <c r="C1606" s="186"/>
      <c r="D1606" s="186"/>
    </row>
    <row r="1607">
      <c r="A1607" s="322"/>
      <c r="B1607" s="236"/>
      <c r="C1607" s="186"/>
      <c r="D1607" s="186"/>
    </row>
    <row r="1608">
      <c r="A1608" s="322"/>
      <c r="B1608" s="236"/>
      <c r="C1608" s="186"/>
      <c r="D1608" s="186"/>
    </row>
    <row r="1609">
      <c r="A1609" s="322"/>
      <c r="B1609" s="236"/>
      <c r="C1609" s="186"/>
      <c r="D1609" s="186"/>
    </row>
    <row r="1610">
      <c r="A1610" s="322"/>
      <c r="B1610" s="236"/>
      <c r="C1610" s="186"/>
      <c r="D1610" s="186"/>
    </row>
    <row r="1611">
      <c r="A1611" s="322"/>
      <c r="B1611" s="236"/>
      <c r="C1611" s="186"/>
      <c r="D1611" s="186"/>
    </row>
    <row r="1612">
      <c r="A1612" s="322"/>
      <c r="B1612" s="236"/>
      <c r="C1612" s="186"/>
      <c r="D1612" s="186"/>
    </row>
    <row r="1613">
      <c r="A1613" s="322"/>
      <c r="B1613" s="236"/>
      <c r="C1613" s="186"/>
      <c r="D1613" s="186"/>
    </row>
    <row r="1614">
      <c r="A1614" s="322"/>
      <c r="B1614" s="236"/>
      <c r="C1614" s="186"/>
      <c r="D1614" s="186"/>
    </row>
    <row r="1615">
      <c r="A1615" s="322"/>
      <c r="B1615" s="236"/>
      <c r="C1615" s="186"/>
      <c r="D1615" s="186"/>
    </row>
    <row r="1616">
      <c r="A1616" s="322"/>
      <c r="B1616" s="236"/>
      <c r="C1616" s="186"/>
      <c r="D1616" s="186"/>
    </row>
    <row r="1617">
      <c r="A1617" s="322"/>
      <c r="B1617" s="236"/>
      <c r="C1617" s="186"/>
      <c r="D1617" s="186"/>
    </row>
    <row r="1618">
      <c r="A1618" s="322"/>
      <c r="B1618" s="236"/>
      <c r="C1618" s="186"/>
      <c r="D1618" s="186"/>
    </row>
    <row r="1619">
      <c r="A1619" s="322"/>
      <c r="B1619" s="236"/>
      <c r="C1619" s="186"/>
      <c r="D1619" s="186"/>
    </row>
    <row r="1620">
      <c r="A1620" s="322"/>
      <c r="B1620" s="236"/>
      <c r="C1620" s="186"/>
      <c r="D1620" s="186"/>
    </row>
    <row r="1621">
      <c r="A1621" s="322"/>
      <c r="B1621" s="236"/>
      <c r="C1621" s="186"/>
      <c r="D1621" s="186"/>
    </row>
    <row r="1622">
      <c r="A1622" s="322"/>
      <c r="B1622" s="236"/>
      <c r="C1622" s="186"/>
      <c r="D1622" s="186"/>
    </row>
    <row r="1623">
      <c r="A1623" s="322"/>
      <c r="B1623" s="236"/>
      <c r="C1623" s="186"/>
      <c r="D1623" s="186"/>
    </row>
    <row r="1624">
      <c r="A1624" s="322"/>
      <c r="B1624" s="236"/>
      <c r="C1624" s="186"/>
      <c r="D1624" s="186"/>
    </row>
    <row r="1625">
      <c r="A1625" s="322"/>
      <c r="B1625" s="236"/>
      <c r="C1625" s="186"/>
      <c r="D1625" s="186"/>
    </row>
    <row r="1626">
      <c r="A1626" s="322"/>
      <c r="B1626" s="236"/>
      <c r="C1626" s="186"/>
      <c r="D1626" s="186"/>
    </row>
    <row r="1627">
      <c r="A1627" s="322"/>
      <c r="B1627" s="236"/>
      <c r="C1627" s="186"/>
      <c r="D1627" s="186"/>
    </row>
    <row r="1628">
      <c r="A1628" s="322"/>
      <c r="B1628" s="236"/>
      <c r="C1628" s="186"/>
      <c r="D1628" s="186"/>
    </row>
    <row r="1629">
      <c r="A1629" s="322"/>
      <c r="B1629" s="236"/>
      <c r="C1629" s="186"/>
      <c r="D1629" s="186"/>
    </row>
    <row r="1630">
      <c r="A1630" s="322"/>
      <c r="B1630" s="236"/>
      <c r="C1630" s="186"/>
      <c r="D1630" s="186"/>
    </row>
    <row r="1631">
      <c r="A1631" s="322"/>
      <c r="B1631" s="236"/>
      <c r="C1631" s="186"/>
      <c r="D1631" s="186"/>
    </row>
    <row r="1632">
      <c r="A1632" s="322"/>
      <c r="B1632" s="236"/>
      <c r="C1632" s="186"/>
      <c r="D1632" s="186"/>
    </row>
    <row r="1633">
      <c r="A1633" s="322"/>
      <c r="B1633" s="236"/>
      <c r="C1633" s="186"/>
      <c r="D1633" s="186"/>
    </row>
    <row r="1634">
      <c r="A1634" s="322"/>
      <c r="B1634" s="236"/>
      <c r="C1634" s="186"/>
      <c r="D1634" s="186"/>
    </row>
    <row r="1635">
      <c r="A1635" s="322"/>
      <c r="B1635" s="236"/>
      <c r="C1635" s="186"/>
      <c r="D1635" s="186"/>
    </row>
    <row r="1636">
      <c r="A1636" s="322"/>
      <c r="B1636" s="236"/>
      <c r="C1636" s="186"/>
      <c r="D1636" s="186"/>
    </row>
    <row r="1637">
      <c r="A1637" s="322"/>
      <c r="B1637" s="236"/>
      <c r="C1637" s="186"/>
      <c r="D1637" s="186"/>
    </row>
    <row r="1638">
      <c r="A1638" s="322"/>
      <c r="B1638" s="236"/>
      <c r="C1638" s="186"/>
      <c r="D1638" s="186"/>
    </row>
    <row r="1639">
      <c r="A1639" s="322"/>
      <c r="B1639" s="236"/>
      <c r="C1639" s="186"/>
      <c r="D1639" s="186"/>
    </row>
    <row r="1640">
      <c r="A1640" s="322"/>
      <c r="B1640" s="236"/>
      <c r="C1640" s="186"/>
      <c r="D1640" s="186"/>
    </row>
    <row r="1641">
      <c r="A1641" s="322"/>
      <c r="B1641" s="236"/>
      <c r="C1641" s="186"/>
      <c r="D1641" s="186"/>
    </row>
    <row r="1642">
      <c r="A1642" s="322"/>
      <c r="B1642" s="236"/>
      <c r="C1642" s="186"/>
      <c r="D1642" s="186"/>
    </row>
    <row r="1643">
      <c r="A1643" s="322"/>
      <c r="B1643" s="236"/>
      <c r="C1643" s="186"/>
      <c r="D1643" s="186"/>
    </row>
    <row r="1644">
      <c r="A1644" s="322"/>
      <c r="B1644" s="236"/>
      <c r="C1644" s="186"/>
      <c r="D1644" s="186"/>
    </row>
    <row r="1645">
      <c r="A1645" s="322"/>
      <c r="B1645" s="236"/>
      <c r="C1645" s="186"/>
      <c r="D1645" s="186"/>
    </row>
    <row r="1646">
      <c r="A1646" s="322"/>
      <c r="B1646" s="236"/>
      <c r="C1646" s="186"/>
      <c r="D1646" s="186"/>
    </row>
    <row r="1647">
      <c r="A1647" s="322"/>
      <c r="B1647" s="236"/>
      <c r="C1647" s="186"/>
      <c r="D1647" s="186"/>
    </row>
    <row r="1648">
      <c r="A1648" s="322"/>
      <c r="B1648" s="236"/>
      <c r="C1648" s="186"/>
      <c r="D1648" s="186"/>
    </row>
    <row r="1649">
      <c r="A1649" s="322"/>
      <c r="B1649" s="236"/>
      <c r="C1649" s="186"/>
      <c r="D1649" s="186"/>
    </row>
    <row r="1650">
      <c r="A1650" s="322"/>
      <c r="B1650" s="236"/>
      <c r="C1650" s="186"/>
      <c r="D1650" s="186"/>
    </row>
    <row r="1651">
      <c r="A1651" s="322"/>
      <c r="B1651" s="236"/>
      <c r="C1651" s="186"/>
      <c r="D1651" s="186"/>
    </row>
    <row r="1652">
      <c r="A1652" s="322"/>
      <c r="B1652" s="236"/>
      <c r="C1652" s="186"/>
      <c r="D1652" s="186"/>
    </row>
    <row r="1653">
      <c r="A1653" s="322"/>
      <c r="B1653" s="236"/>
      <c r="C1653" s="186"/>
      <c r="D1653" s="186"/>
    </row>
    <row r="1654">
      <c r="A1654" s="322"/>
      <c r="B1654" s="236"/>
      <c r="C1654" s="186"/>
      <c r="D1654" s="186"/>
    </row>
    <row r="1655">
      <c r="A1655" s="322"/>
      <c r="B1655" s="236"/>
      <c r="C1655" s="186"/>
      <c r="D1655" s="186"/>
    </row>
    <row r="1656">
      <c r="A1656" s="322"/>
      <c r="B1656" s="236"/>
      <c r="C1656" s="186"/>
      <c r="D1656" s="186"/>
    </row>
    <row r="1657">
      <c r="A1657" s="322"/>
      <c r="B1657" s="236"/>
      <c r="C1657" s="186"/>
      <c r="D1657" s="186"/>
    </row>
    <row r="1658">
      <c r="A1658" s="322"/>
      <c r="B1658" s="236"/>
      <c r="C1658" s="186"/>
      <c r="D1658" s="186"/>
    </row>
    <row r="1659">
      <c r="A1659" s="322"/>
      <c r="B1659" s="236"/>
      <c r="C1659" s="186"/>
      <c r="D1659" s="186"/>
    </row>
    <row r="1660">
      <c r="A1660" s="322"/>
      <c r="B1660" s="236"/>
      <c r="C1660" s="186"/>
      <c r="D1660" s="186"/>
    </row>
    <row r="1661">
      <c r="A1661" s="322"/>
      <c r="B1661" s="236"/>
      <c r="C1661" s="186"/>
      <c r="D1661" s="186"/>
    </row>
    <row r="1662">
      <c r="A1662" s="322"/>
      <c r="B1662" s="236"/>
      <c r="C1662" s="186"/>
      <c r="D1662" s="186"/>
    </row>
    <row r="1663">
      <c r="A1663" s="322"/>
      <c r="B1663" s="236"/>
      <c r="C1663" s="186"/>
      <c r="D1663" s="186"/>
    </row>
    <row r="1664">
      <c r="A1664" s="322"/>
      <c r="B1664" s="236"/>
      <c r="C1664" s="186"/>
      <c r="D1664" s="186"/>
    </row>
    <row r="1665">
      <c r="A1665" s="322"/>
      <c r="B1665" s="236"/>
      <c r="C1665" s="186"/>
      <c r="D1665" s="186"/>
    </row>
    <row r="1666">
      <c r="A1666" s="322"/>
      <c r="B1666" s="236"/>
      <c r="C1666" s="186"/>
      <c r="D1666" s="186"/>
    </row>
    <row r="1667">
      <c r="A1667" s="322"/>
      <c r="B1667" s="236"/>
      <c r="C1667" s="186"/>
      <c r="D1667" s="186"/>
    </row>
    <row r="1668">
      <c r="A1668" s="322"/>
      <c r="B1668" s="236"/>
      <c r="C1668" s="186"/>
      <c r="D1668" s="186"/>
    </row>
    <row r="1669">
      <c r="A1669" s="322"/>
      <c r="B1669" s="236"/>
      <c r="C1669" s="186"/>
      <c r="D1669" s="186"/>
    </row>
    <row r="1670">
      <c r="A1670" s="322"/>
      <c r="B1670" s="236"/>
      <c r="C1670" s="186"/>
      <c r="D1670" s="186"/>
    </row>
    <row r="1671">
      <c r="A1671" s="322"/>
      <c r="B1671" s="236"/>
      <c r="C1671" s="186"/>
      <c r="D1671" s="186"/>
    </row>
    <row r="1672">
      <c r="A1672" s="322"/>
      <c r="B1672" s="236"/>
      <c r="C1672" s="186"/>
      <c r="D1672" s="186"/>
    </row>
    <row r="1673">
      <c r="A1673" s="322"/>
      <c r="B1673" s="236"/>
      <c r="C1673" s="186"/>
      <c r="D1673" s="186"/>
    </row>
    <row r="1674">
      <c r="A1674" s="322"/>
      <c r="B1674" s="236"/>
      <c r="C1674" s="186"/>
      <c r="D1674" s="186"/>
    </row>
    <row r="1675">
      <c r="A1675" s="322"/>
      <c r="B1675" s="236"/>
      <c r="C1675" s="186"/>
      <c r="D1675" s="186"/>
    </row>
    <row r="1676">
      <c r="A1676" s="322"/>
      <c r="B1676" s="236"/>
      <c r="C1676" s="186"/>
      <c r="D1676" s="186"/>
    </row>
    <row r="1677">
      <c r="A1677" s="322"/>
      <c r="B1677" s="236"/>
      <c r="C1677" s="186"/>
      <c r="D1677" s="186"/>
    </row>
    <row r="1678">
      <c r="A1678" s="322"/>
      <c r="B1678" s="236"/>
      <c r="C1678" s="186"/>
      <c r="D1678" s="186"/>
    </row>
    <row r="1679">
      <c r="A1679" s="322"/>
      <c r="B1679" s="236"/>
      <c r="C1679" s="186"/>
      <c r="D1679" s="186"/>
    </row>
    <row r="1680">
      <c r="A1680" s="322"/>
      <c r="B1680" s="236"/>
      <c r="C1680" s="186"/>
      <c r="D1680" s="186"/>
    </row>
    <row r="1681">
      <c r="A1681" s="322"/>
      <c r="B1681" s="236"/>
      <c r="C1681" s="186"/>
      <c r="D1681" s="186"/>
    </row>
    <row r="1682">
      <c r="A1682" s="322"/>
      <c r="B1682" s="236"/>
      <c r="C1682" s="186"/>
      <c r="D1682" s="186"/>
    </row>
    <row r="1683">
      <c r="A1683" s="322"/>
      <c r="B1683" s="236"/>
      <c r="C1683" s="186"/>
      <c r="D1683" s="186"/>
    </row>
    <row r="1684">
      <c r="A1684" s="322"/>
      <c r="B1684" s="236"/>
      <c r="C1684" s="186"/>
      <c r="D1684" s="186"/>
    </row>
    <row r="1685">
      <c r="A1685" s="322"/>
      <c r="B1685" s="236"/>
      <c r="C1685" s="186"/>
      <c r="D1685" s="186"/>
    </row>
    <row r="1686">
      <c r="A1686" s="322"/>
      <c r="B1686" s="236"/>
      <c r="C1686" s="186"/>
      <c r="D1686" s="186"/>
    </row>
    <row r="1687">
      <c r="A1687" s="322"/>
      <c r="B1687" s="236"/>
      <c r="C1687" s="186"/>
      <c r="D1687" s="186"/>
    </row>
    <row r="1688">
      <c r="A1688" s="322"/>
      <c r="B1688" s="236"/>
      <c r="C1688" s="186"/>
      <c r="D1688" s="186"/>
    </row>
    <row r="1689">
      <c r="A1689" s="322"/>
      <c r="B1689" s="236"/>
      <c r="C1689" s="186"/>
      <c r="D1689" s="186"/>
    </row>
    <row r="1690">
      <c r="A1690" s="322"/>
      <c r="B1690" s="236"/>
      <c r="C1690" s="186"/>
      <c r="D1690" s="186"/>
    </row>
    <row r="1691">
      <c r="A1691" s="322"/>
      <c r="B1691" s="236"/>
      <c r="C1691" s="186"/>
      <c r="D1691" s="186"/>
    </row>
    <row r="1692">
      <c r="A1692" s="322"/>
      <c r="B1692" s="236"/>
      <c r="C1692" s="186"/>
      <c r="D1692" s="186"/>
    </row>
    <row r="1693">
      <c r="A1693" s="322"/>
      <c r="B1693" s="236"/>
      <c r="C1693" s="186"/>
      <c r="D1693" s="186"/>
    </row>
    <row r="1694">
      <c r="A1694" s="322"/>
      <c r="B1694" s="236"/>
      <c r="C1694" s="186"/>
      <c r="D1694" s="186"/>
    </row>
    <row r="1695">
      <c r="A1695" s="322"/>
      <c r="B1695" s="236"/>
      <c r="C1695" s="186"/>
      <c r="D1695" s="186"/>
    </row>
    <row r="1696">
      <c r="A1696" s="322"/>
      <c r="B1696" s="236"/>
      <c r="C1696" s="186"/>
      <c r="D1696" s="186"/>
    </row>
    <row r="1697">
      <c r="A1697" s="322"/>
      <c r="B1697" s="236"/>
      <c r="C1697" s="186"/>
      <c r="D1697" s="186"/>
    </row>
    <row r="1698">
      <c r="A1698" s="322"/>
      <c r="B1698" s="236"/>
      <c r="C1698" s="186"/>
      <c r="D1698" s="186"/>
    </row>
    <row r="1699">
      <c r="A1699" s="322"/>
      <c r="B1699" s="236"/>
      <c r="C1699" s="186"/>
      <c r="D1699" s="186"/>
    </row>
    <row r="1700">
      <c r="A1700" s="322"/>
      <c r="B1700" s="236"/>
      <c r="C1700" s="186"/>
      <c r="D1700" s="186"/>
    </row>
    <row r="1701">
      <c r="A1701" s="322"/>
      <c r="B1701" s="236"/>
      <c r="C1701" s="186"/>
      <c r="D1701" s="186"/>
    </row>
    <row r="1702">
      <c r="A1702" s="322"/>
      <c r="B1702" s="236"/>
      <c r="C1702" s="186"/>
      <c r="D1702" s="186"/>
    </row>
    <row r="1703">
      <c r="A1703" s="322"/>
      <c r="B1703" s="236"/>
      <c r="C1703" s="186"/>
      <c r="D1703" s="186"/>
    </row>
    <row r="1704">
      <c r="A1704" s="322"/>
      <c r="B1704" s="236"/>
      <c r="C1704" s="186"/>
      <c r="D1704" s="186"/>
    </row>
    <row r="1705">
      <c r="A1705" s="322"/>
      <c r="B1705" s="236"/>
      <c r="C1705" s="186"/>
      <c r="D1705" s="186"/>
    </row>
    <row r="1706">
      <c r="A1706" s="322"/>
      <c r="B1706" s="236"/>
      <c r="C1706" s="186"/>
      <c r="D1706" s="186"/>
    </row>
    <row r="1707">
      <c r="A1707" s="322"/>
      <c r="B1707" s="236"/>
      <c r="C1707" s="186"/>
      <c r="D1707" s="186"/>
    </row>
    <row r="1708">
      <c r="A1708" s="322"/>
      <c r="B1708" s="236"/>
      <c r="C1708" s="186"/>
      <c r="D1708" s="186"/>
    </row>
    <row r="1709">
      <c r="A1709" s="322"/>
      <c r="B1709" s="236"/>
      <c r="C1709" s="186"/>
      <c r="D1709" s="186"/>
    </row>
    <row r="1710">
      <c r="A1710" s="322"/>
      <c r="B1710" s="236"/>
      <c r="C1710" s="186"/>
      <c r="D1710" s="186"/>
    </row>
    <row r="1711">
      <c r="A1711" s="322"/>
      <c r="B1711" s="236"/>
      <c r="C1711" s="186"/>
      <c r="D1711" s="186"/>
    </row>
    <row r="1712">
      <c r="A1712" s="322"/>
      <c r="B1712" s="236"/>
      <c r="C1712" s="186"/>
      <c r="D1712" s="186"/>
    </row>
    <row r="1713">
      <c r="A1713" s="322"/>
      <c r="B1713" s="236"/>
      <c r="C1713" s="186"/>
      <c r="D1713" s="186"/>
    </row>
    <row r="1714">
      <c r="A1714" s="322"/>
      <c r="B1714" s="236"/>
      <c r="C1714" s="186"/>
      <c r="D1714" s="186"/>
    </row>
    <row r="1715">
      <c r="A1715" s="322"/>
      <c r="B1715" s="236"/>
      <c r="C1715" s="186"/>
      <c r="D1715" s="186"/>
    </row>
    <row r="1716">
      <c r="A1716" s="322"/>
      <c r="B1716" s="236"/>
      <c r="C1716" s="186"/>
      <c r="D1716" s="186"/>
    </row>
    <row r="1717">
      <c r="A1717" s="322"/>
      <c r="B1717" s="236"/>
      <c r="C1717" s="186"/>
      <c r="D1717" s="186"/>
    </row>
    <row r="1718">
      <c r="A1718" s="322"/>
      <c r="B1718" s="236"/>
      <c r="C1718" s="186"/>
      <c r="D1718" s="186"/>
    </row>
    <row r="1719">
      <c r="A1719" s="322"/>
      <c r="B1719" s="236"/>
      <c r="C1719" s="186"/>
      <c r="D1719" s="186"/>
    </row>
    <row r="1720">
      <c r="A1720" s="322"/>
      <c r="B1720" s="236"/>
      <c r="C1720" s="186"/>
      <c r="D1720" s="186"/>
    </row>
    <row r="1721">
      <c r="A1721" s="322"/>
      <c r="B1721" s="236"/>
      <c r="C1721" s="186"/>
      <c r="D1721" s="186"/>
    </row>
    <row r="1722">
      <c r="A1722" s="322"/>
      <c r="B1722" s="236"/>
      <c r="C1722" s="186"/>
      <c r="D1722" s="186"/>
    </row>
    <row r="1723">
      <c r="A1723" s="322"/>
      <c r="B1723" s="236"/>
      <c r="C1723" s="186"/>
      <c r="D1723" s="186"/>
    </row>
    <row r="1724">
      <c r="A1724" s="322"/>
      <c r="B1724" s="236"/>
      <c r="C1724" s="186"/>
      <c r="D1724" s="186"/>
    </row>
    <row r="1725">
      <c r="A1725" s="322"/>
      <c r="B1725" s="236"/>
      <c r="C1725" s="186"/>
      <c r="D1725" s="186"/>
    </row>
    <row r="1726">
      <c r="A1726" s="322"/>
      <c r="B1726" s="236"/>
      <c r="C1726" s="186"/>
      <c r="D1726" s="186"/>
    </row>
    <row r="1727">
      <c r="A1727" s="322"/>
      <c r="B1727" s="236"/>
      <c r="C1727" s="186"/>
      <c r="D1727" s="186"/>
    </row>
    <row r="1728">
      <c r="A1728" s="322"/>
      <c r="B1728" s="236"/>
      <c r="C1728" s="186"/>
      <c r="D1728" s="186"/>
    </row>
    <row r="1729">
      <c r="A1729" s="322"/>
      <c r="B1729" s="236"/>
      <c r="C1729" s="186"/>
      <c r="D1729" s="186"/>
    </row>
    <row r="1730">
      <c r="A1730" s="322"/>
      <c r="B1730" s="236"/>
      <c r="C1730" s="186"/>
      <c r="D1730" s="186"/>
    </row>
    <row r="1731">
      <c r="A1731" s="322"/>
      <c r="B1731" s="236"/>
      <c r="C1731" s="186"/>
      <c r="D1731" s="186"/>
    </row>
    <row r="1732">
      <c r="A1732" s="322"/>
      <c r="B1732" s="236"/>
      <c r="C1732" s="186"/>
      <c r="D1732" s="186"/>
    </row>
    <row r="1733">
      <c r="A1733" s="322"/>
      <c r="B1733" s="236"/>
      <c r="C1733" s="186"/>
      <c r="D1733" s="186"/>
    </row>
    <row r="1734">
      <c r="A1734" s="322"/>
      <c r="B1734" s="236"/>
      <c r="C1734" s="186"/>
      <c r="D1734" s="186"/>
    </row>
    <row r="1735">
      <c r="A1735" s="322"/>
      <c r="B1735" s="236"/>
      <c r="C1735" s="186"/>
      <c r="D1735" s="186"/>
    </row>
    <row r="1736">
      <c r="A1736" s="322"/>
      <c r="B1736" s="236"/>
      <c r="C1736" s="186"/>
      <c r="D1736" s="186"/>
    </row>
    <row r="1737">
      <c r="A1737" s="322"/>
      <c r="B1737" s="236"/>
      <c r="C1737" s="186"/>
      <c r="D1737" s="186"/>
    </row>
    <row r="1738">
      <c r="A1738" s="322"/>
      <c r="B1738" s="236"/>
      <c r="C1738" s="186"/>
      <c r="D1738" s="186"/>
    </row>
    <row r="1739">
      <c r="A1739" s="322"/>
      <c r="B1739" s="236"/>
      <c r="C1739" s="186"/>
      <c r="D1739" s="186"/>
    </row>
    <row r="1740">
      <c r="A1740" s="322"/>
      <c r="B1740" s="236"/>
      <c r="C1740" s="186"/>
      <c r="D1740" s="186"/>
    </row>
    <row r="1741">
      <c r="A1741" s="322"/>
      <c r="B1741" s="236"/>
      <c r="C1741" s="186"/>
      <c r="D1741" s="186"/>
    </row>
    <row r="1742">
      <c r="A1742" s="322"/>
      <c r="B1742" s="236"/>
      <c r="C1742" s="186"/>
      <c r="D1742" s="186"/>
    </row>
    <row r="1743">
      <c r="A1743" s="322"/>
      <c r="B1743" s="236"/>
      <c r="C1743" s="186"/>
      <c r="D1743" s="186"/>
    </row>
    <row r="1744">
      <c r="A1744" s="322"/>
      <c r="B1744" s="236"/>
      <c r="C1744" s="186"/>
      <c r="D1744" s="186"/>
    </row>
    <row r="1745">
      <c r="A1745" s="322"/>
      <c r="B1745" s="236"/>
      <c r="C1745" s="186"/>
      <c r="D1745" s="186"/>
    </row>
    <row r="1746">
      <c r="A1746" s="322"/>
      <c r="B1746" s="236"/>
      <c r="C1746" s="186"/>
      <c r="D1746" s="186"/>
    </row>
    <row r="1747">
      <c r="A1747" s="322"/>
      <c r="B1747" s="236"/>
      <c r="C1747" s="186"/>
      <c r="D1747" s="186"/>
    </row>
    <row r="1748">
      <c r="A1748" s="322"/>
      <c r="B1748" s="236"/>
      <c r="C1748" s="186"/>
      <c r="D1748" s="186"/>
    </row>
    <row r="1749">
      <c r="A1749" s="322"/>
      <c r="B1749" s="236"/>
      <c r="C1749" s="186"/>
      <c r="D1749" s="186"/>
    </row>
    <row r="1750">
      <c r="A1750" s="322"/>
      <c r="B1750" s="236"/>
      <c r="C1750" s="186"/>
      <c r="D1750" s="186"/>
    </row>
    <row r="1751">
      <c r="A1751" s="322"/>
      <c r="B1751" s="236"/>
      <c r="C1751" s="186"/>
      <c r="D1751" s="186"/>
    </row>
    <row r="1752">
      <c r="A1752" s="322"/>
      <c r="B1752" s="236"/>
      <c r="C1752" s="186"/>
      <c r="D1752" s="186"/>
    </row>
    <row r="1753">
      <c r="A1753" s="322"/>
      <c r="B1753" s="236"/>
      <c r="C1753" s="186"/>
      <c r="D1753" s="186"/>
    </row>
    <row r="1754">
      <c r="A1754" s="322"/>
      <c r="B1754" s="236"/>
      <c r="C1754" s="186"/>
      <c r="D1754" s="186"/>
    </row>
    <row r="1755">
      <c r="A1755" s="322"/>
      <c r="B1755" s="236"/>
      <c r="C1755" s="186"/>
      <c r="D1755" s="186"/>
    </row>
    <row r="1756">
      <c r="A1756" s="322"/>
      <c r="B1756" s="236"/>
      <c r="C1756" s="186"/>
      <c r="D1756" s="186"/>
    </row>
    <row r="1757">
      <c r="A1757" s="322"/>
      <c r="B1757" s="236"/>
      <c r="C1757" s="186"/>
      <c r="D1757" s="186"/>
    </row>
    <row r="1758">
      <c r="A1758" s="322"/>
      <c r="B1758" s="236"/>
      <c r="C1758" s="186"/>
      <c r="D1758" s="186"/>
    </row>
    <row r="1759">
      <c r="A1759" s="322"/>
      <c r="B1759" s="236"/>
      <c r="C1759" s="186"/>
      <c r="D1759" s="186"/>
    </row>
    <row r="1760">
      <c r="A1760" s="322"/>
      <c r="B1760" s="236"/>
      <c r="C1760" s="186"/>
      <c r="D1760" s="186"/>
    </row>
    <row r="1761">
      <c r="A1761" s="322"/>
      <c r="B1761" s="236"/>
      <c r="C1761" s="186"/>
      <c r="D1761" s="186"/>
    </row>
    <row r="1762">
      <c r="A1762" s="322"/>
      <c r="B1762" s="236"/>
      <c r="C1762" s="186"/>
      <c r="D1762" s="186"/>
    </row>
    <row r="1763">
      <c r="A1763" s="322"/>
      <c r="B1763" s="236"/>
      <c r="C1763" s="186"/>
      <c r="D1763" s="186"/>
    </row>
    <row r="1764">
      <c r="A1764" s="322"/>
      <c r="B1764" s="236"/>
      <c r="C1764" s="186"/>
      <c r="D1764" s="186"/>
    </row>
    <row r="1765">
      <c r="A1765" s="322"/>
      <c r="B1765" s="236"/>
      <c r="C1765" s="186"/>
      <c r="D1765" s="186"/>
    </row>
    <row r="1766">
      <c r="A1766" s="322"/>
      <c r="B1766" s="236"/>
      <c r="C1766" s="186"/>
      <c r="D1766" s="186"/>
    </row>
    <row r="1767">
      <c r="A1767" s="322"/>
      <c r="B1767" s="236"/>
      <c r="C1767" s="186"/>
      <c r="D1767" s="186"/>
    </row>
    <row r="1768">
      <c r="A1768" s="322"/>
      <c r="B1768" s="236"/>
      <c r="C1768" s="186"/>
      <c r="D1768" s="186"/>
    </row>
    <row r="1769">
      <c r="A1769" s="322"/>
      <c r="B1769" s="236"/>
      <c r="C1769" s="186"/>
      <c r="D1769" s="186"/>
    </row>
    <row r="1770">
      <c r="A1770" s="322"/>
      <c r="B1770" s="236"/>
      <c r="C1770" s="186"/>
      <c r="D1770" s="186"/>
    </row>
    <row r="1771">
      <c r="A1771" s="322"/>
      <c r="B1771" s="236"/>
      <c r="C1771" s="186"/>
      <c r="D1771" s="186"/>
    </row>
    <row r="1772">
      <c r="A1772" s="322"/>
      <c r="B1772" s="236"/>
      <c r="C1772" s="186"/>
      <c r="D1772" s="186"/>
    </row>
    <row r="1773">
      <c r="A1773" s="322"/>
      <c r="B1773" s="236"/>
      <c r="C1773" s="186"/>
      <c r="D1773" s="186"/>
    </row>
    <row r="1774">
      <c r="A1774" s="322"/>
      <c r="B1774" s="236"/>
      <c r="C1774" s="186"/>
      <c r="D1774" s="186"/>
    </row>
    <row r="1775">
      <c r="A1775" s="322"/>
      <c r="B1775" s="236"/>
      <c r="C1775" s="186"/>
      <c r="D1775" s="186"/>
    </row>
    <row r="1776">
      <c r="A1776" s="322"/>
      <c r="B1776" s="236"/>
      <c r="C1776" s="186"/>
      <c r="D1776" s="186"/>
    </row>
    <row r="1777">
      <c r="A1777" s="322"/>
      <c r="B1777" s="236"/>
      <c r="C1777" s="186"/>
      <c r="D1777" s="186"/>
    </row>
    <row r="1778">
      <c r="A1778" s="322"/>
      <c r="B1778" s="236"/>
      <c r="C1778" s="186"/>
      <c r="D1778" s="186"/>
    </row>
    <row r="1779">
      <c r="A1779" s="322"/>
      <c r="B1779" s="236"/>
      <c r="C1779" s="186"/>
      <c r="D1779" s="186"/>
    </row>
    <row r="1780">
      <c r="A1780" s="322"/>
      <c r="B1780" s="236"/>
      <c r="C1780" s="186"/>
      <c r="D1780" s="186"/>
    </row>
    <row r="1781">
      <c r="A1781" s="322"/>
      <c r="B1781" s="236"/>
      <c r="C1781" s="186"/>
      <c r="D1781" s="186"/>
    </row>
    <row r="1782">
      <c r="A1782" s="322"/>
      <c r="B1782" s="236"/>
      <c r="C1782" s="186"/>
      <c r="D1782" s="186"/>
    </row>
    <row r="1783">
      <c r="A1783" s="322"/>
      <c r="B1783" s="236"/>
      <c r="C1783" s="186"/>
      <c r="D1783" s="186"/>
    </row>
    <row r="1784">
      <c r="A1784" s="322"/>
      <c r="B1784" s="236"/>
      <c r="C1784" s="186"/>
      <c r="D1784" s="186"/>
    </row>
    <row r="1785">
      <c r="A1785" s="322"/>
      <c r="B1785" s="236"/>
      <c r="C1785" s="186"/>
      <c r="D1785" s="186"/>
    </row>
    <row r="1786">
      <c r="A1786" s="322"/>
      <c r="B1786" s="236"/>
      <c r="C1786" s="186"/>
      <c r="D1786" s="186"/>
    </row>
    <row r="1787">
      <c r="A1787" s="322"/>
      <c r="B1787" s="236"/>
      <c r="C1787" s="186"/>
      <c r="D1787" s="186"/>
    </row>
    <row r="1788">
      <c r="A1788" s="322"/>
      <c r="B1788" s="236"/>
      <c r="C1788" s="186"/>
      <c r="D1788" s="186"/>
    </row>
    <row r="1789">
      <c r="A1789" s="322"/>
      <c r="B1789" s="236"/>
      <c r="C1789" s="186"/>
      <c r="D1789" s="186"/>
    </row>
    <row r="1790">
      <c r="A1790" s="322"/>
      <c r="B1790" s="236"/>
      <c r="C1790" s="186"/>
      <c r="D1790" s="186"/>
    </row>
    <row r="1791">
      <c r="A1791" s="322"/>
      <c r="B1791" s="236"/>
      <c r="C1791" s="186"/>
      <c r="D1791" s="186"/>
    </row>
    <row r="1792">
      <c r="A1792" s="322"/>
      <c r="B1792" s="236"/>
      <c r="C1792" s="186"/>
      <c r="D1792" s="186"/>
    </row>
    <row r="1793">
      <c r="A1793" s="322"/>
      <c r="B1793" s="236"/>
      <c r="C1793" s="186"/>
      <c r="D1793" s="186"/>
    </row>
    <row r="1794">
      <c r="A1794" s="322"/>
      <c r="B1794" s="236"/>
      <c r="C1794" s="186"/>
      <c r="D1794" s="186"/>
    </row>
    <row r="1795">
      <c r="A1795" s="322"/>
      <c r="B1795" s="236"/>
      <c r="C1795" s="186"/>
      <c r="D1795" s="186"/>
    </row>
    <row r="1796">
      <c r="A1796" s="322"/>
      <c r="B1796" s="236"/>
      <c r="C1796" s="186"/>
      <c r="D1796" s="186"/>
    </row>
    <row r="1797">
      <c r="A1797" s="322"/>
      <c r="B1797" s="236"/>
      <c r="C1797" s="186"/>
      <c r="D1797" s="186"/>
    </row>
    <row r="1798">
      <c r="A1798" s="322"/>
      <c r="B1798" s="236"/>
      <c r="C1798" s="186"/>
      <c r="D1798" s="186"/>
    </row>
    <row r="1799">
      <c r="A1799" s="322"/>
      <c r="B1799" s="236"/>
      <c r="C1799" s="186"/>
      <c r="D1799" s="186"/>
    </row>
    <row r="1800">
      <c r="A1800" s="322"/>
      <c r="B1800" s="236"/>
      <c r="C1800" s="186"/>
      <c r="D1800" s="186"/>
    </row>
    <row r="1801">
      <c r="A1801" s="322"/>
      <c r="B1801" s="236"/>
      <c r="C1801" s="186"/>
      <c r="D1801" s="186"/>
    </row>
    <row r="1802">
      <c r="A1802" s="322"/>
      <c r="B1802" s="236"/>
      <c r="C1802" s="186"/>
      <c r="D1802" s="186"/>
    </row>
    <row r="1803">
      <c r="A1803" s="322"/>
      <c r="B1803" s="236"/>
      <c r="C1803" s="186"/>
      <c r="D1803" s="186"/>
    </row>
    <row r="1804">
      <c r="A1804" s="322"/>
      <c r="B1804" s="236"/>
      <c r="C1804" s="186"/>
      <c r="D1804" s="186"/>
    </row>
    <row r="1805">
      <c r="A1805" s="322"/>
      <c r="B1805" s="236"/>
      <c r="C1805" s="186"/>
      <c r="D1805" s="186"/>
    </row>
    <row r="1806">
      <c r="A1806" s="322"/>
      <c r="B1806" s="236"/>
      <c r="C1806" s="186"/>
      <c r="D1806" s="186"/>
    </row>
    <row r="1807">
      <c r="A1807" s="322"/>
      <c r="B1807" s="236"/>
      <c r="C1807" s="186"/>
      <c r="D1807" s="186"/>
    </row>
    <row r="1808">
      <c r="A1808" s="322"/>
      <c r="B1808" s="236"/>
      <c r="C1808" s="186"/>
      <c r="D1808" s="186"/>
    </row>
    <row r="1809">
      <c r="A1809" s="322"/>
      <c r="B1809" s="236"/>
      <c r="C1809" s="186"/>
      <c r="D1809" s="186"/>
    </row>
    <row r="1810">
      <c r="A1810" s="322"/>
      <c r="B1810" s="236"/>
      <c r="C1810" s="186"/>
      <c r="D1810" s="186"/>
    </row>
    <row r="1811">
      <c r="A1811" s="322"/>
      <c r="B1811" s="236"/>
      <c r="C1811" s="186"/>
      <c r="D1811" s="186"/>
    </row>
    <row r="1812">
      <c r="A1812" s="322"/>
      <c r="B1812" s="236"/>
      <c r="C1812" s="186"/>
      <c r="D1812" s="186"/>
    </row>
    <row r="1813">
      <c r="A1813" s="322"/>
      <c r="B1813" s="236"/>
      <c r="C1813" s="186"/>
      <c r="D1813" s="186"/>
    </row>
    <row r="1814">
      <c r="A1814" s="322"/>
      <c r="B1814" s="236"/>
      <c r="C1814" s="186"/>
      <c r="D1814" s="186"/>
    </row>
    <row r="1815">
      <c r="A1815" s="322"/>
      <c r="B1815" s="236"/>
      <c r="C1815" s="186"/>
      <c r="D1815" s="186"/>
    </row>
    <row r="1816">
      <c r="A1816" s="322"/>
      <c r="B1816" s="236"/>
      <c r="C1816" s="186"/>
      <c r="D1816" s="186"/>
    </row>
    <row r="1817">
      <c r="A1817" s="322"/>
      <c r="B1817" s="236"/>
      <c r="C1817" s="186"/>
      <c r="D1817" s="186"/>
    </row>
    <row r="1818">
      <c r="A1818" s="322"/>
      <c r="B1818" s="236"/>
      <c r="C1818" s="186"/>
      <c r="D1818" s="186"/>
    </row>
    <row r="1819">
      <c r="A1819" s="322"/>
      <c r="B1819" s="236"/>
      <c r="C1819" s="186"/>
      <c r="D1819" s="186"/>
    </row>
    <row r="1820">
      <c r="A1820" s="322"/>
      <c r="B1820" s="236"/>
      <c r="C1820" s="186"/>
      <c r="D1820" s="186"/>
    </row>
    <row r="1821">
      <c r="A1821" s="322"/>
      <c r="B1821" s="236"/>
      <c r="C1821" s="186"/>
      <c r="D1821" s="186"/>
    </row>
    <row r="1822">
      <c r="A1822" s="322"/>
      <c r="B1822" s="236"/>
      <c r="C1822" s="186"/>
      <c r="D1822" s="186"/>
    </row>
    <row r="1823">
      <c r="A1823" s="322"/>
      <c r="B1823" s="236"/>
      <c r="C1823" s="186"/>
      <c r="D1823" s="186"/>
    </row>
    <row r="1824">
      <c r="A1824" s="322"/>
      <c r="B1824" s="236"/>
      <c r="C1824" s="186"/>
      <c r="D1824" s="186"/>
    </row>
    <row r="1825">
      <c r="A1825" s="322"/>
      <c r="B1825" s="236"/>
      <c r="C1825" s="186"/>
      <c r="D1825" s="186"/>
    </row>
    <row r="1826">
      <c r="A1826" s="322"/>
      <c r="B1826" s="236"/>
      <c r="C1826" s="186"/>
      <c r="D1826" s="186"/>
    </row>
    <row r="1827">
      <c r="A1827" s="322"/>
      <c r="B1827" s="236"/>
      <c r="C1827" s="186"/>
      <c r="D1827" s="186"/>
    </row>
    <row r="1828">
      <c r="A1828" s="322"/>
      <c r="B1828" s="236"/>
      <c r="C1828" s="186"/>
      <c r="D1828" s="186"/>
    </row>
    <row r="1829">
      <c r="A1829" s="322"/>
      <c r="B1829" s="236"/>
      <c r="C1829" s="186"/>
      <c r="D1829" s="186"/>
    </row>
    <row r="1830">
      <c r="A1830" s="322"/>
      <c r="B1830" s="236"/>
      <c r="C1830" s="186"/>
      <c r="D1830" s="186"/>
    </row>
    <row r="1831">
      <c r="A1831" s="322"/>
      <c r="B1831" s="236"/>
      <c r="C1831" s="186"/>
      <c r="D1831" s="186"/>
    </row>
    <row r="1832">
      <c r="A1832" s="322"/>
      <c r="B1832" s="236"/>
      <c r="C1832" s="186"/>
      <c r="D1832" s="186"/>
    </row>
    <row r="1833">
      <c r="A1833" s="322"/>
      <c r="B1833" s="236"/>
      <c r="C1833" s="186"/>
      <c r="D1833" s="186"/>
    </row>
    <row r="1834">
      <c r="A1834" s="322"/>
      <c r="B1834" s="236"/>
      <c r="C1834" s="186"/>
      <c r="D1834" s="186"/>
    </row>
    <row r="1835">
      <c r="A1835" s="322"/>
      <c r="B1835" s="236"/>
      <c r="C1835" s="186"/>
      <c r="D1835" s="186"/>
    </row>
    <row r="1836">
      <c r="A1836" s="322"/>
      <c r="B1836" s="236"/>
      <c r="C1836" s="186"/>
      <c r="D1836" s="186"/>
    </row>
    <row r="1837">
      <c r="A1837" s="322"/>
      <c r="B1837" s="236"/>
      <c r="C1837" s="186"/>
      <c r="D1837" s="186"/>
    </row>
    <row r="1838">
      <c r="A1838" s="322"/>
      <c r="B1838" s="236"/>
      <c r="C1838" s="186"/>
      <c r="D1838" s="186"/>
    </row>
    <row r="1839">
      <c r="A1839" s="322"/>
      <c r="B1839" s="236"/>
      <c r="C1839" s="186"/>
      <c r="D1839" s="186"/>
    </row>
    <row r="1840">
      <c r="A1840" s="322"/>
      <c r="B1840" s="236"/>
      <c r="C1840" s="186"/>
      <c r="D1840" s="186"/>
    </row>
    <row r="1841">
      <c r="A1841" s="322"/>
      <c r="B1841" s="236"/>
      <c r="C1841" s="186"/>
      <c r="D1841" s="186"/>
    </row>
    <row r="1842">
      <c r="A1842" s="322"/>
      <c r="B1842" s="236"/>
      <c r="C1842" s="186"/>
      <c r="D1842" s="186"/>
    </row>
    <row r="1843">
      <c r="A1843" s="322"/>
      <c r="B1843" s="236"/>
      <c r="C1843" s="186"/>
      <c r="D1843" s="186"/>
    </row>
    <row r="1844">
      <c r="A1844" s="322"/>
      <c r="B1844" s="236"/>
      <c r="C1844" s="186"/>
      <c r="D1844" s="186"/>
    </row>
    <row r="1845">
      <c r="A1845" s="322"/>
      <c r="B1845" s="236"/>
      <c r="C1845" s="186"/>
      <c r="D1845" s="186"/>
    </row>
    <row r="1846">
      <c r="A1846" s="322"/>
      <c r="B1846" s="236"/>
      <c r="C1846" s="186"/>
      <c r="D1846" s="186"/>
    </row>
    <row r="1847">
      <c r="A1847" s="322"/>
      <c r="B1847" s="236"/>
      <c r="C1847" s="186"/>
      <c r="D1847" s="186"/>
    </row>
    <row r="1848">
      <c r="A1848" s="322"/>
      <c r="B1848" s="236"/>
      <c r="C1848" s="186"/>
      <c r="D1848" s="186"/>
    </row>
    <row r="1849">
      <c r="A1849" s="322"/>
      <c r="B1849" s="236"/>
      <c r="C1849" s="186"/>
      <c r="D1849" s="186"/>
    </row>
    <row r="1850">
      <c r="A1850" s="322"/>
      <c r="B1850" s="236"/>
      <c r="C1850" s="186"/>
      <c r="D1850" s="186"/>
    </row>
    <row r="1851">
      <c r="A1851" s="322"/>
      <c r="B1851" s="236"/>
      <c r="C1851" s="186"/>
      <c r="D1851" s="186"/>
    </row>
    <row r="1852">
      <c r="A1852" s="322"/>
      <c r="B1852" s="236"/>
      <c r="C1852" s="186"/>
      <c r="D1852" s="186"/>
    </row>
    <row r="1853">
      <c r="A1853" s="322"/>
      <c r="B1853" s="236"/>
      <c r="C1853" s="186"/>
      <c r="D1853" s="186"/>
    </row>
    <row r="1854">
      <c r="A1854" s="322"/>
      <c r="B1854" s="236"/>
      <c r="C1854" s="186"/>
      <c r="D1854" s="186"/>
    </row>
    <row r="1855">
      <c r="A1855" s="322"/>
      <c r="B1855" s="236"/>
      <c r="C1855" s="186"/>
      <c r="D1855" s="186"/>
    </row>
    <row r="1856">
      <c r="A1856" s="322"/>
      <c r="B1856" s="236"/>
      <c r="C1856" s="186"/>
      <c r="D1856" s="186"/>
    </row>
    <row r="1857">
      <c r="A1857" s="322"/>
      <c r="B1857" s="236"/>
      <c r="C1857" s="186"/>
      <c r="D1857" s="186"/>
    </row>
    <row r="1858">
      <c r="A1858" s="322"/>
      <c r="B1858" s="236"/>
      <c r="C1858" s="186"/>
      <c r="D1858" s="186"/>
    </row>
    <row r="1859">
      <c r="A1859" s="322"/>
      <c r="B1859" s="236"/>
      <c r="C1859" s="186"/>
      <c r="D1859" s="186"/>
    </row>
    <row r="1860">
      <c r="A1860" s="322"/>
      <c r="B1860" s="236"/>
      <c r="C1860" s="186"/>
      <c r="D1860" s="186"/>
    </row>
    <row r="1861">
      <c r="A1861" s="322"/>
      <c r="B1861" s="236"/>
      <c r="C1861" s="186"/>
      <c r="D1861" s="186"/>
    </row>
    <row r="1862">
      <c r="A1862" s="322"/>
      <c r="B1862" s="236"/>
      <c r="C1862" s="186"/>
      <c r="D1862" s="186"/>
    </row>
    <row r="1863">
      <c r="A1863" s="322"/>
      <c r="B1863" s="236"/>
      <c r="C1863" s="186"/>
      <c r="D1863" s="186"/>
    </row>
    <row r="1864">
      <c r="A1864" s="322"/>
      <c r="B1864" s="236"/>
      <c r="C1864" s="186"/>
      <c r="D1864" s="186"/>
    </row>
    <row r="1865">
      <c r="A1865" s="322"/>
      <c r="B1865" s="236"/>
      <c r="C1865" s="186"/>
      <c r="D1865" s="186"/>
    </row>
    <row r="1866">
      <c r="A1866" s="322"/>
      <c r="B1866" s="236"/>
      <c r="C1866" s="186"/>
      <c r="D1866" s="186"/>
    </row>
    <row r="1867">
      <c r="A1867" s="322"/>
      <c r="B1867" s="236"/>
      <c r="C1867" s="186"/>
      <c r="D1867" s="186"/>
    </row>
    <row r="1868">
      <c r="A1868" s="322"/>
      <c r="B1868" s="236"/>
      <c r="C1868" s="186"/>
      <c r="D1868" s="186"/>
    </row>
    <row r="1869">
      <c r="A1869" s="322"/>
      <c r="B1869" s="236"/>
      <c r="C1869" s="186"/>
      <c r="D1869" s="186"/>
    </row>
    <row r="1870">
      <c r="A1870" s="322"/>
      <c r="B1870" s="236"/>
      <c r="C1870" s="186"/>
      <c r="D1870" s="186"/>
    </row>
    <row r="1871">
      <c r="A1871" s="322"/>
      <c r="B1871" s="236"/>
      <c r="C1871" s="186"/>
      <c r="D1871" s="186"/>
    </row>
    <row r="1872">
      <c r="A1872" s="322"/>
      <c r="B1872" s="236"/>
      <c r="C1872" s="186"/>
      <c r="D1872" s="186"/>
    </row>
    <row r="1873">
      <c r="A1873" s="322"/>
      <c r="B1873" s="236"/>
      <c r="C1873" s="186"/>
      <c r="D1873" s="186"/>
    </row>
    <row r="1874">
      <c r="A1874" s="322"/>
      <c r="B1874" s="236"/>
      <c r="C1874" s="186"/>
      <c r="D1874" s="186"/>
    </row>
    <row r="1875">
      <c r="A1875" s="322"/>
      <c r="B1875" s="236"/>
      <c r="C1875" s="186"/>
      <c r="D1875" s="186"/>
    </row>
    <row r="1876">
      <c r="A1876" s="322"/>
      <c r="B1876" s="236"/>
      <c r="C1876" s="186"/>
      <c r="D1876" s="186"/>
    </row>
    <row r="1877">
      <c r="A1877" s="322"/>
      <c r="B1877" s="236"/>
      <c r="C1877" s="186"/>
      <c r="D1877" s="186"/>
    </row>
    <row r="1878">
      <c r="A1878" s="322"/>
      <c r="B1878" s="236"/>
      <c r="C1878" s="186"/>
      <c r="D1878" s="186"/>
    </row>
    <row r="1879">
      <c r="A1879" s="322"/>
      <c r="B1879" s="236"/>
      <c r="C1879" s="186"/>
      <c r="D1879" s="186"/>
    </row>
    <row r="1880">
      <c r="A1880" s="322"/>
      <c r="B1880" s="236"/>
      <c r="C1880" s="186"/>
      <c r="D1880" s="186"/>
    </row>
    <row r="1881">
      <c r="A1881" s="322"/>
      <c r="B1881" s="236"/>
      <c r="C1881" s="186"/>
      <c r="D1881" s="186"/>
    </row>
    <row r="1882">
      <c r="A1882" s="322"/>
      <c r="B1882" s="236"/>
      <c r="C1882" s="186"/>
      <c r="D1882" s="186"/>
    </row>
    <row r="1883">
      <c r="A1883" s="322"/>
      <c r="B1883" s="236"/>
      <c r="C1883" s="186"/>
      <c r="D1883" s="186"/>
    </row>
    <row r="1884">
      <c r="A1884" s="322"/>
      <c r="B1884" s="236"/>
      <c r="C1884" s="186"/>
      <c r="D1884" s="186"/>
    </row>
    <row r="1885">
      <c r="A1885" s="322"/>
      <c r="B1885" s="236"/>
      <c r="C1885" s="186"/>
      <c r="D1885" s="186"/>
    </row>
    <row r="1886">
      <c r="A1886" s="322"/>
      <c r="B1886" s="236"/>
      <c r="C1886" s="186"/>
      <c r="D1886" s="186"/>
    </row>
    <row r="1887">
      <c r="A1887" s="322"/>
      <c r="B1887" s="236"/>
      <c r="C1887" s="186"/>
      <c r="D1887" s="186"/>
    </row>
    <row r="1888">
      <c r="A1888" s="322"/>
      <c r="B1888" s="236"/>
      <c r="C1888" s="186"/>
      <c r="D1888" s="186"/>
    </row>
    <row r="1889">
      <c r="A1889" s="322"/>
      <c r="B1889" s="236"/>
      <c r="C1889" s="186"/>
      <c r="D1889" s="186"/>
    </row>
    <row r="1890">
      <c r="A1890" s="322"/>
      <c r="B1890" s="236"/>
      <c r="C1890" s="186"/>
      <c r="D1890" s="186"/>
    </row>
    <row r="1891">
      <c r="A1891" s="322"/>
      <c r="B1891" s="236"/>
      <c r="C1891" s="186"/>
      <c r="D1891" s="186"/>
    </row>
    <row r="1892">
      <c r="A1892" s="322"/>
      <c r="B1892" s="236"/>
      <c r="C1892" s="186"/>
      <c r="D1892" s="186"/>
    </row>
    <row r="1893">
      <c r="A1893" s="322"/>
      <c r="B1893" s="236"/>
      <c r="C1893" s="186"/>
      <c r="D1893" s="186"/>
    </row>
    <row r="1894">
      <c r="A1894" s="322"/>
      <c r="B1894" s="236"/>
      <c r="C1894" s="186"/>
      <c r="D1894" s="186"/>
    </row>
    <row r="1895">
      <c r="A1895" s="322"/>
      <c r="B1895" s="236"/>
      <c r="C1895" s="186"/>
      <c r="D1895" s="186"/>
    </row>
    <row r="1896">
      <c r="A1896" s="322"/>
      <c r="B1896" s="236"/>
      <c r="C1896" s="186"/>
      <c r="D1896" s="186"/>
    </row>
    <row r="1897">
      <c r="A1897" s="322"/>
      <c r="B1897" s="236"/>
      <c r="C1897" s="186"/>
      <c r="D1897" s="186"/>
    </row>
    <row r="1898">
      <c r="A1898" s="322"/>
      <c r="B1898" s="236"/>
      <c r="C1898" s="186"/>
      <c r="D1898" s="186"/>
    </row>
    <row r="1899">
      <c r="A1899" s="322"/>
      <c r="B1899" s="236"/>
      <c r="C1899" s="186"/>
      <c r="D1899" s="186"/>
    </row>
    <row r="1900">
      <c r="A1900" s="322"/>
      <c r="B1900" s="236"/>
      <c r="C1900" s="186"/>
      <c r="D1900" s="186"/>
    </row>
    <row r="1901">
      <c r="A1901" s="322"/>
      <c r="B1901" s="236"/>
      <c r="C1901" s="186"/>
      <c r="D1901" s="186"/>
    </row>
    <row r="1902">
      <c r="A1902" s="322"/>
      <c r="B1902" s="236"/>
      <c r="C1902" s="186"/>
      <c r="D1902" s="186"/>
    </row>
    <row r="1903">
      <c r="A1903" s="322"/>
      <c r="B1903" s="236"/>
      <c r="C1903" s="186"/>
      <c r="D1903" s="186"/>
    </row>
    <row r="1904">
      <c r="A1904" s="322"/>
      <c r="B1904" s="236"/>
      <c r="C1904" s="186"/>
      <c r="D1904" s="186"/>
    </row>
    <row r="1905">
      <c r="A1905" s="322"/>
      <c r="B1905" s="236"/>
      <c r="C1905" s="186"/>
      <c r="D1905" s="186"/>
    </row>
    <row r="1906">
      <c r="A1906" s="322"/>
      <c r="B1906" s="236"/>
      <c r="C1906" s="186"/>
      <c r="D1906" s="186"/>
    </row>
    <row r="1907">
      <c r="A1907" s="322"/>
      <c r="B1907" s="236"/>
      <c r="C1907" s="186"/>
      <c r="D1907" s="186"/>
    </row>
    <row r="1908">
      <c r="A1908" s="322"/>
      <c r="B1908" s="236"/>
      <c r="C1908" s="186"/>
      <c r="D1908" s="186"/>
    </row>
    <row r="1909">
      <c r="A1909" s="322"/>
      <c r="B1909" s="236"/>
      <c r="C1909" s="186"/>
      <c r="D1909" s="186"/>
    </row>
    <row r="1910">
      <c r="A1910" s="322"/>
      <c r="B1910" s="236"/>
      <c r="C1910" s="186"/>
      <c r="D1910" s="186"/>
    </row>
    <row r="1911">
      <c r="A1911" s="322"/>
      <c r="B1911" s="236"/>
      <c r="C1911" s="186"/>
      <c r="D1911" s="186"/>
    </row>
    <row r="1912">
      <c r="A1912" s="322"/>
      <c r="B1912" s="236"/>
      <c r="C1912" s="186"/>
      <c r="D1912" s="186"/>
    </row>
    <row r="1913">
      <c r="A1913" s="322"/>
      <c r="B1913" s="236"/>
      <c r="C1913" s="186"/>
      <c r="D1913" s="186"/>
    </row>
    <row r="1914">
      <c r="A1914" s="322"/>
      <c r="B1914" s="236"/>
      <c r="C1914" s="186"/>
      <c r="D1914" s="186"/>
    </row>
    <row r="1915">
      <c r="A1915" s="322"/>
      <c r="B1915" s="236"/>
      <c r="C1915" s="186"/>
      <c r="D1915" s="186"/>
    </row>
    <row r="1916">
      <c r="A1916" s="322"/>
      <c r="B1916" s="236"/>
      <c r="C1916" s="186"/>
      <c r="D1916" s="186"/>
    </row>
    <row r="1917">
      <c r="A1917" s="322"/>
      <c r="B1917" s="236"/>
      <c r="C1917" s="186"/>
      <c r="D1917" s="186"/>
    </row>
    <row r="1918">
      <c r="A1918" s="322"/>
      <c r="B1918" s="236"/>
      <c r="C1918" s="186"/>
      <c r="D1918" s="186"/>
    </row>
    <row r="1919">
      <c r="A1919" s="322"/>
      <c r="B1919" s="236"/>
      <c r="C1919" s="186"/>
      <c r="D1919" s="186"/>
    </row>
    <row r="1920">
      <c r="A1920" s="322"/>
      <c r="B1920" s="236"/>
      <c r="C1920" s="186"/>
      <c r="D1920" s="186"/>
    </row>
    <row r="1921">
      <c r="A1921" s="322"/>
      <c r="B1921" s="236"/>
      <c r="C1921" s="186"/>
      <c r="D1921" s="186"/>
    </row>
    <row r="1922">
      <c r="A1922" s="322"/>
      <c r="B1922" s="236"/>
      <c r="C1922" s="186"/>
      <c r="D1922" s="186"/>
    </row>
    <row r="1923">
      <c r="A1923" s="322"/>
      <c r="B1923" s="236"/>
      <c r="C1923" s="186"/>
      <c r="D1923" s="186"/>
    </row>
    <row r="1924">
      <c r="A1924" s="322"/>
      <c r="B1924" s="236"/>
      <c r="C1924" s="186"/>
      <c r="D1924" s="186"/>
    </row>
    <row r="1925">
      <c r="A1925" s="322"/>
      <c r="B1925" s="236"/>
      <c r="C1925" s="186"/>
      <c r="D1925" s="186"/>
    </row>
    <row r="1926">
      <c r="A1926" s="322"/>
      <c r="B1926" s="236"/>
      <c r="C1926" s="186"/>
      <c r="D1926" s="186"/>
    </row>
    <row r="1927">
      <c r="A1927" s="322"/>
      <c r="B1927" s="236"/>
      <c r="C1927" s="186"/>
      <c r="D1927" s="186"/>
    </row>
    <row r="1928">
      <c r="A1928" s="322"/>
      <c r="B1928" s="236"/>
      <c r="C1928" s="186"/>
      <c r="D1928" s="186"/>
    </row>
    <row r="1929">
      <c r="A1929" s="322"/>
      <c r="B1929" s="236"/>
      <c r="C1929" s="186"/>
      <c r="D1929" s="186"/>
    </row>
    <row r="1930">
      <c r="A1930" s="322"/>
      <c r="B1930" s="236"/>
      <c r="C1930" s="186"/>
      <c r="D1930" s="186"/>
    </row>
    <row r="1931">
      <c r="A1931" s="322"/>
      <c r="B1931" s="236"/>
      <c r="C1931" s="186"/>
      <c r="D1931" s="186"/>
    </row>
    <row r="1932">
      <c r="A1932" s="322"/>
      <c r="B1932" s="236"/>
      <c r="C1932" s="186"/>
      <c r="D1932" s="186"/>
    </row>
    <row r="1933">
      <c r="A1933" s="322"/>
      <c r="B1933" s="236"/>
      <c r="C1933" s="186"/>
      <c r="D1933" s="186"/>
    </row>
    <row r="1934">
      <c r="A1934" s="322"/>
      <c r="B1934" s="236"/>
      <c r="C1934" s="186"/>
      <c r="D1934" s="186"/>
    </row>
    <row r="1935">
      <c r="A1935" s="322"/>
      <c r="B1935" s="236"/>
      <c r="C1935" s="186"/>
      <c r="D1935" s="186"/>
    </row>
    <row r="1936">
      <c r="A1936" s="322"/>
      <c r="B1936" s="236"/>
      <c r="C1936" s="186"/>
      <c r="D1936" s="186"/>
    </row>
    <row r="1937">
      <c r="A1937" s="322"/>
      <c r="B1937" s="236"/>
      <c r="C1937" s="186"/>
      <c r="D1937" s="186"/>
    </row>
    <row r="1938">
      <c r="A1938" s="322"/>
      <c r="B1938" s="236"/>
      <c r="C1938" s="186"/>
      <c r="D1938" s="186"/>
    </row>
    <row r="1939">
      <c r="A1939" s="322"/>
      <c r="B1939" s="236"/>
      <c r="C1939" s="186"/>
      <c r="D1939" s="186"/>
    </row>
    <row r="1940">
      <c r="A1940" s="322"/>
      <c r="B1940" s="236"/>
      <c r="C1940" s="186"/>
      <c r="D1940" s="186"/>
    </row>
    <row r="1941">
      <c r="A1941" s="322"/>
      <c r="B1941" s="236"/>
      <c r="C1941" s="186"/>
      <c r="D1941" s="186"/>
    </row>
    <row r="1942">
      <c r="A1942" s="322"/>
      <c r="B1942" s="236"/>
      <c r="C1942" s="186"/>
      <c r="D1942" s="186"/>
    </row>
    <row r="1943">
      <c r="A1943" s="322"/>
      <c r="B1943" s="236"/>
      <c r="C1943" s="186"/>
      <c r="D1943" s="186"/>
    </row>
    <row r="1944">
      <c r="A1944" s="322"/>
      <c r="B1944" s="236"/>
      <c r="C1944" s="186"/>
      <c r="D1944" s="186"/>
    </row>
    <row r="1945">
      <c r="A1945" s="322"/>
      <c r="B1945" s="236"/>
      <c r="C1945" s="186"/>
      <c r="D1945" s="186"/>
    </row>
    <row r="1946">
      <c r="A1946" s="322"/>
      <c r="B1946" s="236"/>
      <c r="C1946" s="186"/>
      <c r="D1946" s="186"/>
    </row>
    <row r="1947">
      <c r="A1947" s="322"/>
      <c r="B1947" s="236"/>
      <c r="C1947" s="186"/>
      <c r="D1947" s="186"/>
    </row>
    <row r="1948">
      <c r="A1948" s="322"/>
      <c r="B1948" s="236"/>
      <c r="C1948" s="186"/>
      <c r="D1948" s="186"/>
    </row>
    <row r="1949">
      <c r="A1949" s="322"/>
      <c r="B1949" s="236"/>
      <c r="C1949" s="186"/>
      <c r="D1949" s="186"/>
    </row>
    <row r="1950">
      <c r="A1950" s="322"/>
      <c r="B1950" s="236"/>
      <c r="C1950" s="186"/>
      <c r="D1950" s="186"/>
    </row>
    <row r="1951">
      <c r="A1951" s="322"/>
      <c r="B1951" s="236"/>
      <c r="C1951" s="186"/>
      <c r="D1951" s="186"/>
    </row>
    <row r="1952">
      <c r="A1952" s="322"/>
      <c r="B1952" s="236"/>
      <c r="C1952" s="186"/>
      <c r="D1952" s="186"/>
    </row>
    <row r="1953">
      <c r="A1953" s="322"/>
      <c r="B1953" s="236"/>
      <c r="C1953" s="186"/>
      <c r="D1953" s="186"/>
    </row>
    <row r="1954">
      <c r="A1954" s="322"/>
      <c r="B1954" s="236"/>
      <c r="C1954" s="186"/>
      <c r="D1954" s="186"/>
    </row>
    <row r="1955">
      <c r="A1955" s="322"/>
      <c r="B1955" s="236"/>
      <c r="C1955" s="186"/>
      <c r="D1955" s="186"/>
    </row>
    <row r="1956">
      <c r="A1956" s="322"/>
      <c r="B1956" s="236"/>
      <c r="C1956" s="186"/>
      <c r="D1956" s="186"/>
    </row>
    <row r="1957">
      <c r="A1957" s="322"/>
      <c r="B1957" s="236"/>
      <c r="C1957" s="186"/>
      <c r="D1957" s="186"/>
    </row>
    <row r="1958">
      <c r="A1958" s="322"/>
      <c r="B1958" s="236"/>
      <c r="C1958" s="186"/>
      <c r="D1958" s="186"/>
    </row>
    <row r="1959">
      <c r="A1959" s="322"/>
      <c r="B1959" s="236"/>
      <c r="C1959" s="186"/>
      <c r="D1959" s="186"/>
    </row>
    <row r="1960">
      <c r="A1960" s="322"/>
      <c r="B1960" s="236"/>
      <c r="C1960" s="186"/>
      <c r="D1960" s="186"/>
    </row>
    <row r="1961">
      <c r="A1961" s="322"/>
      <c r="B1961" s="236"/>
      <c r="C1961" s="186"/>
      <c r="D1961" s="186"/>
    </row>
    <row r="1962">
      <c r="A1962" s="322"/>
      <c r="B1962" s="236"/>
      <c r="C1962" s="186"/>
      <c r="D1962" s="186"/>
    </row>
    <row r="1963">
      <c r="A1963" s="322"/>
      <c r="B1963" s="236"/>
      <c r="C1963" s="186"/>
      <c r="D1963" s="186"/>
    </row>
    <row r="1964">
      <c r="A1964" s="322"/>
      <c r="B1964" s="236"/>
      <c r="C1964" s="186"/>
      <c r="D1964" s="186"/>
    </row>
    <row r="1965">
      <c r="A1965" s="322"/>
      <c r="B1965" s="236"/>
      <c r="C1965" s="186"/>
      <c r="D1965" s="186"/>
    </row>
    <row r="1966">
      <c r="A1966" s="322"/>
      <c r="B1966" s="236"/>
      <c r="C1966" s="186"/>
      <c r="D1966" s="186"/>
    </row>
    <row r="1967">
      <c r="A1967" s="322"/>
      <c r="B1967" s="236"/>
      <c r="C1967" s="186"/>
      <c r="D1967" s="186"/>
    </row>
    <row r="1968">
      <c r="A1968" s="322"/>
      <c r="B1968" s="236"/>
      <c r="C1968" s="186"/>
      <c r="D1968" s="186"/>
    </row>
    <row r="1969">
      <c r="A1969" s="322"/>
      <c r="B1969" s="236"/>
      <c r="C1969" s="186"/>
      <c r="D1969" s="186"/>
    </row>
    <row r="1970">
      <c r="A1970" s="322"/>
      <c r="B1970" s="236"/>
      <c r="C1970" s="186"/>
      <c r="D1970" s="186"/>
    </row>
    <row r="1971">
      <c r="A1971" s="322"/>
      <c r="B1971" s="236"/>
      <c r="C1971" s="186"/>
      <c r="D1971" s="186"/>
    </row>
    <row r="1972">
      <c r="A1972" s="322"/>
      <c r="B1972" s="236"/>
      <c r="C1972" s="186"/>
      <c r="D1972" s="186"/>
    </row>
    <row r="1973">
      <c r="A1973" s="322"/>
      <c r="B1973" s="236"/>
      <c r="C1973" s="186"/>
      <c r="D1973" s="186"/>
    </row>
    <row r="1974">
      <c r="A1974" s="322"/>
      <c r="B1974" s="236"/>
      <c r="C1974" s="186"/>
      <c r="D1974" s="186"/>
    </row>
    <row r="1975">
      <c r="A1975" s="322"/>
      <c r="B1975" s="236"/>
      <c r="C1975" s="186"/>
      <c r="D1975" s="186"/>
    </row>
    <row r="1976">
      <c r="A1976" s="322"/>
      <c r="B1976" s="236"/>
      <c r="C1976" s="186"/>
      <c r="D1976" s="186"/>
    </row>
    <row r="1977">
      <c r="A1977" s="322"/>
      <c r="B1977" s="236"/>
      <c r="C1977" s="186"/>
      <c r="D1977" s="186"/>
    </row>
    <row r="1978">
      <c r="A1978" s="322"/>
      <c r="B1978" s="236"/>
      <c r="C1978" s="186"/>
      <c r="D1978" s="186"/>
    </row>
    <row r="1979">
      <c r="A1979" s="322"/>
      <c r="B1979" s="236"/>
      <c r="C1979" s="186"/>
      <c r="D1979" s="186"/>
    </row>
    <row r="1980">
      <c r="A1980" s="322"/>
      <c r="B1980" s="236"/>
      <c r="C1980" s="186"/>
      <c r="D1980" s="186"/>
    </row>
    <row r="1981">
      <c r="A1981" s="322"/>
      <c r="B1981" s="236"/>
      <c r="C1981" s="186"/>
      <c r="D1981" s="186"/>
    </row>
    <row r="1982">
      <c r="A1982" s="322"/>
      <c r="B1982" s="236"/>
      <c r="C1982" s="186"/>
      <c r="D1982" s="186"/>
    </row>
    <row r="1983">
      <c r="A1983" s="322"/>
      <c r="B1983" s="236"/>
      <c r="C1983" s="186"/>
      <c r="D1983" s="186"/>
    </row>
    <row r="1984">
      <c r="A1984" s="322"/>
      <c r="B1984" s="236"/>
      <c r="C1984" s="186"/>
      <c r="D1984" s="186"/>
    </row>
    <row r="1985">
      <c r="A1985" s="322"/>
      <c r="B1985" s="236"/>
      <c r="C1985" s="186"/>
      <c r="D1985" s="186"/>
    </row>
    <row r="1986">
      <c r="A1986" s="322"/>
      <c r="B1986" s="236"/>
      <c r="C1986" s="186"/>
      <c r="D1986" s="186"/>
    </row>
    <row r="1987">
      <c r="A1987" s="322"/>
      <c r="B1987" s="236"/>
      <c r="C1987" s="186"/>
      <c r="D1987" s="186"/>
    </row>
    <row r="1988">
      <c r="A1988" s="322"/>
      <c r="B1988" s="236"/>
      <c r="C1988" s="186"/>
      <c r="D1988" s="186"/>
    </row>
    <row r="1989">
      <c r="A1989" s="322"/>
      <c r="B1989" s="236"/>
      <c r="C1989" s="186"/>
      <c r="D1989" s="186"/>
    </row>
    <row r="1990">
      <c r="A1990" s="322"/>
      <c r="B1990" s="236"/>
      <c r="C1990" s="186"/>
      <c r="D1990" s="186"/>
    </row>
    <row r="1991">
      <c r="A1991" s="322"/>
      <c r="B1991" s="236"/>
      <c r="C1991" s="186"/>
      <c r="D1991" s="186"/>
    </row>
    <row r="1992">
      <c r="A1992" s="322"/>
      <c r="B1992" s="236"/>
      <c r="C1992" s="186"/>
      <c r="D1992" s="186"/>
    </row>
    <row r="1993">
      <c r="A1993" s="322"/>
      <c r="B1993" s="236"/>
      <c r="C1993" s="186"/>
      <c r="D1993" s="186"/>
    </row>
    <row r="1994">
      <c r="A1994" s="322"/>
      <c r="B1994" s="236"/>
      <c r="C1994" s="186"/>
      <c r="D1994" s="186"/>
    </row>
    <row r="1995">
      <c r="A1995" s="322"/>
      <c r="B1995" s="236"/>
      <c r="C1995" s="186"/>
      <c r="D1995" s="186"/>
    </row>
    <row r="1996">
      <c r="A1996" s="322"/>
      <c r="B1996" s="236"/>
      <c r="C1996" s="186"/>
      <c r="D1996" s="186"/>
    </row>
    <row r="1997">
      <c r="A1997" s="322"/>
      <c r="B1997" s="236"/>
      <c r="C1997" s="186"/>
      <c r="D1997" s="186"/>
    </row>
    <row r="1998">
      <c r="A1998" s="322"/>
      <c r="B1998" s="236"/>
      <c r="C1998" s="186"/>
      <c r="D1998" s="186"/>
    </row>
    <row r="1999">
      <c r="A1999" s="322"/>
      <c r="B1999" s="236"/>
      <c r="C1999" s="186"/>
      <c r="D1999" s="186"/>
    </row>
    <row r="2000">
      <c r="A2000" s="322"/>
      <c r="B2000" s="236"/>
      <c r="C2000" s="186"/>
      <c r="D2000" s="186"/>
    </row>
    <row r="2001">
      <c r="A2001" s="322"/>
      <c r="B2001" s="236"/>
      <c r="C2001" s="186"/>
      <c r="D2001" s="186"/>
    </row>
    <row r="2002">
      <c r="A2002" s="322"/>
      <c r="B2002" s="236"/>
      <c r="C2002" s="186"/>
      <c r="D2002" s="186"/>
    </row>
    <row r="2003">
      <c r="A2003" s="322"/>
      <c r="B2003" s="236"/>
      <c r="C2003" s="186"/>
      <c r="D2003" s="186"/>
    </row>
    <row r="2004">
      <c r="A2004" s="322"/>
      <c r="B2004" s="236"/>
      <c r="C2004" s="186"/>
      <c r="D2004" s="186"/>
    </row>
    <row r="2005">
      <c r="A2005" s="322"/>
      <c r="B2005" s="236"/>
      <c r="C2005" s="186"/>
      <c r="D2005" s="186"/>
    </row>
    <row r="2006">
      <c r="A2006" s="322"/>
      <c r="B2006" s="236"/>
      <c r="C2006" s="186"/>
      <c r="D2006" s="186"/>
    </row>
    <row r="2007">
      <c r="A2007" s="322"/>
      <c r="B2007" s="236"/>
      <c r="C2007" s="186"/>
      <c r="D2007" s="186"/>
    </row>
    <row r="2008">
      <c r="A2008" s="322"/>
      <c r="B2008" s="236"/>
      <c r="C2008" s="186"/>
      <c r="D2008" s="186"/>
    </row>
    <row r="2009">
      <c r="A2009" s="322"/>
      <c r="B2009" s="236"/>
      <c r="C2009" s="186"/>
      <c r="D2009" s="186"/>
    </row>
    <row r="2010">
      <c r="A2010" s="322"/>
      <c r="B2010" s="236"/>
      <c r="C2010" s="186"/>
      <c r="D2010" s="186"/>
    </row>
    <row r="2011">
      <c r="A2011" s="322"/>
      <c r="B2011" s="236"/>
      <c r="C2011" s="186"/>
      <c r="D2011" s="186"/>
    </row>
    <row r="2012">
      <c r="A2012" s="322"/>
      <c r="B2012" s="236"/>
      <c r="C2012" s="186"/>
      <c r="D2012" s="186"/>
    </row>
    <row r="2013">
      <c r="A2013" s="322"/>
      <c r="B2013" s="236"/>
      <c r="C2013" s="186"/>
      <c r="D2013" s="186"/>
    </row>
    <row r="2014">
      <c r="A2014" s="322"/>
      <c r="B2014" s="236"/>
      <c r="C2014" s="186"/>
      <c r="D2014" s="186"/>
    </row>
    <row r="2015">
      <c r="A2015" s="322"/>
      <c r="B2015" s="236"/>
      <c r="C2015" s="186"/>
      <c r="D2015" s="186"/>
    </row>
    <row r="2016">
      <c r="A2016" s="322"/>
      <c r="B2016" s="236"/>
      <c r="C2016" s="186"/>
      <c r="D2016" s="186"/>
    </row>
    <row r="2017">
      <c r="A2017" s="322"/>
      <c r="B2017" s="236"/>
      <c r="C2017" s="186"/>
      <c r="D2017" s="186"/>
    </row>
    <row r="2018">
      <c r="A2018" s="322"/>
      <c r="B2018" s="236"/>
      <c r="C2018" s="186"/>
      <c r="D2018" s="186"/>
    </row>
    <row r="2019">
      <c r="A2019" s="322"/>
      <c r="B2019" s="236"/>
      <c r="C2019" s="186"/>
      <c r="D2019" s="186"/>
    </row>
    <row r="2020">
      <c r="A2020" s="322"/>
      <c r="B2020" s="236"/>
      <c r="C2020" s="186"/>
      <c r="D2020" s="186"/>
    </row>
    <row r="2021">
      <c r="A2021" s="322"/>
      <c r="B2021" s="236"/>
      <c r="C2021" s="186"/>
      <c r="D2021" s="186"/>
    </row>
    <row r="2022">
      <c r="A2022" s="322"/>
      <c r="B2022" s="236"/>
      <c r="C2022" s="186"/>
      <c r="D2022" s="186"/>
    </row>
    <row r="2023">
      <c r="A2023" s="322"/>
      <c r="B2023" s="236"/>
      <c r="C2023" s="186"/>
      <c r="D2023" s="186"/>
    </row>
    <row r="2024">
      <c r="A2024" s="322"/>
      <c r="B2024" s="236"/>
      <c r="C2024" s="186"/>
      <c r="D2024" s="186"/>
    </row>
    <row r="2025">
      <c r="A2025" s="322"/>
      <c r="B2025" s="236"/>
      <c r="C2025" s="186"/>
      <c r="D2025" s="186"/>
    </row>
    <row r="2026">
      <c r="A2026" s="322"/>
      <c r="B2026" s="236"/>
      <c r="C2026" s="186"/>
      <c r="D2026" s="186"/>
    </row>
    <row r="2027">
      <c r="A2027" s="322"/>
      <c r="B2027" s="236"/>
      <c r="C2027" s="186"/>
      <c r="D2027" s="186"/>
    </row>
    <row r="2028">
      <c r="A2028" s="322"/>
      <c r="B2028" s="236"/>
      <c r="C2028" s="186"/>
      <c r="D2028" s="186"/>
    </row>
    <row r="2029">
      <c r="A2029" s="322"/>
      <c r="B2029" s="236"/>
      <c r="C2029" s="186"/>
      <c r="D2029" s="186"/>
    </row>
    <row r="2030">
      <c r="A2030" s="322"/>
      <c r="B2030" s="236"/>
      <c r="C2030" s="186"/>
      <c r="D2030" s="186"/>
    </row>
    <row r="2031">
      <c r="A2031" s="322"/>
      <c r="B2031" s="236"/>
      <c r="C2031" s="186"/>
      <c r="D2031" s="186"/>
    </row>
    <row r="2032">
      <c r="A2032" s="322"/>
      <c r="B2032" s="236"/>
      <c r="C2032" s="186"/>
      <c r="D2032" s="186"/>
    </row>
    <row r="2033">
      <c r="A2033" s="322"/>
      <c r="B2033" s="236"/>
      <c r="C2033" s="186"/>
      <c r="D2033" s="186"/>
    </row>
    <row r="2034">
      <c r="A2034" s="322"/>
      <c r="B2034" s="236"/>
      <c r="C2034" s="186"/>
      <c r="D2034" s="186"/>
    </row>
    <row r="2035">
      <c r="A2035" s="322"/>
      <c r="B2035" s="236"/>
      <c r="C2035" s="186"/>
      <c r="D2035" s="186"/>
    </row>
    <row r="2036">
      <c r="A2036" s="322"/>
      <c r="B2036" s="236"/>
      <c r="C2036" s="186"/>
      <c r="D2036" s="186"/>
    </row>
    <row r="2037">
      <c r="A2037" s="322"/>
      <c r="B2037" s="236"/>
      <c r="C2037" s="186"/>
      <c r="D2037" s="186"/>
    </row>
    <row r="2038">
      <c r="A2038" s="322"/>
      <c r="B2038" s="236"/>
      <c r="C2038" s="186"/>
      <c r="D2038" s="186"/>
    </row>
    <row r="2039">
      <c r="A2039" s="322"/>
      <c r="B2039" s="236"/>
      <c r="C2039" s="186"/>
      <c r="D2039" s="186"/>
    </row>
    <row r="2040">
      <c r="A2040" s="322"/>
      <c r="B2040" s="236"/>
      <c r="C2040" s="186"/>
      <c r="D2040" s="186"/>
    </row>
    <row r="2041">
      <c r="A2041" s="322"/>
      <c r="B2041" s="236"/>
      <c r="C2041" s="186"/>
      <c r="D2041" s="186"/>
    </row>
    <row r="2042">
      <c r="A2042" s="322"/>
      <c r="B2042" s="236"/>
      <c r="C2042" s="186"/>
      <c r="D2042" s="186"/>
    </row>
    <row r="2043">
      <c r="A2043" s="322"/>
      <c r="B2043" s="236"/>
      <c r="C2043" s="186"/>
      <c r="D2043" s="186"/>
    </row>
    <row r="2044">
      <c r="A2044" s="322"/>
      <c r="B2044" s="236"/>
      <c r="C2044" s="186"/>
      <c r="D2044" s="186"/>
    </row>
    <row r="2045">
      <c r="A2045" s="322"/>
      <c r="B2045" s="236"/>
      <c r="C2045" s="186"/>
      <c r="D2045" s="186"/>
    </row>
    <row r="2046">
      <c r="A2046" s="322"/>
      <c r="B2046" s="236"/>
      <c r="C2046" s="186"/>
      <c r="D2046" s="186"/>
    </row>
    <row r="2047">
      <c r="A2047" s="322"/>
      <c r="B2047" s="236"/>
      <c r="C2047" s="186"/>
      <c r="D2047" s="186"/>
    </row>
    <row r="2048">
      <c r="A2048" s="322"/>
      <c r="B2048" s="236"/>
      <c r="C2048" s="186"/>
      <c r="D2048" s="186"/>
    </row>
    <row r="2049">
      <c r="A2049" s="322"/>
      <c r="B2049" s="236"/>
      <c r="C2049" s="186"/>
      <c r="D2049" s="186"/>
    </row>
    <row r="2050">
      <c r="A2050" s="322"/>
      <c r="B2050" s="236"/>
      <c r="C2050" s="186"/>
      <c r="D2050" s="186"/>
    </row>
    <row r="2051">
      <c r="A2051" s="322"/>
      <c r="B2051" s="236"/>
      <c r="C2051" s="186"/>
      <c r="D2051" s="186"/>
    </row>
    <row r="2052">
      <c r="A2052" s="322"/>
      <c r="B2052" s="236"/>
      <c r="C2052" s="186"/>
      <c r="D2052" s="186"/>
    </row>
    <row r="2053">
      <c r="A2053" s="322"/>
      <c r="B2053" s="236"/>
      <c r="C2053" s="186"/>
      <c r="D2053" s="186"/>
    </row>
    <row r="2054">
      <c r="A2054" s="322"/>
      <c r="B2054" s="236"/>
      <c r="C2054" s="186"/>
      <c r="D2054" s="186"/>
    </row>
    <row r="2055">
      <c r="A2055" s="322"/>
      <c r="B2055" s="236"/>
      <c r="C2055" s="186"/>
      <c r="D2055" s="186"/>
    </row>
    <row r="2056">
      <c r="A2056" s="322"/>
      <c r="B2056" s="236"/>
      <c r="C2056" s="186"/>
      <c r="D2056" s="186"/>
    </row>
    <row r="2057">
      <c r="A2057" s="322"/>
      <c r="B2057" s="236"/>
      <c r="C2057" s="186"/>
      <c r="D2057" s="186"/>
    </row>
    <row r="2058">
      <c r="A2058" s="322"/>
      <c r="B2058" s="236"/>
      <c r="C2058" s="186"/>
      <c r="D2058" s="186"/>
    </row>
    <row r="2059">
      <c r="A2059" s="322"/>
      <c r="B2059" s="236"/>
      <c r="C2059" s="186"/>
      <c r="D2059" s="186"/>
    </row>
    <row r="2060">
      <c r="A2060" s="322"/>
      <c r="B2060" s="236"/>
      <c r="C2060" s="186"/>
      <c r="D2060" s="186"/>
    </row>
    <row r="2061">
      <c r="A2061" s="322"/>
      <c r="B2061" s="236"/>
      <c r="C2061" s="186"/>
      <c r="D2061" s="186"/>
    </row>
    <row r="2062">
      <c r="A2062" s="322"/>
      <c r="B2062" s="236"/>
      <c r="C2062" s="186"/>
      <c r="D2062" s="186"/>
    </row>
    <row r="2063">
      <c r="A2063" s="322"/>
      <c r="B2063" s="236"/>
      <c r="C2063" s="186"/>
      <c r="D2063" s="186"/>
    </row>
    <row r="2064">
      <c r="A2064" s="322"/>
      <c r="B2064" s="236"/>
      <c r="C2064" s="186"/>
      <c r="D2064" s="186"/>
    </row>
    <row r="2065">
      <c r="A2065" s="322"/>
      <c r="B2065" s="236"/>
      <c r="C2065" s="186"/>
      <c r="D2065" s="186"/>
    </row>
    <row r="2066">
      <c r="A2066" s="322"/>
      <c r="B2066" s="236"/>
      <c r="C2066" s="186"/>
      <c r="D2066" s="186"/>
    </row>
    <row r="2067">
      <c r="A2067" s="322"/>
      <c r="B2067" s="236"/>
      <c r="C2067" s="186"/>
      <c r="D2067" s="186"/>
    </row>
    <row r="2068">
      <c r="A2068" s="322"/>
      <c r="B2068" s="236"/>
      <c r="C2068" s="186"/>
      <c r="D2068" s="186"/>
    </row>
    <row r="2069">
      <c r="A2069" s="322"/>
      <c r="B2069" s="236"/>
      <c r="C2069" s="186"/>
      <c r="D2069" s="186"/>
    </row>
    <row r="2070">
      <c r="A2070" s="322"/>
      <c r="B2070" s="236"/>
      <c r="C2070" s="186"/>
      <c r="D2070" s="186"/>
    </row>
    <row r="2071">
      <c r="A2071" s="322"/>
      <c r="B2071" s="236"/>
      <c r="C2071" s="186"/>
      <c r="D2071" s="186"/>
    </row>
    <row r="2072">
      <c r="A2072" s="322"/>
      <c r="B2072" s="236"/>
      <c r="C2072" s="186"/>
      <c r="D2072" s="186"/>
    </row>
    <row r="2073">
      <c r="A2073" s="322"/>
      <c r="B2073" s="236"/>
      <c r="C2073" s="186"/>
      <c r="D2073" s="186"/>
    </row>
    <row r="2074">
      <c r="A2074" s="322"/>
      <c r="B2074" s="236"/>
      <c r="C2074" s="186"/>
      <c r="D2074" s="186"/>
    </row>
    <row r="2075">
      <c r="A2075" s="322"/>
      <c r="B2075" s="236"/>
      <c r="C2075" s="186"/>
      <c r="D2075" s="186"/>
    </row>
    <row r="2076">
      <c r="A2076" s="322"/>
      <c r="B2076" s="236"/>
      <c r="C2076" s="186"/>
      <c r="D2076" s="186"/>
    </row>
    <row r="2077">
      <c r="A2077" s="322"/>
      <c r="B2077" s="236"/>
      <c r="C2077" s="186"/>
      <c r="D2077" s="186"/>
    </row>
    <row r="2078">
      <c r="A2078" s="322"/>
      <c r="B2078" s="236"/>
      <c r="C2078" s="186"/>
      <c r="D2078" s="186"/>
    </row>
    <row r="2079">
      <c r="A2079" s="322"/>
      <c r="B2079" s="236"/>
      <c r="C2079" s="186"/>
      <c r="D2079" s="186"/>
    </row>
    <row r="2080">
      <c r="A2080" s="322"/>
      <c r="B2080" s="236"/>
      <c r="C2080" s="186"/>
      <c r="D2080" s="186"/>
    </row>
    <row r="2081">
      <c r="A2081" s="322"/>
      <c r="B2081" s="236"/>
      <c r="C2081" s="186"/>
      <c r="D2081" s="186"/>
    </row>
    <row r="2082">
      <c r="A2082" s="322"/>
      <c r="B2082" s="236"/>
      <c r="C2082" s="186"/>
      <c r="D2082" s="186"/>
    </row>
    <row r="2083">
      <c r="A2083" s="322"/>
      <c r="B2083" s="236"/>
      <c r="C2083" s="186"/>
      <c r="D2083" s="186"/>
    </row>
    <row r="2084">
      <c r="A2084" s="322"/>
      <c r="B2084" s="236"/>
      <c r="C2084" s="186"/>
      <c r="D2084" s="186"/>
    </row>
    <row r="2085">
      <c r="A2085" s="322"/>
      <c r="B2085" s="236"/>
      <c r="C2085" s="186"/>
      <c r="D2085" s="186"/>
    </row>
    <row r="2086">
      <c r="A2086" s="322"/>
      <c r="B2086" s="236"/>
      <c r="C2086" s="186"/>
      <c r="D2086" s="186"/>
    </row>
    <row r="2087">
      <c r="A2087" s="322"/>
      <c r="B2087" s="236"/>
      <c r="C2087" s="186"/>
      <c r="D2087" s="186"/>
    </row>
    <row r="2088">
      <c r="A2088" s="322"/>
      <c r="B2088" s="236"/>
      <c r="C2088" s="186"/>
      <c r="D2088" s="186"/>
    </row>
    <row r="2089">
      <c r="A2089" s="322"/>
      <c r="B2089" s="236"/>
      <c r="C2089" s="186"/>
      <c r="D2089" s="186"/>
    </row>
    <row r="2090">
      <c r="A2090" s="322"/>
      <c r="B2090" s="236"/>
      <c r="C2090" s="186"/>
      <c r="D2090" s="186"/>
    </row>
    <row r="2091">
      <c r="A2091" s="322"/>
      <c r="B2091" s="236"/>
      <c r="C2091" s="186"/>
      <c r="D2091" s="186"/>
    </row>
    <row r="2092">
      <c r="A2092" s="322"/>
      <c r="B2092" s="236"/>
      <c r="C2092" s="186"/>
      <c r="D2092" s="186"/>
    </row>
    <row r="2093">
      <c r="A2093" s="322"/>
      <c r="B2093" s="236"/>
      <c r="C2093" s="186"/>
      <c r="D2093" s="186"/>
    </row>
    <row r="2094">
      <c r="A2094" s="322"/>
      <c r="B2094" s="236"/>
      <c r="C2094" s="186"/>
      <c r="D2094" s="186"/>
    </row>
    <row r="2095">
      <c r="A2095" s="322"/>
      <c r="B2095" s="236"/>
      <c r="C2095" s="186"/>
      <c r="D2095" s="186"/>
    </row>
    <row r="2096">
      <c r="A2096" s="322"/>
      <c r="B2096" s="236"/>
      <c r="C2096" s="186"/>
      <c r="D2096" s="186"/>
    </row>
    <row r="2097">
      <c r="A2097" s="322"/>
      <c r="B2097" s="236"/>
      <c r="C2097" s="186"/>
      <c r="D2097" s="186"/>
    </row>
    <row r="2098">
      <c r="A2098" s="322"/>
      <c r="B2098" s="236"/>
      <c r="C2098" s="186"/>
      <c r="D2098" s="186"/>
    </row>
    <row r="2099">
      <c r="A2099" s="322"/>
      <c r="B2099" s="236"/>
      <c r="C2099" s="186"/>
      <c r="D2099" s="186"/>
    </row>
    <row r="2100">
      <c r="A2100" s="322"/>
      <c r="B2100" s="236"/>
      <c r="C2100" s="186"/>
      <c r="D2100" s="186"/>
    </row>
    <row r="2101">
      <c r="A2101" s="322"/>
      <c r="B2101" s="236"/>
      <c r="C2101" s="186"/>
      <c r="D2101" s="186"/>
    </row>
    <row r="2102">
      <c r="A2102" s="322"/>
      <c r="B2102" s="236"/>
      <c r="C2102" s="186"/>
      <c r="D2102" s="186"/>
    </row>
    <row r="2103">
      <c r="A2103" s="322"/>
      <c r="B2103" s="236"/>
      <c r="C2103" s="186"/>
      <c r="D2103" s="186"/>
    </row>
    <row r="2104">
      <c r="A2104" s="322"/>
      <c r="B2104" s="236"/>
      <c r="C2104" s="186"/>
      <c r="D2104" s="186"/>
    </row>
    <row r="2105">
      <c r="A2105" s="322"/>
      <c r="B2105" s="236"/>
      <c r="C2105" s="186"/>
      <c r="D2105" s="186"/>
    </row>
    <row r="2106">
      <c r="A2106" s="322"/>
      <c r="B2106" s="236"/>
      <c r="C2106" s="186"/>
      <c r="D2106" s="186"/>
    </row>
    <row r="2107">
      <c r="A2107" s="322"/>
      <c r="B2107" s="236"/>
      <c r="C2107" s="186"/>
      <c r="D2107" s="186"/>
    </row>
    <row r="2108">
      <c r="A2108" s="322"/>
      <c r="B2108" s="236"/>
      <c r="C2108" s="186"/>
      <c r="D2108" s="186"/>
    </row>
    <row r="2109">
      <c r="A2109" s="322"/>
      <c r="B2109" s="236"/>
      <c r="C2109" s="186"/>
      <c r="D2109" s="186"/>
    </row>
    <row r="2110">
      <c r="A2110" s="322"/>
      <c r="B2110" s="236"/>
      <c r="C2110" s="186"/>
      <c r="D2110" s="186"/>
    </row>
    <row r="2111">
      <c r="A2111" s="322"/>
      <c r="B2111" s="236"/>
      <c r="C2111" s="186"/>
      <c r="D2111" s="186"/>
    </row>
    <row r="2112">
      <c r="A2112" s="322"/>
      <c r="B2112" s="236"/>
      <c r="C2112" s="186"/>
      <c r="D2112" s="186"/>
    </row>
    <row r="2113">
      <c r="A2113" s="322"/>
      <c r="B2113" s="236"/>
      <c r="C2113" s="186"/>
      <c r="D2113" s="186"/>
    </row>
    <row r="2114">
      <c r="A2114" s="322"/>
      <c r="B2114" s="236"/>
      <c r="C2114" s="186"/>
      <c r="D2114" s="186"/>
    </row>
    <row r="2115">
      <c r="A2115" s="322"/>
      <c r="B2115" s="236"/>
      <c r="C2115" s="186"/>
      <c r="D2115" s="186"/>
    </row>
    <row r="2116">
      <c r="A2116" s="322"/>
      <c r="B2116" s="236"/>
      <c r="C2116" s="186"/>
      <c r="D2116" s="186"/>
    </row>
    <row r="2117">
      <c r="A2117" s="322"/>
      <c r="B2117" s="236"/>
      <c r="C2117" s="186"/>
      <c r="D2117" s="186"/>
    </row>
    <row r="2118">
      <c r="A2118" s="322"/>
      <c r="B2118" s="236"/>
      <c r="C2118" s="186"/>
      <c r="D2118" s="186"/>
    </row>
    <row r="2119">
      <c r="A2119" s="322"/>
      <c r="B2119" s="236"/>
      <c r="C2119" s="186"/>
      <c r="D2119" s="186"/>
    </row>
    <row r="2120">
      <c r="A2120" s="322"/>
      <c r="B2120" s="236"/>
      <c r="C2120" s="186"/>
      <c r="D2120" s="186"/>
    </row>
    <row r="2121">
      <c r="A2121" s="322"/>
      <c r="B2121" s="236"/>
      <c r="C2121" s="186"/>
      <c r="D2121" s="186"/>
    </row>
    <row r="2122">
      <c r="A2122" s="322"/>
      <c r="B2122" s="236"/>
      <c r="C2122" s="186"/>
      <c r="D2122" s="186"/>
    </row>
    <row r="2123">
      <c r="A2123" s="322"/>
      <c r="B2123" s="236"/>
      <c r="C2123" s="186"/>
      <c r="D2123" s="186"/>
    </row>
    <row r="2124">
      <c r="A2124" s="322"/>
      <c r="B2124" s="236"/>
      <c r="C2124" s="186"/>
      <c r="D2124" s="186"/>
    </row>
    <row r="2125">
      <c r="A2125" s="322"/>
      <c r="B2125" s="236"/>
      <c r="C2125" s="186"/>
      <c r="D2125" s="186"/>
    </row>
    <row r="2126">
      <c r="A2126" s="322"/>
      <c r="B2126" s="236"/>
      <c r="C2126" s="186"/>
      <c r="D2126" s="186"/>
    </row>
    <row r="2127">
      <c r="A2127" s="322"/>
      <c r="B2127" s="236"/>
      <c r="C2127" s="186"/>
      <c r="D2127" s="186"/>
    </row>
    <row r="2128">
      <c r="A2128" s="322"/>
      <c r="B2128" s="236"/>
      <c r="C2128" s="186"/>
      <c r="D2128" s="186"/>
    </row>
    <row r="2129">
      <c r="A2129" s="322"/>
      <c r="B2129" s="236"/>
      <c r="C2129" s="186"/>
      <c r="D2129" s="186"/>
    </row>
    <row r="2130">
      <c r="A2130" s="322"/>
      <c r="B2130" s="236"/>
      <c r="C2130" s="186"/>
      <c r="D2130" s="186"/>
    </row>
    <row r="2131">
      <c r="A2131" s="322"/>
      <c r="B2131" s="236"/>
      <c r="C2131" s="186"/>
      <c r="D2131" s="186"/>
    </row>
    <row r="2132">
      <c r="A2132" s="322"/>
      <c r="B2132" s="236"/>
      <c r="C2132" s="186"/>
      <c r="D2132" s="186"/>
    </row>
    <row r="2133">
      <c r="A2133" s="322"/>
      <c r="B2133" s="236"/>
      <c r="C2133" s="186"/>
      <c r="D2133" s="186"/>
    </row>
    <row r="2134">
      <c r="A2134" s="322"/>
      <c r="B2134" s="236"/>
      <c r="C2134" s="186"/>
      <c r="D2134" s="186"/>
    </row>
    <row r="2135">
      <c r="A2135" s="322"/>
      <c r="B2135" s="236"/>
      <c r="C2135" s="186"/>
      <c r="D2135" s="186"/>
    </row>
    <row r="2136">
      <c r="A2136" s="322"/>
      <c r="B2136" s="236"/>
      <c r="C2136" s="186"/>
      <c r="D2136" s="186"/>
    </row>
    <row r="2137">
      <c r="A2137" s="322"/>
      <c r="B2137" s="236"/>
      <c r="C2137" s="186"/>
      <c r="D2137" s="186"/>
    </row>
    <row r="2138">
      <c r="A2138" s="322"/>
      <c r="B2138" s="236"/>
      <c r="C2138" s="186"/>
      <c r="D2138" s="186"/>
    </row>
    <row r="2139">
      <c r="A2139" s="322"/>
      <c r="B2139" s="236"/>
      <c r="C2139" s="186"/>
      <c r="D2139" s="186"/>
    </row>
    <row r="2140">
      <c r="A2140" s="322"/>
      <c r="B2140" s="236"/>
      <c r="C2140" s="186"/>
      <c r="D2140" s="186"/>
    </row>
    <row r="2141">
      <c r="A2141" s="322"/>
      <c r="B2141" s="236"/>
      <c r="C2141" s="186"/>
      <c r="D2141" s="186"/>
    </row>
    <row r="2142">
      <c r="A2142" s="322"/>
      <c r="B2142" s="236"/>
      <c r="C2142" s="186"/>
      <c r="D2142" s="186"/>
    </row>
    <row r="2143">
      <c r="A2143" s="322"/>
      <c r="B2143" s="236"/>
      <c r="C2143" s="186"/>
      <c r="D2143" s="186"/>
    </row>
    <row r="2144">
      <c r="A2144" s="322"/>
      <c r="B2144" s="236"/>
      <c r="C2144" s="186"/>
      <c r="D2144" s="186"/>
    </row>
    <row r="2145">
      <c r="A2145" s="322"/>
      <c r="B2145" s="236"/>
      <c r="C2145" s="186"/>
      <c r="D2145" s="186"/>
    </row>
    <row r="2146">
      <c r="A2146" s="322"/>
      <c r="B2146" s="236"/>
      <c r="C2146" s="186"/>
      <c r="D2146" s="186"/>
    </row>
    <row r="2147">
      <c r="A2147" s="322"/>
      <c r="B2147" s="236"/>
      <c r="C2147" s="186"/>
      <c r="D2147" s="186"/>
    </row>
    <row r="2148">
      <c r="A2148" s="322"/>
      <c r="B2148" s="236"/>
      <c r="C2148" s="186"/>
      <c r="D2148" s="186"/>
    </row>
    <row r="2149">
      <c r="A2149" s="322"/>
      <c r="B2149" s="236"/>
      <c r="C2149" s="186"/>
      <c r="D2149" s="186"/>
    </row>
    <row r="2150">
      <c r="A2150" s="322"/>
      <c r="B2150" s="236"/>
      <c r="C2150" s="186"/>
      <c r="D2150" s="186"/>
    </row>
    <row r="2151">
      <c r="A2151" s="322"/>
      <c r="B2151" s="236"/>
      <c r="C2151" s="186"/>
      <c r="D2151" s="186"/>
    </row>
    <row r="2152">
      <c r="A2152" s="322"/>
      <c r="B2152" s="236"/>
      <c r="C2152" s="186"/>
      <c r="D2152" s="186"/>
    </row>
    <row r="2153">
      <c r="A2153" s="322"/>
      <c r="B2153" s="236"/>
      <c r="C2153" s="186"/>
      <c r="D2153" s="186"/>
    </row>
    <row r="2154">
      <c r="A2154" s="322"/>
      <c r="B2154" s="236"/>
      <c r="C2154" s="186"/>
      <c r="D2154" s="186"/>
    </row>
    <row r="2155">
      <c r="A2155" s="322"/>
      <c r="B2155" s="236"/>
      <c r="C2155" s="186"/>
      <c r="D2155" s="186"/>
    </row>
    <row r="2156">
      <c r="A2156" s="322"/>
      <c r="B2156" s="236"/>
      <c r="C2156" s="186"/>
      <c r="D2156" s="186"/>
    </row>
    <row r="2157">
      <c r="A2157" s="322"/>
      <c r="B2157" s="236"/>
      <c r="C2157" s="186"/>
      <c r="D2157" s="186"/>
    </row>
    <row r="2158">
      <c r="A2158" s="322"/>
      <c r="B2158" s="236"/>
      <c r="C2158" s="186"/>
      <c r="D2158" s="186"/>
    </row>
    <row r="2159">
      <c r="A2159" s="322"/>
      <c r="B2159" s="236"/>
      <c r="C2159" s="186"/>
      <c r="D2159" s="186"/>
    </row>
    <row r="2160">
      <c r="A2160" s="322"/>
      <c r="B2160" s="236"/>
      <c r="C2160" s="186"/>
      <c r="D2160" s="186"/>
    </row>
    <row r="2161">
      <c r="A2161" s="322"/>
      <c r="B2161" s="236"/>
      <c r="C2161" s="186"/>
      <c r="D2161" s="186"/>
    </row>
    <row r="2162">
      <c r="A2162" s="322"/>
      <c r="B2162" s="236"/>
      <c r="C2162" s="186"/>
      <c r="D2162" s="186"/>
    </row>
    <row r="2163">
      <c r="A2163" s="322"/>
      <c r="B2163" s="236"/>
      <c r="C2163" s="186"/>
      <c r="D2163" s="186"/>
    </row>
    <row r="2164">
      <c r="A2164" s="322"/>
      <c r="B2164" s="236"/>
      <c r="C2164" s="186"/>
      <c r="D2164" s="186"/>
    </row>
    <row r="2165">
      <c r="A2165" s="322"/>
      <c r="B2165" s="236"/>
      <c r="C2165" s="186"/>
      <c r="D2165" s="186"/>
    </row>
    <row r="2166">
      <c r="A2166" s="322"/>
      <c r="B2166" s="236"/>
      <c r="C2166" s="186"/>
      <c r="D2166" s="186"/>
    </row>
    <row r="2167">
      <c r="A2167" s="322"/>
      <c r="B2167" s="236"/>
      <c r="C2167" s="186"/>
      <c r="D2167" s="186"/>
    </row>
    <row r="2168">
      <c r="A2168" s="322"/>
      <c r="B2168" s="236"/>
      <c r="C2168" s="186"/>
      <c r="D2168" s="186"/>
    </row>
    <row r="2169">
      <c r="A2169" s="322"/>
      <c r="B2169" s="236"/>
      <c r="C2169" s="186"/>
      <c r="D2169" s="186"/>
    </row>
    <row r="2170">
      <c r="A2170" s="322"/>
      <c r="B2170" s="236"/>
      <c r="C2170" s="186"/>
      <c r="D2170" s="186"/>
    </row>
    <row r="2171">
      <c r="A2171" s="322"/>
      <c r="B2171" s="236"/>
      <c r="C2171" s="186"/>
      <c r="D2171" s="186"/>
    </row>
    <row r="2172">
      <c r="A2172" s="322"/>
      <c r="B2172" s="236"/>
      <c r="C2172" s="186"/>
      <c r="D2172" s="186"/>
    </row>
    <row r="2173">
      <c r="A2173" s="322"/>
      <c r="B2173" s="236"/>
      <c r="C2173" s="186"/>
      <c r="D2173" s="186"/>
    </row>
    <row r="2174">
      <c r="A2174" s="322"/>
      <c r="B2174" s="236"/>
      <c r="C2174" s="186"/>
      <c r="D2174" s="186"/>
    </row>
    <row r="2175">
      <c r="A2175" s="322"/>
      <c r="B2175" s="236"/>
      <c r="C2175" s="186"/>
      <c r="D2175" s="186"/>
    </row>
    <row r="2176">
      <c r="A2176" s="322"/>
      <c r="B2176" s="236"/>
      <c r="C2176" s="186"/>
      <c r="D2176" s="186"/>
    </row>
    <row r="2177">
      <c r="A2177" s="322"/>
      <c r="B2177" s="236"/>
      <c r="C2177" s="186"/>
      <c r="D2177" s="186"/>
    </row>
    <row r="2178">
      <c r="A2178" s="322"/>
      <c r="B2178" s="236"/>
      <c r="C2178" s="186"/>
      <c r="D2178" s="186"/>
    </row>
    <row r="2179">
      <c r="A2179" s="322"/>
      <c r="B2179" s="236"/>
      <c r="C2179" s="186"/>
      <c r="D2179" s="186"/>
    </row>
    <row r="2180">
      <c r="A2180" s="322"/>
      <c r="B2180" s="236"/>
      <c r="C2180" s="186"/>
      <c r="D2180" s="186"/>
    </row>
    <row r="2181">
      <c r="A2181" s="322"/>
      <c r="B2181" s="236"/>
      <c r="C2181" s="186"/>
      <c r="D2181" s="186"/>
    </row>
    <row r="2182">
      <c r="A2182" s="322"/>
      <c r="B2182" s="236"/>
      <c r="C2182" s="186"/>
      <c r="D2182" s="186"/>
    </row>
    <row r="2183">
      <c r="A2183" s="322"/>
      <c r="B2183" s="236"/>
      <c r="C2183" s="186"/>
      <c r="D2183" s="186"/>
    </row>
    <row r="2184">
      <c r="A2184" s="322"/>
      <c r="B2184" s="236"/>
      <c r="C2184" s="186"/>
      <c r="D2184" s="186"/>
    </row>
    <row r="2185">
      <c r="A2185" s="322"/>
      <c r="B2185" s="236"/>
      <c r="C2185" s="186"/>
      <c r="D2185" s="186"/>
    </row>
    <row r="2186">
      <c r="A2186" s="322"/>
      <c r="B2186" s="236"/>
      <c r="C2186" s="186"/>
      <c r="D2186" s="186"/>
    </row>
    <row r="2187">
      <c r="A2187" s="322"/>
      <c r="B2187" s="236"/>
      <c r="C2187" s="186"/>
      <c r="D2187" s="186"/>
    </row>
    <row r="2188">
      <c r="A2188" s="322"/>
      <c r="B2188" s="236"/>
      <c r="C2188" s="186"/>
      <c r="D2188" s="186"/>
    </row>
    <row r="2189">
      <c r="A2189" s="322"/>
      <c r="B2189" s="236"/>
      <c r="C2189" s="186"/>
      <c r="D2189" s="186"/>
    </row>
    <row r="2190">
      <c r="A2190" s="322"/>
      <c r="B2190" s="236"/>
      <c r="C2190" s="186"/>
      <c r="D2190" s="186"/>
    </row>
    <row r="2191">
      <c r="A2191" s="322"/>
      <c r="B2191" s="236"/>
      <c r="C2191" s="186"/>
      <c r="D2191" s="186"/>
    </row>
    <row r="2192">
      <c r="A2192" s="322"/>
      <c r="B2192" s="236"/>
      <c r="C2192" s="186"/>
      <c r="D2192" s="186"/>
    </row>
    <row r="2193">
      <c r="A2193" s="322"/>
      <c r="B2193" s="236"/>
      <c r="C2193" s="186"/>
      <c r="D2193" s="186"/>
    </row>
    <row r="2194">
      <c r="A2194" s="322"/>
      <c r="B2194" s="236"/>
      <c r="C2194" s="186"/>
      <c r="D2194" s="186"/>
    </row>
    <row r="2195">
      <c r="A2195" s="322"/>
      <c r="B2195" s="236"/>
      <c r="C2195" s="186"/>
      <c r="D2195" s="186"/>
    </row>
    <row r="2196">
      <c r="A2196" s="322"/>
      <c r="B2196" s="236"/>
      <c r="C2196" s="186"/>
      <c r="D2196" s="186"/>
    </row>
    <row r="2197">
      <c r="A2197" s="322"/>
      <c r="B2197" s="236"/>
      <c r="C2197" s="186"/>
      <c r="D2197" s="186"/>
    </row>
    <row r="2198">
      <c r="A2198" s="322"/>
      <c r="B2198" s="236"/>
      <c r="C2198" s="186"/>
      <c r="D2198" s="186"/>
    </row>
    <row r="2199">
      <c r="A2199" s="322"/>
      <c r="B2199" s="236"/>
      <c r="C2199" s="186"/>
      <c r="D2199" s="186"/>
    </row>
    <row r="2200">
      <c r="A2200" s="322"/>
      <c r="B2200" s="236"/>
      <c r="C2200" s="186"/>
      <c r="D2200" s="186"/>
    </row>
    <row r="2201">
      <c r="A2201" s="322"/>
      <c r="B2201" s="236"/>
      <c r="C2201" s="186"/>
      <c r="D2201" s="186"/>
    </row>
    <row r="2202">
      <c r="A2202" s="322"/>
      <c r="B2202" s="236"/>
      <c r="C2202" s="186"/>
      <c r="D2202" s="186"/>
    </row>
    <row r="2203">
      <c r="A2203" s="322"/>
      <c r="B2203" s="236"/>
      <c r="C2203" s="186"/>
      <c r="D2203" s="186"/>
    </row>
    <row r="2204">
      <c r="A2204" s="322"/>
      <c r="B2204" s="236"/>
      <c r="C2204" s="186"/>
      <c r="D2204" s="186"/>
    </row>
    <row r="2205">
      <c r="A2205" s="322"/>
      <c r="B2205" s="236"/>
      <c r="C2205" s="186"/>
      <c r="D2205" s="186"/>
    </row>
    <row r="2206">
      <c r="A2206" s="322"/>
      <c r="B2206" s="236"/>
      <c r="C2206" s="186"/>
      <c r="D2206" s="186"/>
    </row>
    <row r="2207">
      <c r="A2207" s="322"/>
      <c r="B2207" s="236"/>
      <c r="C2207" s="186"/>
      <c r="D2207" s="186"/>
    </row>
    <row r="2208">
      <c r="A2208" s="322"/>
      <c r="B2208" s="236"/>
      <c r="C2208" s="186"/>
      <c r="D2208" s="186"/>
    </row>
    <row r="2209">
      <c r="A2209" s="322"/>
      <c r="B2209" s="236"/>
      <c r="C2209" s="186"/>
      <c r="D2209" s="186"/>
    </row>
    <row r="2210">
      <c r="A2210" s="322"/>
      <c r="B2210" s="236"/>
      <c r="C2210" s="186"/>
      <c r="D2210" s="186"/>
    </row>
    <row r="2211">
      <c r="A2211" s="322"/>
      <c r="B2211" s="236"/>
      <c r="C2211" s="186"/>
      <c r="D2211" s="186"/>
    </row>
    <row r="2212">
      <c r="A2212" s="322"/>
      <c r="B2212" s="236"/>
      <c r="C2212" s="186"/>
      <c r="D2212" s="186"/>
    </row>
    <row r="2213">
      <c r="A2213" s="322"/>
      <c r="B2213" s="236"/>
      <c r="C2213" s="186"/>
      <c r="D2213" s="186"/>
    </row>
    <row r="2214">
      <c r="A2214" s="322"/>
      <c r="B2214" s="236"/>
      <c r="C2214" s="186"/>
      <c r="D2214" s="186"/>
    </row>
    <row r="2215">
      <c r="A2215" s="322"/>
      <c r="B2215" s="236"/>
      <c r="C2215" s="186"/>
      <c r="D2215" s="186"/>
    </row>
    <row r="2216">
      <c r="A2216" s="322"/>
      <c r="B2216" s="236"/>
      <c r="C2216" s="186"/>
      <c r="D2216" s="186"/>
    </row>
    <row r="2217">
      <c r="A2217" s="322"/>
      <c r="B2217" s="236"/>
      <c r="C2217" s="186"/>
      <c r="D2217" s="186"/>
    </row>
    <row r="2218">
      <c r="A2218" s="322"/>
      <c r="B2218" s="236"/>
      <c r="C2218" s="186"/>
      <c r="D2218" s="186"/>
    </row>
    <row r="2219">
      <c r="A2219" s="322"/>
      <c r="B2219" s="236"/>
      <c r="C2219" s="186"/>
      <c r="D2219" s="186"/>
    </row>
    <row r="2220">
      <c r="A2220" s="322"/>
      <c r="B2220" s="236"/>
      <c r="C2220" s="186"/>
      <c r="D2220" s="186"/>
    </row>
    <row r="2221">
      <c r="A2221" s="322"/>
      <c r="B2221" s="236"/>
      <c r="C2221" s="186"/>
      <c r="D2221" s="186"/>
    </row>
    <row r="2222">
      <c r="A2222" s="322"/>
      <c r="B2222" s="236"/>
      <c r="C2222" s="186"/>
      <c r="D2222" s="186"/>
    </row>
    <row r="2223">
      <c r="A2223" s="322"/>
      <c r="B2223" s="236"/>
      <c r="C2223" s="186"/>
      <c r="D2223" s="186"/>
    </row>
    <row r="2224">
      <c r="A2224" s="322"/>
      <c r="B2224" s="236"/>
      <c r="C2224" s="186"/>
      <c r="D2224" s="186"/>
    </row>
    <row r="2225">
      <c r="A2225" s="322"/>
      <c r="B2225" s="236"/>
      <c r="C2225" s="186"/>
      <c r="D2225" s="186"/>
    </row>
    <row r="2226">
      <c r="A2226" s="322"/>
      <c r="B2226" s="236"/>
      <c r="C2226" s="186"/>
      <c r="D2226" s="186"/>
    </row>
    <row r="2227">
      <c r="A2227" s="322"/>
      <c r="B2227" s="236"/>
      <c r="C2227" s="186"/>
      <c r="D2227" s="186"/>
    </row>
    <row r="2228">
      <c r="A2228" s="322"/>
      <c r="B2228" s="236"/>
      <c r="C2228" s="186"/>
      <c r="D2228" s="186"/>
    </row>
    <row r="2229">
      <c r="A2229" s="322"/>
      <c r="B2229" s="236"/>
      <c r="C2229" s="186"/>
      <c r="D2229" s="186"/>
    </row>
    <row r="2230">
      <c r="A2230" s="322"/>
      <c r="B2230" s="236"/>
      <c r="C2230" s="186"/>
      <c r="D2230" s="186"/>
    </row>
    <row r="2231">
      <c r="A2231" s="322"/>
      <c r="B2231" s="236"/>
      <c r="C2231" s="186"/>
      <c r="D2231" s="186"/>
    </row>
    <row r="2232">
      <c r="A2232" s="322"/>
      <c r="B2232" s="236"/>
      <c r="C2232" s="186"/>
      <c r="D2232" s="186"/>
    </row>
    <row r="2233">
      <c r="A2233" s="322"/>
      <c r="B2233" s="236"/>
      <c r="C2233" s="186"/>
      <c r="D2233" s="186"/>
    </row>
    <row r="2234">
      <c r="A2234" s="322"/>
      <c r="B2234" s="236"/>
      <c r="C2234" s="186"/>
      <c r="D2234" s="186"/>
    </row>
    <row r="2235">
      <c r="A2235" s="322"/>
      <c r="B2235" s="236"/>
      <c r="C2235" s="186"/>
      <c r="D2235" s="186"/>
    </row>
    <row r="2236">
      <c r="A2236" s="322"/>
      <c r="B2236" s="236"/>
      <c r="C2236" s="186"/>
      <c r="D2236" s="186"/>
    </row>
    <row r="2237">
      <c r="A2237" s="322"/>
      <c r="B2237" s="236"/>
      <c r="C2237" s="186"/>
      <c r="D2237" s="186"/>
    </row>
    <row r="2238">
      <c r="A2238" s="322"/>
      <c r="B2238" s="236"/>
      <c r="C2238" s="186"/>
      <c r="D2238" s="186"/>
    </row>
    <row r="2239">
      <c r="A2239" s="322"/>
      <c r="B2239" s="236"/>
      <c r="C2239" s="186"/>
      <c r="D2239" s="186"/>
    </row>
    <row r="2240">
      <c r="A2240" s="322"/>
      <c r="B2240" s="236"/>
      <c r="C2240" s="186"/>
      <c r="D2240" s="186"/>
    </row>
    <row r="2241">
      <c r="A2241" s="322"/>
      <c r="B2241" s="236"/>
      <c r="C2241" s="186"/>
      <c r="D2241" s="186"/>
    </row>
    <row r="2242">
      <c r="A2242" s="322"/>
      <c r="B2242" s="236"/>
      <c r="C2242" s="186"/>
      <c r="D2242" s="186"/>
    </row>
    <row r="2243">
      <c r="A2243" s="322"/>
      <c r="B2243" s="236"/>
      <c r="C2243" s="186"/>
      <c r="D2243" s="186"/>
    </row>
    <row r="2244">
      <c r="A2244" s="322"/>
      <c r="B2244" s="236"/>
      <c r="C2244" s="186"/>
      <c r="D2244" s="186"/>
    </row>
    <row r="2245">
      <c r="A2245" s="322"/>
      <c r="B2245" s="236"/>
      <c r="C2245" s="186"/>
      <c r="D2245" s="186"/>
    </row>
    <row r="2246">
      <c r="A2246" s="322"/>
      <c r="B2246" s="236"/>
      <c r="C2246" s="186"/>
      <c r="D2246" s="186"/>
    </row>
    <row r="2247">
      <c r="A2247" s="322"/>
      <c r="B2247" s="236"/>
      <c r="C2247" s="186"/>
      <c r="D2247" s="186"/>
    </row>
    <row r="2248">
      <c r="A2248" s="322"/>
      <c r="B2248" s="236"/>
      <c r="C2248" s="186"/>
      <c r="D2248" s="186"/>
    </row>
    <row r="2249">
      <c r="A2249" s="322"/>
      <c r="B2249" s="236"/>
      <c r="C2249" s="186"/>
      <c r="D2249" s="186"/>
    </row>
    <row r="2250">
      <c r="A2250" s="322"/>
      <c r="B2250" s="236"/>
      <c r="C2250" s="186"/>
      <c r="D2250" s="186"/>
    </row>
    <row r="2251">
      <c r="A2251" s="322"/>
      <c r="B2251" s="236"/>
      <c r="C2251" s="186"/>
      <c r="D2251" s="186"/>
    </row>
    <row r="2252">
      <c r="A2252" s="322"/>
      <c r="B2252" s="236"/>
      <c r="C2252" s="186"/>
      <c r="D2252" s="186"/>
    </row>
    <row r="2253">
      <c r="A2253" s="322"/>
      <c r="B2253" s="236"/>
      <c r="C2253" s="186"/>
      <c r="D2253" s="186"/>
    </row>
    <row r="2254">
      <c r="A2254" s="322"/>
      <c r="B2254" s="236"/>
      <c r="C2254" s="186"/>
      <c r="D2254" s="186"/>
    </row>
    <row r="2255">
      <c r="A2255" s="322"/>
      <c r="B2255" s="236"/>
      <c r="C2255" s="186"/>
      <c r="D2255" s="186"/>
    </row>
    <row r="2256">
      <c r="A2256" s="322"/>
      <c r="B2256" s="236"/>
      <c r="C2256" s="186"/>
      <c r="D2256" s="186"/>
    </row>
    <row r="2257">
      <c r="A2257" s="322"/>
      <c r="B2257" s="236"/>
      <c r="C2257" s="186"/>
      <c r="D2257" s="186"/>
    </row>
    <row r="2258">
      <c r="A2258" s="322"/>
      <c r="B2258" s="236"/>
      <c r="C2258" s="186"/>
      <c r="D2258" s="186"/>
    </row>
    <row r="2259">
      <c r="A2259" s="322"/>
      <c r="B2259" s="236"/>
      <c r="C2259" s="186"/>
      <c r="D2259" s="186"/>
    </row>
    <row r="2260">
      <c r="A2260" s="322"/>
      <c r="B2260" s="236"/>
      <c r="C2260" s="186"/>
      <c r="D2260" s="186"/>
    </row>
    <row r="2261">
      <c r="A2261" s="322"/>
      <c r="B2261" s="236"/>
      <c r="C2261" s="186"/>
      <c r="D2261" s="186"/>
    </row>
    <row r="2262">
      <c r="A2262" s="322"/>
      <c r="B2262" s="236"/>
      <c r="C2262" s="186"/>
      <c r="D2262" s="186"/>
    </row>
    <row r="2263">
      <c r="A2263" s="322"/>
      <c r="B2263" s="236"/>
      <c r="C2263" s="186"/>
      <c r="D2263" s="186"/>
    </row>
    <row r="2264">
      <c r="A2264" s="322"/>
      <c r="B2264" s="236"/>
      <c r="C2264" s="186"/>
      <c r="D2264" s="186"/>
    </row>
    <row r="2265">
      <c r="A2265" s="322"/>
      <c r="B2265" s="236"/>
      <c r="C2265" s="186"/>
      <c r="D2265" s="186"/>
    </row>
    <row r="2266">
      <c r="A2266" s="322"/>
      <c r="B2266" s="236"/>
      <c r="C2266" s="186"/>
      <c r="D2266" s="186"/>
    </row>
    <row r="2267">
      <c r="A2267" s="322"/>
      <c r="B2267" s="236"/>
      <c r="C2267" s="186"/>
      <c r="D2267" s="186"/>
    </row>
    <row r="2268">
      <c r="A2268" s="322"/>
      <c r="B2268" s="236"/>
      <c r="C2268" s="186"/>
      <c r="D2268" s="186"/>
    </row>
    <row r="2269">
      <c r="A2269" s="322"/>
      <c r="B2269" s="236"/>
      <c r="C2269" s="186"/>
      <c r="D2269" s="186"/>
    </row>
    <row r="2270">
      <c r="A2270" s="322"/>
      <c r="B2270" s="236"/>
      <c r="C2270" s="186"/>
      <c r="D2270" s="186"/>
    </row>
    <row r="2271">
      <c r="A2271" s="322"/>
      <c r="B2271" s="236"/>
      <c r="C2271" s="186"/>
      <c r="D2271" s="186"/>
    </row>
    <row r="2272">
      <c r="A2272" s="322"/>
      <c r="B2272" s="236"/>
      <c r="C2272" s="186"/>
      <c r="D2272" s="186"/>
    </row>
    <row r="2273">
      <c r="A2273" s="322"/>
      <c r="B2273" s="236"/>
      <c r="C2273" s="186"/>
      <c r="D2273" s="186"/>
    </row>
    <row r="2274">
      <c r="A2274" s="322"/>
      <c r="B2274" s="236"/>
      <c r="C2274" s="186"/>
      <c r="D2274" s="186"/>
    </row>
    <row r="2275">
      <c r="A2275" s="322"/>
      <c r="B2275" s="236"/>
      <c r="C2275" s="186"/>
      <c r="D2275" s="186"/>
    </row>
    <row r="2276">
      <c r="A2276" s="322"/>
      <c r="B2276" s="236"/>
      <c r="C2276" s="186"/>
      <c r="D2276" s="186"/>
    </row>
    <row r="2277">
      <c r="A2277" s="322"/>
      <c r="B2277" s="236"/>
      <c r="C2277" s="186"/>
      <c r="D2277" s="186"/>
    </row>
    <row r="2278">
      <c r="A2278" s="322"/>
      <c r="B2278" s="236"/>
      <c r="C2278" s="186"/>
      <c r="D2278" s="186"/>
    </row>
    <row r="2279">
      <c r="A2279" s="322"/>
      <c r="B2279" s="236"/>
      <c r="C2279" s="186"/>
      <c r="D2279" s="186"/>
    </row>
    <row r="2280">
      <c r="A2280" s="322"/>
      <c r="B2280" s="236"/>
      <c r="C2280" s="186"/>
      <c r="D2280" s="186"/>
    </row>
    <row r="2281">
      <c r="A2281" s="322"/>
      <c r="B2281" s="236"/>
      <c r="C2281" s="186"/>
      <c r="D2281" s="186"/>
    </row>
    <row r="2282">
      <c r="A2282" s="322"/>
      <c r="B2282" s="236"/>
      <c r="C2282" s="186"/>
      <c r="D2282" s="186"/>
    </row>
    <row r="2283">
      <c r="A2283" s="322"/>
      <c r="B2283" s="236"/>
      <c r="C2283" s="186"/>
      <c r="D2283" s="186"/>
    </row>
    <row r="2284">
      <c r="A2284" s="322"/>
      <c r="B2284" s="236"/>
      <c r="C2284" s="186"/>
      <c r="D2284" s="186"/>
    </row>
    <row r="2285">
      <c r="A2285" s="322"/>
      <c r="B2285" s="236"/>
      <c r="C2285" s="186"/>
      <c r="D2285" s="186"/>
    </row>
    <row r="2286">
      <c r="A2286" s="322"/>
      <c r="B2286" s="236"/>
      <c r="C2286" s="186"/>
      <c r="D2286" s="186"/>
    </row>
    <row r="2287">
      <c r="A2287" s="322"/>
      <c r="B2287" s="236"/>
      <c r="C2287" s="186"/>
      <c r="D2287" s="186"/>
    </row>
    <row r="2288">
      <c r="A2288" s="322"/>
      <c r="B2288" s="236"/>
      <c r="C2288" s="186"/>
      <c r="D2288" s="186"/>
    </row>
    <row r="2289">
      <c r="A2289" s="322"/>
      <c r="B2289" s="236"/>
      <c r="C2289" s="186"/>
      <c r="D2289" s="186"/>
    </row>
    <row r="2290">
      <c r="A2290" s="322"/>
      <c r="B2290" s="236"/>
      <c r="C2290" s="186"/>
      <c r="D2290" s="186"/>
    </row>
    <row r="2291">
      <c r="A2291" s="322"/>
      <c r="B2291" s="236"/>
      <c r="C2291" s="186"/>
      <c r="D2291" s="186"/>
    </row>
    <row r="2292">
      <c r="A2292" s="322"/>
      <c r="B2292" s="236"/>
      <c r="C2292" s="186"/>
      <c r="D2292" s="186"/>
    </row>
    <row r="2293">
      <c r="A2293" s="322"/>
      <c r="B2293" s="236"/>
      <c r="C2293" s="186"/>
      <c r="D2293" s="186"/>
    </row>
    <row r="2294">
      <c r="A2294" s="322"/>
      <c r="B2294" s="236"/>
      <c r="C2294" s="186"/>
      <c r="D2294" s="186"/>
    </row>
    <row r="2295">
      <c r="A2295" s="322"/>
      <c r="B2295" s="236"/>
      <c r="C2295" s="186"/>
      <c r="D2295" s="186"/>
    </row>
    <row r="2296">
      <c r="A2296" s="322"/>
      <c r="B2296" s="236"/>
      <c r="C2296" s="186"/>
      <c r="D2296" s="186"/>
    </row>
    <row r="2297">
      <c r="A2297" s="322"/>
      <c r="B2297" s="236"/>
      <c r="C2297" s="186"/>
      <c r="D2297" s="186"/>
    </row>
    <row r="2298">
      <c r="A2298" s="322"/>
      <c r="B2298" s="236"/>
      <c r="C2298" s="186"/>
      <c r="D2298" s="186"/>
    </row>
    <row r="2299">
      <c r="A2299" s="322"/>
      <c r="B2299" s="236"/>
      <c r="C2299" s="186"/>
      <c r="D2299" s="186"/>
    </row>
    <row r="2300">
      <c r="A2300" s="322"/>
      <c r="B2300" s="236"/>
      <c r="C2300" s="186"/>
      <c r="D2300" s="186"/>
    </row>
    <row r="2301">
      <c r="A2301" s="322"/>
      <c r="B2301" s="236"/>
      <c r="C2301" s="186"/>
      <c r="D2301" s="186"/>
    </row>
    <row r="2302">
      <c r="A2302" s="322"/>
      <c r="B2302" s="236"/>
      <c r="C2302" s="186"/>
      <c r="D2302" s="186"/>
    </row>
    <row r="2303">
      <c r="A2303" s="322"/>
      <c r="B2303" s="236"/>
      <c r="C2303" s="186"/>
      <c r="D2303" s="186"/>
    </row>
    <row r="2304">
      <c r="A2304" s="322"/>
      <c r="B2304" s="236"/>
      <c r="C2304" s="186"/>
      <c r="D2304" s="186"/>
    </row>
    <row r="2305">
      <c r="A2305" s="322"/>
      <c r="B2305" s="236"/>
      <c r="C2305" s="186"/>
      <c r="D2305" s="186"/>
    </row>
    <row r="2306">
      <c r="A2306" s="322"/>
      <c r="B2306" s="236"/>
      <c r="C2306" s="186"/>
      <c r="D2306" s="186"/>
    </row>
    <row r="2307">
      <c r="A2307" s="322"/>
      <c r="B2307" s="236"/>
      <c r="C2307" s="186"/>
      <c r="D2307" s="186"/>
    </row>
    <row r="2308">
      <c r="A2308" s="322"/>
      <c r="B2308" s="236"/>
      <c r="C2308" s="186"/>
      <c r="D2308" s="186"/>
    </row>
    <row r="2309">
      <c r="A2309" s="322"/>
      <c r="B2309" s="236"/>
      <c r="C2309" s="186"/>
      <c r="D2309" s="186"/>
    </row>
    <row r="2310">
      <c r="A2310" s="322"/>
      <c r="B2310" s="236"/>
      <c r="C2310" s="186"/>
      <c r="D2310" s="186"/>
    </row>
    <row r="2311">
      <c r="A2311" s="322"/>
      <c r="B2311" s="236"/>
      <c r="C2311" s="186"/>
      <c r="D2311" s="186"/>
    </row>
    <row r="2312">
      <c r="A2312" s="322"/>
      <c r="B2312" s="236"/>
      <c r="C2312" s="186"/>
      <c r="D2312" s="186"/>
    </row>
    <row r="2313">
      <c r="A2313" s="322"/>
      <c r="B2313" s="236"/>
      <c r="C2313" s="186"/>
      <c r="D2313" s="186"/>
    </row>
    <row r="2314">
      <c r="A2314" s="322"/>
      <c r="B2314" s="236"/>
      <c r="C2314" s="186"/>
      <c r="D2314" s="186"/>
    </row>
    <row r="2315">
      <c r="A2315" s="322"/>
      <c r="B2315" s="236"/>
      <c r="C2315" s="186"/>
      <c r="D2315" s="186"/>
    </row>
    <row r="2316">
      <c r="A2316" s="322"/>
      <c r="B2316" s="236"/>
      <c r="C2316" s="186"/>
      <c r="D2316" s="186"/>
    </row>
    <row r="2317">
      <c r="A2317" s="322"/>
      <c r="B2317" s="236"/>
      <c r="C2317" s="186"/>
      <c r="D2317" s="186"/>
    </row>
    <row r="2318">
      <c r="A2318" s="322"/>
      <c r="B2318" s="236"/>
      <c r="C2318" s="186"/>
      <c r="D2318" s="186"/>
    </row>
    <row r="2319">
      <c r="A2319" s="322"/>
      <c r="B2319" s="236"/>
      <c r="C2319" s="186"/>
      <c r="D2319" s="186"/>
    </row>
    <row r="2320">
      <c r="A2320" s="322"/>
      <c r="B2320" s="236"/>
      <c r="C2320" s="186"/>
      <c r="D2320" s="186"/>
    </row>
    <row r="2321">
      <c r="A2321" s="322"/>
      <c r="B2321" s="236"/>
      <c r="C2321" s="186"/>
      <c r="D2321" s="186"/>
    </row>
    <row r="2322">
      <c r="A2322" s="322"/>
      <c r="B2322" s="236"/>
      <c r="C2322" s="186"/>
      <c r="D2322" s="186"/>
    </row>
    <row r="2323">
      <c r="A2323" s="322"/>
      <c r="B2323" s="236"/>
      <c r="C2323" s="186"/>
      <c r="D2323" s="186"/>
    </row>
    <row r="2324">
      <c r="A2324" s="322"/>
      <c r="B2324" s="236"/>
      <c r="C2324" s="186"/>
      <c r="D2324" s="186"/>
    </row>
    <row r="2325">
      <c r="A2325" s="322"/>
      <c r="B2325" s="236"/>
      <c r="C2325" s="186"/>
      <c r="D2325" s="186"/>
    </row>
    <row r="2326">
      <c r="A2326" s="322"/>
      <c r="B2326" s="236"/>
      <c r="C2326" s="186"/>
      <c r="D2326" s="186"/>
    </row>
    <row r="2327">
      <c r="A2327" s="322"/>
      <c r="B2327" s="236"/>
      <c r="C2327" s="186"/>
      <c r="D2327" s="186"/>
    </row>
    <row r="2328">
      <c r="A2328" s="322"/>
      <c r="B2328" s="236"/>
      <c r="C2328" s="186"/>
      <c r="D2328" s="186"/>
    </row>
    <row r="2329">
      <c r="A2329" s="322"/>
      <c r="B2329" s="236"/>
      <c r="C2329" s="186"/>
      <c r="D2329" s="186"/>
    </row>
    <row r="2330">
      <c r="A2330" s="322"/>
      <c r="B2330" s="236"/>
      <c r="C2330" s="186"/>
      <c r="D2330" s="186"/>
    </row>
    <row r="2331">
      <c r="A2331" s="322"/>
      <c r="B2331" s="236"/>
      <c r="C2331" s="186"/>
      <c r="D2331" s="186"/>
    </row>
    <row r="2332">
      <c r="A2332" s="322"/>
      <c r="B2332" s="236"/>
      <c r="C2332" s="186"/>
      <c r="D2332" s="186"/>
    </row>
    <row r="2333">
      <c r="A2333" s="322"/>
      <c r="B2333" s="236"/>
      <c r="C2333" s="186"/>
      <c r="D2333" s="186"/>
    </row>
    <row r="2334">
      <c r="A2334" s="322"/>
      <c r="B2334" s="236"/>
      <c r="C2334" s="186"/>
      <c r="D2334" s="186"/>
    </row>
    <row r="2335">
      <c r="A2335" s="322"/>
      <c r="B2335" s="236"/>
      <c r="C2335" s="186"/>
      <c r="D2335" s="186"/>
    </row>
    <row r="2336">
      <c r="A2336" s="322"/>
      <c r="B2336" s="236"/>
      <c r="C2336" s="186"/>
      <c r="D2336" s="186"/>
    </row>
    <row r="2337">
      <c r="A2337" s="322"/>
      <c r="B2337" s="236"/>
      <c r="C2337" s="186"/>
      <c r="D2337" s="186"/>
    </row>
    <row r="2338">
      <c r="A2338" s="322"/>
      <c r="B2338" s="236"/>
      <c r="C2338" s="186"/>
      <c r="D2338" s="186"/>
    </row>
    <row r="2339">
      <c r="A2339" s="322"/>
      <c r="B2339" s="236"/>
      <c r="C2339" s="186"/>
      <c r="D2339" s="186"/>
    </row>
    <row r="2340">
      <c r="A2340" s="322"/>
      <c r="B2340" s="236"/>
      <c r="C2340" s="186"/>
      <c r="D2340" s="186"/>
    </row>
    <row r="2341">
      <c r="A2341" s="322"/>
      <c r="B2341" s="236"/>
      <c r="C2341" s="186"/>
      <c r="D2341" s="186"/>
    </row>
    <row r="2342">
      <c r="A2342" s="322"/>
      <c r="B2342" s="236"/>
      <c r="C2342" s="186"/>
      <c r="D2342" s="186"/>
    </row>
    <row r="2343">
      <c r="A2343" s="322"/>
      <c r="B2343" s="236"/>
      <c r="C2343" s="186"/>
      <c r="D2343" s="186"/>
    </row>
    <row r="2344">
      <c r="A2344" s="322"/>
      <c r="B2344" s="236"/>
      <c r="C2344" s="186"/>
      <c r="D2344" s="186"/>
    </row>
    <row r="2345">
      <c r="A2345" s="322"/>
      <c r="B2345" s="236"/>
      <c r="C2345" s="186"/>
      <c r="D2345" s="186"/>
    </row>
    <row r="2346">
      <c r="A2346" s="322"/>
      <c r="B2346" s="236"/>
      <c r="C2346" s="186"/>
      <c r="D2346" s="186"/>
    </row>
    <row r="2347">
      <c r="A2347" s="322"/>
      <c r="B2347" s="236"/>
      <c r="C2347" s="186"/>
      <c r="D2347" s="186"/>
    </row>
    <row r="2348">
      <c r="A2348" s="322"/>
      <c r="B2348" s="236"/>
      <c r="C2348" s="186"/>
      <c r="D2348" s="186"/>
    </row>
    <row r="2349">
      <c r="A2349" s="322"/>
      <c r="B2349" s="236"/>
      <c r="C2349" s="186"/>
      <c r="D2349" s="186"/>
    </row>
    <row r="2350">
      <c r="A2350" s="322"/>
      <c r="B2350" s="236"/>
      <c r="C2350" s="186"/>
      <c r="D2350" s="186"/>
    </row>
    <row r="2351">
      <c r="A2351" s="322"/>
      <c r="B2351" s="236"/>
      <c r="C2351" s="186"/>
      <c r="D2351" s="186"/>
    </row>
    <row r="2352">
      <c r="A2352" s="322"/>
      <c r="B2352" s="236"/>
      <c r="C2352" s="186"/>
      <c r="D2352" s="186"/>
    </row>
    <row r="2353">
      <c r="A2353" s="322"/>
      <c r="B2353" s="236"/>
      <c r="C2353" s="186"/>
      <c r="D2353" s="186"/>
    </row>
    <row r="2354">
      <c r="A2354" s="322"/>
      <c r="B2354" s="236"/>
      <c r="C2354" s="186"/>
      <c r="D2354" s="186"/>
    </row>
    <row r="2355">
      <c r="A2355" s="322"/>
      <c r="B2355" s="236"/>
      <c r="C2355" s="186"/>
      <c r="D2355" s="186"/>
    </row>
    <row r="2356">
      <c r="A2356" s="322"/>
      <c r="B2356" s="236"/>
      <c r="C2356" s="186"/>
      <c r="D2356" s="186"/>
    </row>
    <row r="2357">
      <c r="A2357" s="322"/>
      <c r="B2357" s="236"/>
      <c r="C2357" s="186"/>
      <c r="D2357" s="186"/>
    </row>
    <row r="2358">
      <c r="A2358" s="322"/>
      <c r="B2358" s="236"/>
      <c r="C2358" s="186"/>
      <c r="D2358" s="186"/>
    </row>
    <row r="2359">
      <c r="A2359" s="322"/>
      <c r="B2359" s="236"/>
      <c r="C2359" s="186"/>
      <c r="D2359" s="186"/>
    </row>
    <row r="2360">
      <c r="A2360" s="322"/>
      <c r="B2360" s="236"/>
      <c r="C2360" s="186"/>
      <c r="D2360" s="186"/>
    </row>
    <row r="2361">
      <c r="A2361" s="322"/>
      <c r="B2361" s="236"/>
      <c r="C2361" s="186"/>
      <c r="D2361" s="186"/>
    </row>
    <row r="2362">
      <c r="A2362" s="322"/>
      <c r="B2362" s="236"/>
      <c r="C2362" s="186"/>
      <c r="D2362" s="186"/>
    </row>
    <row r="2363">
      <c r="A2363" s="322"/>
      <c r="B2363" s="236"/>
      <c r="C2363" s="186"/>
      <c r="D2363" s="186"/>
    </row>
    <row r="2364">
      <c r="A2364" s="322"/>
      <c r="B2364" s="236"/>
      <c r="C2364" s="186"/>
      <c r="D2364" s="186"/>
    </row>
    <row r="2365">
      <c r="A2365" s="322"/>
      <c r="B2365" s="236"/>
      <c r="C2365" s="186"/>
      <c r="D2365" s="186"/>
    </row>
    <row r="2366">
      <c r="A2366" s="322"/>
      <c r="B2366" s="236"/>
      <c r="C2366" s="186"/>
      <c r="D2366" s="186"/>
    </row>
    <row r="2367">
      <c r="A2367" s="322"/>
      <c r="B2367" s="236"/>
      <c r="C2367" s="186"/>
      <c r="D2367" s="186"/>
    </row>
    <row r="2368">
      <c r="A2368" s="322"/>
      <c r="B2368" s="236"/>
      <c r="C2368" s="186"/>
      <c r="D2368" s="186"/>
    </row>
    <row r="2369">
      <c r="A2369" s="322"/>
      <c r="B2369" s="236"/>
      <c r="C2369" s="186"/>
      <c r="D2369" s="186"/>
    </row>
    <row r="2370">
      <c r="A2370" s="322"/>
      <c r="B2370" s="236"/>
      <c r="C2370" s="186"/>
      <c r="D2370" s="186"/>
    </row>
    <row r="2371">
      <c r="A2371" s="322"/>
      <c r="B2371" s="236"/>
      <c r="C2371" s="186"/>
      <c r="D2371" s="186"/>
    </row>
    <row r="2372">
      <c r="A2372" s="322"/>
      <c r="B2372" s="236"/>
      <c r="C2372" s="186"/>
      <c r="D2372" s="186"/>
    </row>
    <row r="2373">
      <c r="A2373" s="322"/>
      <c r="B2373" s="236"/>
      <c r="C2373" s="186"/>
      <c r="D2373" s="186"/>
    </row>
    <row r="2374">
      <c r="A2374" s="322"/>
      <c r="B2374" s="236"/>
      <c r="C2374" s="186"/>
      <c r="D2374" s="186"/>
    </row>
    <row r="2375">
      <c r="A2375" s="322"/>
      <c r="B2375" s="236"/>
      <c r="C2375" s="186"/>
      <c r="D2375" s="186"/>
    </row>
    <row r="2376">
      <c r="A2376" s="322"/>
      <c r="B2376" s="236"/>
      <c r="C2376" s="186"/>
      <c r="D2376" s="186"/>
    </row>
    <row r="2377">
      <c r="A2377" s="322"/>
      <c r="B2377" s="236"/>
      <c r="C2377" s="186"/>
      <c r="D2377" s="186"/>
    </row>
    <row r="2378">
      <c r="A2378" s="322"/>
      <c r="B2378" s="236"/>
      <c r="C2378" s="186"/>
      <c r="D2378" s="186"/>
    </row>
    <row r="2379">
      <c r="A2379" s="322"/>
      <c r="B2379" s="236"/>
      <c r="C2379" s="186"/>
      <c r="D2379" s="186"/>
    </row>
    <row r="2380">
      <c r="A2380" s="322"/>
      <c r="B2380" s="236"/>
      <c r="C2380" s="186"/>
      <c r="D2380" s="186"/>
    </row>
    <row r="2381">
      <c r="A2381" s="322"/>
      <c r="B2381" s="236"/>
      <c r="C2381" s="186"/>
      <c r="D2381" s="186"/>
    </row>
    <row r="2382">
      <c r="A2382" s="322"/>
      <c r="B2382" s="236"/>
      <c r="C2382" s="186"/>
      <c r="D2382" s="186"/>
    </row>
    <row r="2383">
      <c r="A2383" s="322"/>
      <c r="B2383" s="236"/>
      <c r="C2383" s="186"/>
      <c r="D2383" s="186"/>
    </row>
    <row r="2384">
      <c r="A2384" s="322"/>
      <c r="B2384" s="236"/>
      <c r="C2384" s="186"/>
      <c r="D2384" s="186"/>
    </row>
    <row r="2385">
      <c r="A2385" s="322"/>
      <c r="B2385" s="236"/>
      <c r="C2385" s="186"/>
      <c r="D2385" s="186"/>
    </row>
    <row r="2386">
      <c r="A2386" s="322"/>
      <c r="B2386" s="236"/>
      <c r="C2386" s="186"/>
      <c r="D2386" s="186"/>
    </row>
    <row r="2387">
      <c r="A2387" s="322"/>
      <c r="B2387" s="236"/>
      <c r="C2387" s="186"/>
      <c r="D2387" s="186"/>
    </row>
    <row r="2388">
      <c r="A2388" s="322"/>
      <c r="B2388" s="236"/>
      <c r="C2388" s="186"/>
      <c r="D2388" s="186"/>
    </row>
    <row r="2389">
      <c r="A2389" s="322"/>
      <c r="B2389" s="236"/>
      <c r="C2389" s="186"/>
      <c r="D2389" s="186"/>
    </row>
    <row r="2390">
      <c r="A2390" s="322"/>
      <c r="B2390" s="236"/>
      <c r="C2390" s="186"/>
      <c r="D2390" s="186"/>
    </row>
    <row r="2391">
      <c r="A2391" s="322"/>
      <c r="B2391" s="236"/>
      <c r="C2391" s="186"/>
      <c r="D2391" s="186"/>
    </row>
    <row r="2392">
      <c r="A2392" s="322"/>
      <c r="B2392" s="236"/>
      <c r="C2392" s="186"/>
      <c r="D2392" s="186"/>
    </row>
    <row r="2393">
      <c r="A2393" s="322"/>
      <c r="B2393" s="236"/>
      <c r="C2393" s="186"/>
      <c r="D2393" s="186"/>
    </row>
    <row r="2394">
      <c r="A2394" s="322"/>
      <c r="B2394" s="236"/>
      <c r="C2394" s="186"/>
      <c r="D2394" s="186"/>
    </row>
    <row r="2395">
      <c r="A2395" s="322"/>
      <c r="B2395" s="236"/>
      <c r="C2395" s="186"/>
      <c r="D2395" s="186"/>
    </row>
    <row r="2396">
      <c r="A2396" s="322"/>
      <c r="B2396" s="236"/>
      <c r="C2396" s="186"/>
      <c r="D2396" s="186"/>
    </row>
    <row r="2397">
      <c r="A2397" s="322"/>
      <c r="B2397" s="236"/>
      <c r="C2397" s="186"/>
      <c r="D2397" s="186"/>
    </row>
    <row r="2398">
      <c r="A2398" s="322"/>
      <c r="B2398" s="236"/>
      <c r="C2398" s="186"/>
      <c r="D2398" s="186"/>
    </row>
    <row r="2399">
      <c r="A2399" s="322"/>
      <c r="B2399" s="236"/>
      <c r="C2399" s="186"/>
      <c r="D2399" s="186"/>
    </row>
    <row r="2400">
      <c r="A2400" s="322"/>
      <c r="B2400" s="236"/>
      <c r="C2400" s="186"/>
      <c r="D2400" s="186"/>
    </row>
    <row r="2401">
      <c r="A2401" s="322"/>
      <c r="B2401" s="236"/>
      <c r="C2401" s="186"/>
      <c r="D2401" s="186"/>
    </row>
    <row r="2402">
      <c r="A2402" s="322"/>
      <c r="B2402" s="236"/>
      <c r="C2402" s="186"/>
      <c r="D2402" s="186"/>
    </row>
    <row r="2403">
      <c r="A2403" s="322"/>
      <c r="B2403" s="236"/>
      <c r="C2403" s="186"/>
      <c r="D2403" s="186"/>
    </row>
    <row r="2404">
      <c r="A2404" s="322"/>
      <c r="B2404" s="236"/>
      <c r="C2404" s="186"/>
      <c r="D2404" s="186"/>
    </row>
    <row r="2405">
      <c r="A2405" s="322"/>
      <c r="B2405" s="236"/>
      <c r="C2405" s="186"/>
      <c r="D2405" s="186"/>
    </row>
    <row r="2406">
      <c r="A2406" s="322"/>
      <c r="B2406" s="337"/>
      <c r="C2406" s="186"/>
      <c r="D2406" s="186"/>
      <c r="E2406" s="316"/>
      <c r="F2406" s="316"/>
      <c r="G2406" s="316"/>
      <c r="H2406" s="316"/>
    </row>
  </sheetData>
  <mergeCells count="14">
    <mergeCell ref="C1297:D1297"/>
    <mergeCell ref="C1298:D1298"/>
    <mergeCell ref="C1299:D1299"/>
    <mergeCell ref="C1300:D1300"/>
    <mergeCell ref="C1301:D1301"/>
    <mergeCell ref="C1302:D1302"/>
    <mergeCell ref="C1303:D1303"/>
    <mergeCell ref="B1290:D1290"/>
    <mergeCell ref="B1291:D1291"/>
    <mergeCell ref="C1292:D1292"/>
    <mergeCell ref="C1293:D1293"/>
    <mergeCell ref="C1294:D1294"/>
    <mergeCell ref="C1295:D1295"/>
    <mergeCell ref="C1296:D129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13"/>
  </cols>
  <sheetData>
    <row r="1">
      <c r="A1" s="342" t="s">
        <v>418</v>
      </c>
      <c r="B1" s="343" t="s">
        <v>248</v>
      </c>
      <c r="C1" s="344"/>
      <c r="D1" s="344"/>
      <c r="E1" s="345"/>
      <c r="F1" s="346" t="s">
        <v>419</v>
      </c>
    </row>
    <row r="2">
      <c r="A2" s="347"/>
      <c r="B2" s="348"/>
      <c r="C2" s="349"/>
      <c r="D2" s="349"/>
      <c r="E2" s="350"/>
      <c r="F2" s="351"/>
    </row>
    <row r="3">
      <c r="A3" s="352" t="s">
        <v>249</v>
      </c>
      <c r="B3" s="353">
        <v>2018.0</v>
      </c>
      <c r="C3" s="354">
        <v>2019.0</v>
      </c>
      <c r="D3" s="354">
        <v>2020.0</v>
      </c>
      <c r="E3" s="355">
        <v>2021.0</v>
      </c>
      <c r="F3" s="356">
        <v>2022.0</v>
      </c>
      <c r="G3" s="357">
        <v>2023.0</v>
      </c>
      <c r="H3" s="357">
        <v>2024.0</v>
      </c>
      <c r="I3" s="357">
        <v>2025.0</v>
      </c>
      <c r="J3" s="357">
        <v>2026.0</v>
      </c>
    </row>
    <row r="4">
      <c r="A4" s="358" t="s">
        <v>420</v>
      </c>
      <c r="B4" s="359"/>
      <c r="F4" s="360"/>
      <c r="G4" s="361"/>
      <c r="H4" s="361"/>
      <c r="I4" s="361"/>
      <c r="J4" s="361"/>
    </row>
    <row r="5">
      <c r="A5" s="358" t="s">
        <v>421</v>
      </c>
      <c r="B5" s="362">
        <v>7587.9</v>
      </c>
      <c r="C5" s="7">
        <v>8205.4</v>
      </c>
      <c r="D5" s="7">
        <v>8796.6</v>
      </c>
      <c r="E5" s="7">
        <v>9979.5</v>
      </c>
      <c r="F5" s="360"/>
      <c r="G5" s="361"/>
      <c r="H5" s="361"/>
      <c r="I5" s="361"/>
      <c r="J5" s="361"/>
    </row>
    <row r="6">
      <c r="A6" s="358" t="s">
        <v>422</v>
      </c>
      <c r="B6" s="362">
        <v>117.7</v>
      </c>
      <c r="C6" s="7">
        <v>133.4</v>
      </c>
      <c r="D6" s="7">
        <v>145.0</v>
      </c>
      <c r="E6" s="7">
        <v>160.1</v>
      </c>
      <c r="F6" s="360"/>
      <c r="G6" s="361"/>
      <c r="H6" s="361"/>
      <c r="I6" s="361"/>
      <c r="J6" s="361"/>
    </row>
    <row r="7">
      <c r="A7" s="358" t="s">
        <v>423</v>
      </c>
      <c r="B7" s="362">
        <v>144.8</v>
      </c>
      <c r="C7" s="7">
        <v>171.1</v>
      </c>
      <c r="D7" s="7">
        <v>158.5</v>
      </c>
      <c r="E7" s="7">
        <v>125.7</v>
      </c>
      <c r="F7" s="360"/>
      <c r="G7" s="361"/>
      <c r="H7" s="361"/>
      <c r="I7" s="361"/>
      <c r="J7" s="361"/>
    </row>
    <row r="8">
      <c r="A8" s="358" t="s">
        <v>424</v>
      </c>
      <c r="B8" s="362">
        <v>64.9</v>
      </c>
      <c r="C8" s="7">
        <v>28.7</v>
      </c>
      <c r="D8" s="7">
        <v>50.3</v>
      </c>
      <c r="E8" s="7">
        <v>44.7</v>
      </c>
      <c r="F8" s="360"/>
      <c r="G8" s="361"/>
      <c r="H8" s="361"/>
      <c r="I8" s="361"/>
      <c r="J8" s="361"/>
    </row>
    <row r="9">
      <c r="A9" s="363" t="s">
        <v>425</v>
      </c>
      <c r="B9" s="359">
        <f t="shared" ref="B9:E9" si="1">SUM(B5:B8)</f>
        <v>7915.3</v>
      </c>
      <c r="C9" s="201">
        <f t="shared" si="1"/>
        <v>8538.6</v>
      </c>
      <c r="D9" s="201">
        <f t="shared" si="1"/>
        <v>9150.4</v>
      </c>
      <c r="E9" s="201">
        <f t="shared" si="1"/>
        <v>10310</v>
      </c>
      <c r="F9" s="360"/>
      <c r="G9" s="361"/>
      <c r="H9" s="361"/>
      <c r="I9" s="361"/>
      <c r="J9" s="361"/>
    </row>
    <row r="10">
      <c r="A10" s="358" t="s">
        <v>426</v>
      </c>
      <c r="B10" s="362">
        <v>-3531.6</v>
      </c>
      <c r="C10" s="7">
        <v>-3761.2</v>
      </c>
      <c r="D10" s="7">
        <v>-3924.4</v>
      </c>
      <c r="E10" s="7">
        <v>-4466.7</v>
      </c>
      <c r="F10" s="360"/>
      <c r="G10" s="361"/>
      <c r="H10" s="361"/>
      <c r="I10" s="361"/>
      <c r="J10" s="361"/>
    </row>
    <row r="11">
      <c r="A11" s="364" t="s">
        <v>427</v>
      </c>
      <c r="B11" s="365">
        <f t="shared" ref="B11:E11" si="2">B9+B10</f>
        <v>4383.7</v>
      </c>
      <c r="C11" s="366">
        <f t="shared" si="2"/>
        <v>4777.4</v>
      </c>
      <c r="D11" s="366">
        <f t="shared" si="2"/>
        <v>5226</v>
      </c>
      <c r="E11" s="366">
        <f t="shared" si="2"/>
        <v>5843.3</v>
      </c>
      <c r="F11" s="360"/>
      <c r="G11" s="361"/>
      <c r="H11" s="361"/>
      <c r="I11" s="361"/>
      <c r="J11" s="361"/>
    </row>
    <row r="12">
      <c r="A12" s="358" t="s">
        <v>428</v>
      </c>
      <c r="B12" s="362">
        <v>-702.4</v>
      </c>
      <c r="C12" s="7">
        <v>-831.8</v>
      </c>
      <c r="D12" s="7">
        <v>-921.8</v>
      </c>
      <c r="E12" s="7">
        <v>-1001.4</v>
      </c>
      <c r="F12" s="360"/>
      <c r="G12" s="361"/>
      <c r="H12" s="361"/>
      <c r="I12" s="361"/>
      <c r="J12" s="361"/>
    </row>
    <row r="13">
      <c r="A13" s="358" t="s">
        <v>429</v>
      </c>
      <c r="B13" s="362">
        <v>-786.2</v>
      </c>
      <c r="C13" s="7">
        <v>-866.8</v>
      </c>
      <c r="D13" s="7">
        <v>-896.2</v>
      </c>
      <c r="E13" s="7">
        <v>-980.2</v>
      </c>
      <c r="F13" s="360"/>
      <c r="G13" s="361"/>
      <c r="H13" s="361"/>
      <c r="I13" s="361"/>
      <c r="J13" s="361"/>
    </row>
    <row r="14">
      <c r="A14" s="358" t="s">
        <v>430</v>
      </c>
      <c r="B14" s="362">
        <v>-514.8</v>
      </c>
      <c r="C14" s="7">
        <v>-574.8</v>
      </c>
      <c r="D14" s="7">
        <v>-691.8</v>
      </c>
      <c r="E14" s="7">
        <v>-731.7</v>
      </c>
      <c r="F14" s="360"/>
      <c r="G14" s="361"/>
      <c r="H14" s="361"/>
      <c r="I14" s="361"/>
      <c r="J14" s="361"/>
    </row>
    <row r="15">
      <c r="A15" s="363" t="s">
        <v>431</v>
      </c>
      <c r="B15" s="362">
        <f t="shared" ref="B15:E15" si="3">SUM(B12:B14)</f>
        <v>-2003.4</v>
      </c>
      <c r="C15" s="7">
        <f t="shared" si="3"/>
        <v>-2273.4</v>
      </c>
      <c r="D15" s="7">
        <f t="shared" si="3"/>
        <v>-2509.8</v>
      </c>
      <c r="E15" s="7">
        <f t="shared" si="3"/>
        <v>-2713.3</v>
      </c>
      <c r="F15" s="360"/>
      <c r="G15" s="361"/>
      <c r="H15" s="361"/>
      <c r="I15" s="361"/>
      <c r="J15" s="361"/>
    </row>
    <row r="16">
      <c r="A16" s="363" t="s">
        <v>432</v>
      </c>
      <c r="B16" s="359">
        <f t="shared" ref="B16:E16" si="4">B11+B15</f>
        <v>2380.3</v>
      </c>
      <c r="C16" s="201">
        <f t="shared" si="4"/>
        <v>2504</v>
      </c>
      <c r="D16" s="201">
        <f t="shared" si="4"/>
        <v>2716.2</v>
      </c>
      <c r="E16" s="201">
        <f t="shared" si="4"/>
        <v>3130</v>
      </c>
      <c r="F16" s="360"/>
      <c r="G16" s="361"/>
      <c r="H16" s="361"/>
      <c r="I16" s="361"/>
      <c r="J16" s="361"/>
    </row>
    <row r="17">
      <c r="A17" s="358" t="s">
        <v>433</v>
      </c>
      <c r="B17" s="362">
        <v>-108.4</v>
      </c>
      <c r="C17" s="7">
        <v>-176.7</v>
      </c>
      <c r="D17" s="7">
        <v>-150.8</v>
      </c>
      <c r="E17" s="7">
        <v>-170.8</v>
      </c>
      <c r="F17" s="360"/>
      <c r="G17" s="361"/>
      <c r="H17" s="361"/>
      <c r="I17" s="361"/>
      <c r="J17" s="361"/>
    </row>
    <row r="18">
      <c r="A18" s="358" t="s">
        <v>434</v>
      </c>
      <c r="B18" s="362">
        <v>9.3</v>
      </c>
      <c r="C18" s="7">
        <v>13.8</v>
      </c>
      <c r="D18" s="7">
        <v>7.0</v>
      </c>
      <c r="E18" s="7">
        <v>3.9</v>
      </c>
      <c r="F18" s="360"/>
      <c r="G18" s="361"/>
      <c r="H18" s="361"/>
      <c r="I18" s="361"/>
      <c r="J18" s="361"/>
    </row>
    <row r="19">
      <c r="A19" s="363" t="s">
        <v>290</v>
      </c>
      <c r="B19" s="359">
        <f t="shared" ref="B19:E19" si="5">B16+B17+B18</f>
        <v>2281.2</v>
      </c>
      <c r="C19" s="201">
        <f t="shared" si="5"/>
        <v>2341.1</v>
      </c>
      <c r="D19" s="201">
        <f t="shared" si="5"/>
        <v>2572.4</v>
      </c>
      <c r="E19" s="201">
        <f t="shared" si="5"/>
        <v>2963.1</v>
      </c>
      <c r="F19" s="360"/>
      <c r="G19" s="361"/>
      <c r="H19" s="361"/>
      <c r="I19" s="361"/>
      <c r="J19" s="361"/>
    </row>
    <row r="20">
      <c r="A20" s="358" t="s">
        <v>435</v>
      </c>
      <c r="B20" s="362">
        <v>-553.3</v>
      </c>
      <c r="C20" s="7">
        <v>-422.4</v>
      </c>
      <c r="D20" s="7">
        <v>-470.2</v>
      </c>
      <c r="E20" s="7">
        <v>-588.1</v>
      </c>
      <c r="F20" s="360"/>
      <c r="G20" s="361"/>
      <c r="H20" s="361"/>
      <c r="I20" s="361"/>
      <c r="J20" s="361"/>
    </row>
    <row r="21">
      <c r="A21" s="367" t="s">
        <v>436</v>
      </c>
      <c r="B21" s="368">
        <f t="shared" ref="B21:E21" si="6">B19+B20</f>
        <v>1727.9</v>
      </c>
      <c r="C21" s="369">
        <f t="shared" si="6"/>
        <v>1918.7</v>
      </c>
      <c r="D21" s="369">
        <f t="shared" si="6"/>
        <v>2102.2</v>
      </c>
      <c r="E21" s="369">
        <f t="shared" si="6"/>
        <v>2375</v>
      </c>
      <c r="F21" s="360"/>
      <c r="G21" s="361"/>
      <c r="H21" s="361"/>
      <c r="I21" s="361"/>
      <c r="J21" s="361"/>
    </row>
    <row r="22">
      <c r="A22" s="370" t="s">
        <v>437</v>
      </c>
      <c r="F22" s="360"/>
      <c r="G22" s="361"/>
      <c r="H22" s="361"/>
      <c r="I22" s="361"/>
      <c r="J22" s="361"/>
    </row>
    <row r="23">
      <c r="A23" s="370" t="s">
        <v>438</v>
      </c>
      <c r="F23" s="360"/>
      <c r="G23" s="361"/>
      <c r="H23" s="361"/>
      <c r="I23" s="361"/>
      <c r="J23" s="361"/>
    </row>
    <row r="24">
      <c r="A24" s="371" t="s">
        <v>439</v>
      </c>
      <c r="B24" s="7">
        <v>-96.9</v>
      </c>
      <c r="C24" s="7">
        <v>-34.8</v>
      </c>
      <c r="D24" s="7">
        <v>13.3</v>
      </c>
      <c r="E24" s="7">
        <v>198.9</v>
      </c>
      <c r="F24" s="360"/>
      <c r="G24" s="361"/>
      <c r="H24" s="361"/>
      <c r="I24" s="361"/>
      <c r="J24" s="361"/>
    </row>
    <row r="25">
      <c r="A25" s="370" t="s">
        <v>440</v>
      </c>
      <c r="F25" s="360"/>
      <c r="G25" s="361"/>
      <c r="H25" s="361"/>
      <c r="I25" s="361"/>
      <c r="J25" s="361"/>
    </row>
    <row r="26">
      <c r="A26" s="370" t="s">
        <v>441</v>
      </c>
      <c r="B26" s="7">
        <v>29.6</v>
      </c>
      <c r="C26" s="7">
        <v>-67.1</v>
      </c>
      <c r="D26" s="7">
        <v>13.6</v>
      </c>
      <c r="E26" s="7">
        <v>84.4</v>
      </c>
      <c r="F26" s="360"/>
      <c r="G26" s="361"/>
      <c r="H26" s="361"/>
      <c r="I26" s="361"/>
      <c r="J26" s="361"/>
    </row>
    <row r="27">
      <c r="A27" s="370" t="s">
        <v>442</v>
      </c>
      <c r="B27" s="7">
        <v>-67.3</v>
      </c>
      <c r="C27" s="7">
        <v>-101.9</v>
      </c>
      <c r="D27" s="7">
        <v>-0.3</v>
      </c>
      <c r="E27" s="7">
        <v>282.3</v>
      </c>
      <c r="F27" s="360"/>
      <c r="G27" s="361"/>
      <c r="H27" s="361"/>
      <c r="I27" s="361"/>
      <c r="J27" s="361"/>
    </row>
    <row r="28">
      <c r="A28" s="370" t="s">
        <v>443</v>
      </c>
      <c r="F28" s="360"/>
      <c r="G28" s="361"/>
      <c r="H28" s="361"/>
      <c r="I28" s="361"/>
      <c r="J28" s="361"/>
    </row>
    <row r="29">
      <c r="A29" s="372"/>
      <c r="F29" s="360"/>
      <c r="G29" s="361"/>
      <c r="H29" s="361"/>
      <c r="I29" s="361"/>
      <c r="J29" s="361"/>
    </row>
    <row r="30">
      <c r="A30" s="370" t="s">
        <v>444</v>
      </c>
      <c r="F30" s="360"/>
      <c r="G30" s="361"/>
      <c r="H30" s="361"/>
      <c r="I30" s="361"/>
      <c r="J30" s="361"/>
    </row>
    <row r="31">
      <c r="A31" s="370" t="s">
        <v>445</v>
      </c>
      <c r="B31" s="7">
        <v>3.822</v>
      </c>
      <c r="C31" s="7">
        <v>4.236</v>
      </c>
      <c r="D31" s="7">
        <v>4.633</v>
      </c>
      <c r="E31" s="7">
        <v>5.22</v>
      </c>
      <c r="F31" s="360"/>
      <c r="G31" s="361"/>
      <c r="H31" s="361"/>
      <c r="I31" s="361"/>
      <c r="J31" s="361"/>
    </row>
    <row r="32">
      <c r="A32" s="373" t="s">
        <v>446</v>
      </c>
      <c r="B32" s="374">
        <v>3.809</v>
      </c>
      <c r="C32" s="374">
        <v>4.226</v>
      </c>
      <c r="D32" s="374">
        <v>4.615</v>
      </c>
      <c r="E32" s="374">
        <v>5.21</v>
      </c>
      <c r="F32" s="360"/>
      <c r="G32" s="361"/>
      <c r="H32" s="361"/>
      <c r="I32" s="361"/>
      <c r="J32" s="361"/>
    </row>
    <row r="33">
      <c r="F33" s="360"/>
      <c r="G33" s="361"/>
      <c r="H33" s="361"/>
      <c r="I33" s="361"/>
      <c r="J33" s="361"/>
    </row>
    <row r="34">
      <c r="F34" s="360"/>
      <c r="G34" s="361"/>
      <c r="H34" s="361"/>
      <c r="I34" s="361"/>
      <c r="J34" s="361"/>
    </row>
    <row r="35">
      <c r="A35" s="375" t="s">
        <v>447</v>
      </c>
      <c r="B35" s="354">
        <v>2018.0</v>
      </c>
      <c r="C35" s="354">
        <v>2019.0</v>
      </c>
      <c r="D35" s="354">
        <v>2020.0</v>
      </c>
      <c r="E35" s="355">
        <v>2021.0</v>
      </c>
      <c r="F35" s="356">
        <v>2022.0</v>
      </c>
      <c r="G35" s="357">
        <v>2023.0</v>
      </c>
      <c r="H35" s="357">
        <v>2024.0</v>
      </c>
      <c r="I35" s="357">
        <v>2025.0</v>
      </c>
      <c r="J35" s="357">
        <v>2026.0</v>
      </c>
    </row>
    <row r="36">
      <c r="A36" s="376" t="s">
        <v>420</v>
      </c>
      <c r="F36" s="360"/>
      <c r="G36" s="361"/>
      <c r="H36" s="361"/>
      <c r="I36" s="361"/>
      <c r="J36" s="361"/>
    </row>
    <row r="37">
      <c r="A37" s="376" t="s">
        <v>421</v>
      </c>
      <c r="B37" s="7">
        <v>100.0</v>
      </c>
      <c r="C37" s="7">
        <v>100.0</v>
      </c>
      <c r="D37" s="7">
        <v>100.0</v>
      </c>
      <c r="E37" s="7">
        <v>100.0</v>
      </c>
      <c r="F37" s="360"/>
      <c r="G37" s="361"/>
      <c r="H37" s="361"/>
      <c r="I37" s="361"/>
      <c r="J37" s="361"/>
    </row>
    <row r="38">
      <c r="A38" s="376" t="s">
        <v>422</v>
      </c>
      <c r="B38" s="233">
        <f t="shared" ref="B38:E38" si="7">B6/B$5</f>
        <v>0.01551153811</v>
      </c>
      <c r="C38" s="233">
        <f t="shared" si="7"/>
        <v>0.01625758647</v>
      </c>
      <c r="D38" s="233">
        <f t="shared" si="7"/>
        <v>0.01648364141</v>
      </c>
      <c r="E38" s="233">
        <f t="shared" si="7"/>
        <v>0.01604288792</v>
      </c>
      <c r="F38" s="360"/>
      <c r="G38" s="361"/>
      <c r="H38" s="361"/>
      <c r="I38" s="361"/>
      <c r="J38" s="361"/>
    </row>
    <row r="39">
      <c r="A39" s="376" t="s">
        <v>423</v>
      </c>
      <c r="B39" s="233">
        <f t="shared" ref="B39:E39" si="8">B7/B$5</f>
        <v>0.01908301375</v>
      </c>
      <c r="C39" s="233">
        <f t="shared" si="8"/>
        <v>0.02085212177</v>
      </c>
      <c r="D39" s="233">
        <f t="shared" si="8"/>
        <v>0.01801832526</v>
      </c>
      <c r="E39" s="233">
        <f t="shared" si="8"/>
        <v>0.01259582143</v>
      </c>
      <c r="F39" s="360"/>
      <c r="G39" s="361"/>
      <c r="H39" s="361"/>
      <c r="I39" s="361"/>
      <c r="J39" s="361"/>
    </row>
    <row r="40">
      <c r="A40" s="376" t="s">
        <v>424</v>
      </c>
      <c r="B40" s="233">
        <f t="shared" ref="B40:E40" si="9">B8/B$5</f>
        <v>0.008553091106</v>
      </c>
      <c r="C40" s="233">
        <f t="shared" si="9"/>
        <v>0.003497696639</v>
      </c>
      <c r="D40" s="233">
        <f t="shared" si="9"/>
        <v>0.005718118364</v>
      </c>
      <c r="E40" s="233">
        <f t="shared" si="9"/>
        <v>0.004479182324</v>
      </c>
      <c r="F40" s="360"/>
      <c r="G40" s="361"/>
      <c r="H40" s="361"/>
      <c r="I40" s="361"/>
      <c r="J40" s="361"/>
    </row>
    <row r="41">
      <c r="A41" s="376" t="s">
        <v>426</v>
      </c>
      <c r="B41" s="233">
        <f t="shared" ref="B41:E41" si="10">-B10/B5</f>
        <v>0.4654252165</v>
      </c>
      <c r="C41" s="233">
        <f t="shared" si="10"/>
        <v>0.4583810661</v>
      </c>
      <c r="D41" s="233">
        <f t="shared" si="10"/>
        <v>0.4461269127</v>
      </c>
      <c r="E41" s="233">
        <f t="shared" si="10"/>
        <v>0.4475875545</v>
      </c>
      <c r="F41" s="377">
        <f>AVERAGE(B41:E41)</f>
        <v>0.4543801874</v>
      </c>
      <c r="G41" s="361"/>
      <c r="H41" s="361"/>
      <c r="I41" s="361"/>
      <c r="J41" s="361"/>
    </row>
    <row r="42">
      <c r="A42" s="378" t="s">
        <v>427</v>
      </c>
      <c r="B42" s="233">
        <f t="shared" ref="B42:E42" si="11">B11/B5</f>
        <v>0.5777224265</v>
      </c>
      <c r="C42" s="233">
        <f t="shared" si="11"/>
        <v>0.5822263388</v>
      </c>
      <c r="D42" s="233">
        <f t="shared" si="11"/>
        <v>0.5940931724</v>
      </c>
      <c r="E42" s="233">
        <f t="shared" si="11"/>
        <v>0.5855303372</v>
      </c>
      <c r="F42" s="379">
        <v>0.58</v>
      </c>
      <c r="G42" s="380">
        <f>F42*(1+0.025)</f>
        <v>0.5945</v>
      </c>
      <c r="H42" s="380">
        <f t="shared" ref="H42:I42" si="12">G42*(1+0.005)</f>
        <v>0.5974725</v>
      </c>
      <c r="I42" s="380">
        <f t="shared" si="12"/>
        <v>0.6004598625</v>
      </c>
      <c r="J42" s="380">
        <f>I42*(1+0.025)</f>
        <v>0.6154713591</v>
      </c>
    </row>
    <row r="43">
      <c r="A43" s="376" t="s">
        <v>428</v>
      </c>
      <c r="B43" s="233">
        <f t="shared" ref="B43:E43" si="13">-B12/B5</f>
        <v>0.09256843132</v>
      </c>
      <c r="C43" s="233">
        <f t="shared" si="13"/>
        <v>0.101372267</v>
      </c>
      <c r="D43" s="233">
        <f t="shared" si="13"/>
        <v>0.1047904872</v>
      </c>
      <c r="E43" s="233">
        <f t="shared" si="13"/>
        <v>0.1003457087</v>
      </c>
      <c r="F43" s="379">
        <f>AVERAGE(C43:E43)</f>
        <v>0.1021694877</v>
      </c>
      <c r="G43" s="361"/>
      <c r="H43" s="361"/>
      <c r="I43" s="361"/>
      <c r="J43" s="361"/>
    </row>
    <row r="44">
      <c r="A44" s="376" t="s">
        <v>429</v>
      </c>
      <c r="B44" s="233">
        <f t="shared" ref="B44:E44" si="14">-B13/B$5</f>
        <v>0.1036123302</v>
      </c>
      <c r="C44" s="233">
        <f t="shared" si="14"/>
        <v>0.1056377507</v>
      </c>
      <c r="D44" s="233">
        <f t="shared" si="14"/>
        <v>0.1018802719</v>
      </c>
      <c r="E44" s="233">
        <f t="shared" si="14"/>
        <v>0.09822135378</v>
      </c>
      <c r="F44" s="360"/>
      <c r="G44" s="361"/>
      <c r="H44" s="361"/>
      <c r="I44" s="361"/>
      <c r="J44" s="361"/>
    </row>
    <row r="45">
      <c r="A45" s="376" t="s">
        <v>430</v>
      </c>
      <c r="B45" s="233">
        <f t="shared" ref="B45:E45" si="15">-B14/B$5</f>
        <v>0.06784485826</v>
      </c>
      <c r="C45" s="233">
        <f t="shared" si="15"/>
        <v>0.07005142955</v>
      </c>
      <c r="D45" s="233">
        <f t="shared" si="15"/>
        <v>0.07864402155</v>
      </c>
      <c r="E45" s="233">
        <f t="shared" si="15"/>
        <v>0.07332030663</v>
      </c>
      <c r="F45" s="381"/>
      <c r="G45" s="382"/>
      <c r="H45" s="361"/>
      <c r="I45" s="361"/>
      <c r="J45" s="361"/>
    </row>
    <row r="46">
      <c r="A46" s="378" t="s">
        <v>431</v>
      </c>
      <c r="B46" s="233">
        <f t="shared" ref="B46:E46" si="16">-B15/B5</f>
        <v>0.2640256197</v>
      </c>
      <c r="C46" s="233">
        <f t="shared" si="16"/>
        <v>0.2770614473</v>
      </c>
      <c r="D46" s="233">
        <f t="shared" si="16"/>
        <v>0.2853147807</v>
      </c>
      <c r="E46" s="233">
        <f t="shared" si="16"/>
        <v>0.2718873691</v>
      </c>
      <c r="F46" s="360"/>
      <c r="G46" s="361"/>
      <c r="H46" s="361"/>
      <c r="I46" s="361"/>
      <c r="J46" s="361"/>
    </row>
    <row r="47">
      <c r="A47" s="378" t="s">
        <v>432</v>
      </c>
      <c r="B47" s="233">
        <f t="shared" ref="B47:E47" si="17">B16/B5</f>
        <v>0.3136968068</v>
      </c>
      <c r="C47" s="233">
        <f t="shared" si="17"/>
        <v>0.3051648914</v>
      </c>
      <c r="D47" s="233">
        <f t="shared" si="17"/>
        <v>0.3087783917</v>
      </c>
      <c r="E47" s="233">
        <f t="shared" si="17"/>
        <v>0.3136429681</v>
      </c>
      <c r="F47" s="383">
        <f>AVERAGE(C47:E47)</f>
        <v>0.309195417</v>
      </c>
      <c r="G47" s="361"/>
      <c r="H47" s="361"/>
      <c r="I47" s="361"/>
      <c r="J47" s="361"/>
    </row>
    <row r="48">
      <c r="A48" s="376" t="s">
        <v>433</v>
      </c>
      <c r="B48" s="233">
        <f t="shared" ref="B48:E48" si="18">-B17/B5</f>
        <v>0.01428590256</v>
      </c>
      <c r="C48" s="233">
        <f t="shared" si="18"/>
        <v>0.02153459917</v>
      </c>
      <c r="D48" s="233">
        <f t="shared" si="18"/>
        <v>0.01714298706</v>
      </c>
      <c r="E48" s="233">
        <f t="shared" si="18"/>
        <v>0.01711508593</v>
      </c>
      <c r="F48" s="360"/>
      <c r="G48" s="361"/>
      <c r="H48" s="361"/>
      <c r="I48" s="361"/>
      <c r="J48" s="361"/>
    </row>
    <row r="49">
      <c r="A49" s="376" t="s">
        <v>434</v>
      </c>
      <c r="B49" s="233">
        <f t="shared" ref="B49:E49" si="19">B18/B5</f>
        <v>0.001225635551</v>
      </c>
      <c r="C49" s="233">
        <f t="shared" si="19"/>
        <v>0.00168181929</v>
      </c>
      <c r="D49" s="233">
        <f t="shared" si="19"/>
        <v>0.000795761999</v>
      </c>
      <c r="E49" s="233">
        <f t="shared" si="19"/>
        <v>0.0003908011423</v>
      </c>
      <c r="F49" s="360"/>
      <c r="G49" s="361"/>
      <c r="H49" s="361"/>
      <c r="I49" s="361"/>
      <c r="J49" s="361"/>
    </row>
    <row r="50">
      <c r="A50" s="378" t="s">
        <v>290</v>
      </c>
      <c r="B50" s="233">
        <f t="shared" ref="B50:E50" si="20">B19/B5</f>
        <v>0.3006365398</v>
      </c>
      <c r="C50" s="233">
        <f t="shared" si="20"/>
        <v>0.2853121115</v>
      </c>
      <c r="D50" s="233">
        <f t="shared" si="20"/>
        <v>0.2924311666</v>
      </c>
      <c r="E50" s="233">
        <f t="shared" si="20"/>
        <v>0.2969186833</v>
      </c>
      <c r="F50" s="360"/>
      <c r="G50" s="361"/>
      <c r="H50" s="361"/>
      <c r="I50" s="361"/>
      <c r="J50" s="361"/>
    </row>
    <row r="51">
      <c r="A51" s="376" t="s">
        <v>435</v>
      </c>
      <c r="B51" s="233">
        <f t="shared" ref="B51:E51" si="21">-B20/B5</f>
        <v>0.07291872587</v>
      </c>
      <c r="C51" s="233">
        <f t="shared" si="21"/>
        <v>0.05147829478</v>
      </c>
      <c r="D51" s="233">
        <f t="shared" si="21"/>
        <v>0.05345247027</v>
      </c>
      <c r="E51" s="233">
        <f t="shared" si="21"/>
        <v>0.05893080816</v>
      </c>
      <c r="F51" s="379">
        <v>0.06</v>
      </c>
      <c r="G51" s="384">
        <f t="shared" ref="G51:J51" si="22">F51*(1+0.05)</f>
        <v>0.063</v>
      </c>
      <c r="H51" s="384">
        <f t="shared" si="22"/>
        <v>0.06615</v>
      </c>
      <c r="I51" s="384">
        <f t="shared" si="22"/>
        <v>0.0694575</v>
      </c>
      <c r="J51" s="384">
        <f t="shared" si="22"/>
        <v>0.072930375</v>
      </c>
    </row>
    <row r="52">
      <c r="A52" s="385" t="s">
        <v>436</v>
      </c>
      <c r="B52" s="386">
        <f t="shared" ref="B52:E52" si="23">B21/B5</f>
        <v>0.2277178139</v>
      </c>
      <c r="C52" s="386">
        <f t="shared" si="23"/>
        <v>0.2338338168</v>
      </c>
      <c r="D52" s="386">
        <f t="shared" si="23"/>
        <v>0.2389786963</v>
      </c>
      <c r="E52" s="386">
        <f t="shared" si="23"/>
        <v>0.2379878751</v>
      </c>
      <c r="F52" s="360"/>
      <c r="G52" s="361"/>
      <c r="H52" s="361"/>
      <c r="I52" s="361"/>
      <c r="J52" s="361"/>
    </row>
    <row r="53">
      <c r="A53" s="375" t="s">
        <v>448</v>
      </c>
      <c r="B53" s="354">
        <v>2018.0</v>
      </c>
      <c r="C53" s="354">
        <v>2019.0</v>
      </c>
      <c r="D53" s="354">
        <v>2020.0</v>
      </c>
      <c r="E53" s="355">
        <v>2021.0</v>
      </c>
      <c r="F53" s="360"/>
      <c r="G53" s="361"/>
      <c r="H53" s="361"/>
      <c r="I53" s="361"/>
      <c r="J53" s="361"/>
    </row>
    <row r="54">
      <c r="A54" s="376" t="s">
        <v>420</v>
      </c>
      <c r="F54" s="360"/>
      <c r="G54" s="361"/>
      <c r="H54" s="361"/>
      <c r="I54" s="361"/>
      <c r="J54" s="361"/>
    </row>
    <row r="55">
      <c r="A55" s="376" t="s">
        <v>421</v>
      </c>
      <c r="C55" s="233">
        <f t="shared" ref="C55:E55" si="24">C5/B5-1</f>
        <v>0.08137956483</v>
      </c>
      <c r="D55" s="233">
        <f t="shared" si="24"/>
        <v>0.07205011334</v>
      </c>
      <c r="E55" s="233">
        <f t="shared" si="24"/>
        <v>0.1344724098</v>
      </c>
      <c r="F55" s="360"/>
      <c r="G55" s="361"/>
      <c r="H55" s="361"/>
      <c r="I55" s="361"/>
      <c r="J55" s="361"/>
    </row>
    <row r="56">
      <c r="A56" s="376" t="s">
        <v>422</v>
      </c>
      <c r="C56" s="233">
        <f t="shared" ref="C56:E56" si="25">C6/B6-1</f>
        <v>0.1333899745</v>
      </c>
      <c r="D56" s="233">
        <f t="shared" si="25"/>
        <v>0.08695652174</v>
      </c>
      <c r="E56" s="233">
        <f t="shared" si="25"/>
        <v>0.104137931</v>
      </c>
      <c r="F56" s="360"/>
      <c r="G56" s="361"/>
      <c r="H56" s="361"/>
      <c r="I56" s="361"/>
      <c r="J56" s="361"/>
    </row>
    <row r="57">
      <c r="A57" s="376" t="s">
        <v>423</v>
      </c>
      <c r="C57" s="233">
        <f t="shared" ref="C57:E57" si="26">C7/B7-1</f>
        <v>0.1816298343</v>
      </c>
      <c r="D57" s="233">
        <f t="shared" si="26"/>
        <v>-0.07364114553</v>
      </c>
      <c r="E57" s="233">
        <f t="shared" si="26"/>
        <v>-0.2069400631</v>
      </c>
      <c r="F57" s="360"/>
      <c r="G57" s="361"/>
      <c r="H57" s="361"/>
      <c r="I57" s="361"/>
      <c r="J57" s="361"/>
    </row>
    <row r="58">
      <c r="A58" s="376" t="s">
        <v>424</v>
      </c>
      <c r="C58" s="233">
        <f t="shared" ref="C58:E58" si="27">(C8/B8-1)</f>
        <v>-0.5577812018</v>
      </c>
      <c r="D58" s="233">
        <f t="shared" si="27"/>
        <v>0.7526132404</v>
      </c>
      <c r="E58" s="233">
        <f t="shared" si="27"/>
        <v>-0.111332008</v>
      </c>
      <c r="F58" s="360"/>
      <c r="G58" s="361"/>
      <c r="H58" s="361"/>
      <c r="I58" s="361"/>
      <c r="J58" s="361"/>
    </row>
    <row r="59">
      <c r="A59" s="363" t="s">
        <v>425</v>
      </c>
      <c r="C59" s="233">
        <f t="shared" ref="C59:E59" si="28">C9/B9-1</f>
        <v>0.07874622566</v>
      </c>
      <c r="D59" s="233">
        <f t="shared" si="28"/>
        <v>0.07165109034</v>
      </c>
      <c r="E59" s="233">
        <f t="shared" si="28"/>
        <v>0.1267267005</v>
      </c>
      <c r="F59" s="379"/>
      <c r="G59" s="380"/>
      <c r="H59" s="380"/>
      <c r="I59" s="380"/>
      <c r="J59" s="380"/>
    </row>
    <row r="60">
      <c r="A60" s="376" t="s">
        <v>426</v>
      </c>
      <c r="C60" s="233">
        <f t="shared" ref="C60:E60" si="29">(C10/B10-1)</f>
        <v>0.06501302526</v>
      </c>
      <c r="D60" s="233">
        <f t="shared" si="29"/>
        <v>0.04339040732</v>
      </c>
      <c r="E60" s="233">
        <f t="shared" si="29"/>
        <v>0.1381867292</v>
      </c>
      <c r="F60" s="383"/>
      <c r="G60" s="361"/>
      <c r="H60" s="361"/>
      <c r="I60" s="361"/>
      <c r="J60" s="361"/>
    </row>
    <row r="61">
      <c r="A61" s="378" t="s">
        <v>427</v>
      </c>
      <c r="C61" s="233">
        <f t="shared" ref="C61:E61" si="30">C11/B11-1</f>
        <v>0.08980997787</v>
      </c>
      <c r="D61" s="233">
        <f t="shared" si="30"/>
        <v>0.09390044794</v>
      </c>
      <c r="E61" s="233">
        <f t="shared" si="30"/>
        <v>0.1181209338</v>
      </c>
      <c r="F61" s="377"/>
      <c r="G61" s="361"/>
      <c r="H61" s="361"/>
      <c r="I61" s="361"/>
      <c r="J61" s="361"/>
    </row>
    <row r="62">
      <c r="A62" s="376" t="s">
        <v>428</v>
      </c>
      <c r="C62" s="233">
        <f t="shared" ref="C62:E62" si="31">C12/B12-1</f>
        <v>0.1842255125</v>
      </c>
      <c r="D62" s="233">
        <f t="shared" si="31"/>
        <v>0.1081990863</v>
      </c>
      <c r="E62" s="233">
        <f t="shared" si="31"/>
        <v>0.08635278802</v>
      </c>
      <c r="F62" s="360"/>
      <c r="G62" s="361"/>
      <c r="H62" s="361"/>
      <c r="I62" s="361"/>
      <c r="J62" s="361"/>
    </row>
    <row r="63">
      <c r="A63" s="376" t="s">
        <v>429</v>
      </c>
      <c r="C63" s="233">
        <f t="shared" ref="C63:E63" si="32">C13/B13-1</f>
        <v>0.1025184431</v>
      </c>
      <c r="D63" s="233">
        <f t="shared" si="32"/>
        <v>0.03391785879</v>
      </c>
      <c r="E63" s="233">
        <f t="shared" si="32"/>
        <v>0.09372907833</v>
      </c>
      <c r="F63" s="360"/>
      <c r="G63" s="361"/>
      <c r="H63" s="361"/>
      <c r="I63" s="361"/>
      <c r="J63" s="361"/>
    </row>
    <row r="64">
      <c r="A64" s="376" t="s">
        <v>430</v>
      </c>
      <c r="C64" s="233">
        <f t="shared" ref="C64:E64" si="33">C14/B14-1</f>
        <v>0.1165501166</v>
      </c>
      <c r="D64" s="233">
        <f t="shared" si="33"/>
        <v>0.2035490605</v>
      </c>
      <c r="E64" s="233">
        <f t="shared" si="33"/>
        <v>0.05767562879</v>
      </c>
      <c r="F64" s="360"/>
      <c r="G64" s="361"/>
      <c r="H64" s="361"/>
      <c r="I64" s="361"/>
      <c r="J64" s="361"/>
    </row>
    <row r="65">
      <c r="A65" s="378" t="s">
        <v>431</v>
      </c>
      <c r="C65" s="233">
        <f t="shared" ref="C65:E65" si="34">C15/B15-1</f>
        <v>0.1347708895</v>
      </c>
      <c r="D65" s="233">
        <f t="shared" si="34"/>
        <v>0.1039852204</v>
      </c>
      <c r="E65" s="233">
        <f t="shared" si="34"/>
        <v>0.08108215794</v>
      </c>
      <c r="F65" s="360"/>
      <c r="G65" s="361"/>
      <c r="H65" s="361"/>
      <c r="I65" s="361"/>
      <c r="J65" s="361"/>
    </row>
    <row r="66">
      <c r="A66" s="378" t="s">
        <v>432</v>
      </c>
      <c r="C66" s="233">
        <f t="shared" ref="C66:E66" si="35">C16/B16-1</f>
        <v>0.0519682393</v>
      </c>
      <c r="D66" s="233">
        <f t="shared" si="35"/>
        <v>0.08474440895</v>
      </c>
      <c r="E66" s="233">
        <f t="shared" si="35"/>
        <v>0.1523451881</v>
      </c>
      <c r="F66" s="360"/>
      <c r="G66" s="361"/>
      <c r="H66" s="361"/>
      <c r="I66" s="361"/>
      <c r="J66" s="361"/>
    </row>
    <row r="67">
      <c r="A67" s="376" t="s">
        <v>433</v>
      </c>
      <c r="C67" s="233">
        <f t="shared" ref="C67:E67" si="36">C17/B17-1</f>
        <v>0.6300738007</v>
      </c>
      <c r="D67" s="233">
        <f t="shared" si="36"/>
        <v>-0.1465761177</v>
      </c>
      <c r="E67" s="233">
        <f t="shared" si="36"/>
        <v>0.1326259947</v>
      </c>
      <c r="F67" s="360"/>
      <c r="G67" s="361"/>
      <c r="H67" s="361"/>
      <c r="I67" s="361"/>
      <c r="J67" s="361"/>
    </row>
    <row r="68">
      <c r="A68" s="376" t="s">
        <v>434</v>
      </c>
      <c r="C68" s="233">
        <f t="shared" ref="C68:E68" si="37">C18/B18-1</f>
        <v>0.4838709677</v>
      </c>
      <c r="D68" s="233">
        <f t="shared" si="37"/>
        <v>-0.4927536232</v>
      </c>
      <c r="E68" s="233">
        <f t="shared" si="37"/>
        <v>-0.4428571429</v>
      </c>
      <c r="F68" s="360"/>
      <c r="G68" s="361"/>
      <c r="H68" s="361"/>
      <c r="I68" s="361"/>
      <c r="J68" s="361"/>
    </row>
    <row r="69">
      <c r="A69" s="378" t="s">
        <v>290</v>
      </c>
      <c r="C69" s="233">
        <f t="shared" ref="C69:E69" si="38">C19/B19-1</f>
        <v>0.02625810977</v>
      </c>
      <c r="D69" s="233">
        <f t="shared" si="38"/>
        <v>0.09879970954</v>
      </c>
      <c r="E69" s="233">
        <f t="shared" si="38"/>
        <v>0.1518815114</v>
      </c>
      <c r="F69" s="360"/>
      <c r="G69" s="361"/>
      <c r="H69" s="361"/>
      <c r="I69" s="361"/>
      <c r="J69" s="361"/>
    </row>
    <row r="70">
      <c r="A70" s="376" t="s">
        <v>435</v>
      </c>
      <c r="C70" s="233">
        <f t="shared" ref="C70:E70" si="39">C20/B20-1</f>
        <v>-0.2365805169</v>
      </c>
      <c r="D70" s="233">
        <f t="shared" si="39"/>
        <v>0.1131628788</v>
      </c>
      <c r="E70" s="233">
        <f t="shared" si="39"/>
        <v>0.2507443641</v>
      </c>
      <c r="F70" s="360"/>
      <c r="G70" s="361"/>
      <c r="H70" s="361"/>
      <c r="I70" s="361"/>
      <c r="J70" s="361"/>
    </row>
    <row r="71">
      <c r="A71" s="385" t="s">
        <v>436</v>
      </c>
      <c r="B71" s="387"/>
      <c r="C71" s="386">
        <f t="shared" ref="C71:E71" si="40">C21/B21-1</f>
        <v>0.1104230569</v>
      </c>
      <c r="D71" s="386">
        <f t="shared" si="40"/>
        <v>0.09563767134</v>
      </c>
      <c r="E71" s="386">
        <f t="shared" si="40"/>
        <v>0.1297688136</v>
      </c>
      <c r="F71" s="360"/>
      <c r="G71" s="361"/>
      <c r="H71" s="361"/>
      <c r="I71" s="361"/>
      <c r="J71" s="361"/>
    </row>
    <row r="72">
      <c r="F72" s="360"/>
      <c r="G72" s="361"/>
      <c r="H72" s="361"/>
      <c r="I72" s="361"/>
      <c r="J72" s="361"/>
    </row>
    <row r="73">
      <c r="F73" s="360"/>
      <c r="G73" s="361"/>
      <c r="H73" s="361"/>
      <c r="I73" s="361"/>
      <c r="J73" s="361"/>
    </row>
    <row r="74">
      <c r="A74" s="388"/>
      <c r="F74" s="360"/>
      <c r="G74" s="361"/>
      <c r="H74" s="361"/>
      <c r="I74" s="361"/>
      <c r="J74" s="361"/>
    </row>
    <row r="75">
      <c r="A75" s="389" t="s">
        <v>449</v>
      </c>
      <c r="B75" s="233">
        <f t="shared" ref="B75:E75" si="41">-B86/B85</f>
        <v>0.2425477819</v>
      </c>
      <c r="C75" s="233">
        <f t="shared" si="41"/>
        <v>0.1804280039</v>
      </c>
      <c r="D75" s="233">
        <f t="shared" si="41"/>
        <v>0.1827865029</v>
      </c>
      <c r="E75" s="233">
        <f t="shared" si="41"/>
        <v>0.1984745706</v>
      </c>
      <c r="F75" s="377">
        <f>AVERAGE(C75:E75)</f>
        <v>0.1872296925</v>
      </c>
      <c r="G75" s="361"/>
      <c r="H75" s="361"/>
      <c r="I75" s="361"/>
      <c r="J75" s="361"/>
    </row>
    <row r="76">
      <c r="A76" s="390" t="s">
        <v>450</v>
      </c>
      <c r="B76" s="391">
        <v>2018.0</v>
      </c>
      <c r="C76" s="391">
        <v>2019.0</v>
      </c>
      <c r="D76" s="391">
        <v>2020.0</v>
      </c>
      <c r="E76" s="392">
        <v>2021.0</v>
      </c>
      <c r="F76" s="360"/>
      <c r="G76" s="361"/>
      <c r="H76" s="361"/>
      <c r="I76" s="361"/>
      <c r="J76" s="361"/>
    </row>
    <row r="77">
      <c r="A77" s="393" t="s">
        <v>451</v>
      </c>
      <c r="B77" s="201">
        <f t="shared" ref="B77:F77" si="42">B9</f>
        <v>7915.3</v>
      </c>
      <c r="C77" s="201">
        <f t="shared" si="42"/>
        <v>8538.6</v>
      </c>
      <c r="D77" s="201">
        <f t="shared" si="42"/>
        <v>9150.4</v>
      </c>
      <c r="E77" s="201">
        <f t="shared" si="42"/>
        <v>10310</v>
      </c>
      <c r="F77" s="360" t="str">
        <f t="shared" si="42"/>
        <v/>
      </c>
      <c r="G77" s="361"/>
      <c r="H77" s="361"/>
      <c r="I77" s="361"/>
      <c r="J77" s="361"/>
    </row>
    <row r="78">
      <c r="A78" s="394" t="s">
        <v>332</v>
      </c>
      <c r="B78" s="201">
        <f t="shared" ref="B78:E78" si="43">B10</f>
        <v>-3531.6</v>
      </c>
      <c r="C78" s="201">
        <f t="shared" si="43"/>
        <v>-3761.2</v>
      </c>
      <c r="D78" s="201">
        <f t="shared" si="43"/>
        <v>-3924.4</v>
      </c>
      <c r="E78" s="201">
        <f t="shared" si="43"/>
        <v>-4466.7</v>
      </c>
      <c r="F78" s="360"/>
      <c r="G78" s="361"/>
      <c r="H78" s="361"/>
      <c r="I78" s="361"/>
      <c r="J78" s="361"/>
    </row>
    <row r="79">
      <c r="A79" s="395" t="s">
        <v>452</v>
      </c>
      <c r="B79" s="201">
        <f t="shared" ref="B79:E79" si="44">B77+B78</f>
        <v>4383.7</v>
      </c>
      <c r="C79" s="201">
        <f t="shared" si="44"/>
        <v>4777.4</v>
      </c>
      <c r="D79" s="201">
        <f t="shared" si="44"/>
        <v>5226</v>
      </c>
      <c r="E79" s="201">
        <f t="shared" si="44"/>
        <v>5843.3</v>
      </c>
      <c r="F79" s="360"/>
      <c r="G79" s="361"/>
      <c r="H79" s="361"/>
      <c r="I79" s="361"/>
      <c r="J79" s="361"/>
    </row>
    <row r="80">
      <c r="A80" s="396" t="s">
        <v>453</v>
      </c>
      <c r="B80" s="201">
        <f t="shared" ref="B80:E80" si="45">B15</f>
        <v>-2003.4</v>
      </c>
      <c r="C80" s="201">
        <f t="shared" si="45"/>
        <v>-2273.4</v>
      </c>
      <c r="D80" s="201">
        <f t="shared" si="45"/>
        <v>-2509.8</v>
      </c>
      <c r="E80" s="201">
        <f t="shared" si="45"/>
        <v>-2713.3</v>
      </c>
      <c r="F80" s="360"/>
      <c r="G80" s="361"/>
      <c r="H80" s="361"/>
      <c r="I80" s="361"/>
      <c r="J80" s="361"/>
    </row>
    <row r="81">
      <c r="A81" s="395" t="s">
        <v>454</v>
      </c>
      <c r="B81" s="201">
        <f>B79+B80+'Cash Flow'!B7</f>
        <v>2677</v>
      </c>
      <c r="C81" s="201">
        <f>C79+C80+'Cash Flow'!C7</f>
        <v>2879.5</v>
      </c>
      <c r="D81" s="201">
        <f>D79+D80+'Cash Flow'!D7</f>
        <v>3136</v>
      </c>
      <c r="E81" s="201">
        <f>E79+E80+'Cash Flow'!E7</f>
        <v>3719.6</v>
      </c>
      <c r="F81" s="360">
        <v>3577.551602474538</v>
      </c>
      <c r="G81" s="361"/>
      <c r="H81" s="361"/>
      <c r="I81" s="361"/>
      <c r="J81" s="361"/>
    </row>
    <row r="82">
      <c r="A82" s="396" t="s">
        <v>455</v>
      </c>
      <c r="B82" s="201">
        <f>'Cash Flow'!B7</f>
        <v>296.7</v>
      </c>
      <c r="C82" s="201">
        <f>'Cash Flow'!C7</f>
        <v>375.5</v>
      </c>
      <c r="D82" s="201">
        <f>'Cash Flow'!D7</f>
        <v>419.8</v>
      </c>
      <c r="E82" s="201">
        <f>'Cash Flow'!E7</f>
        <v>589.6</v>
      </c>
      <c r="F82" s="360">
        <v>547.2118494200214</v>
      </c>
      <c r="G82" s="361"/>
      <c r="H82" s="361"/>
      <c r="I82" s="361"/>
      <c r="J82" s="361"/>
    </row>
    <row r="83">
      <c r="A83" s="395" t="s">
        <v>456</v>
      </c>
      <c r="B83" s="201">
        <f t="shared" ref="B83:F83" si="46">B81-B82</f>
        <v>2380.3</v>
      </c>
      <c r="C83" s="201">
        <f t="shared" si="46"/>
        <v>2504</v>
      </c>
      <c r="D83" s="201">
        <f t="shared" si="46"/>
        <v>2716.2</v>
      </c>
      <c r="E83" s="201">
        <f t="shared" si="46"/>
        <v>3130</v>
      </c>
      <c r="F83" s="360">
        <f t="shared" si="46"/>
        <v>3030.339753</v>
      </c>
      <c r="G83" s="361"/>
      <c r="H83" s="361"/>
      <c r="I83" s="361"/>
      <c r="J83" s="361"/>
    </row>
    <row r="84">
      <c r="A84" s="396" t="s">
        <v>457</v>
      </c>
      <c r="B84" s="201">
        <f t="shared" ref="B84:E84" si="47">B17</f>
        <v>-108.4</v>
      </c>
      <c r="C84" s="201">
        <f t="shared" si="47"/>
        <v>-176.7</v>
      </c>
      <c r="D84" s="201">
        <f t="shared" si="47"/>
        <v>-150.8</v>
      </c>
      <c r="E84" s="201">
        <f t="shared" si="47"/>
        <v>-170.8</v>
      </c>
      <c r="F84" s="360">
        <v>-114.66</v>
      </c>
      <c r="G84" s="361"/>
      <c r="H84" s="361"/>
      <c r="I84" s="361"/>
      <c r="J84" s="361"/>
    </row>
    <row r="85">
      <c r="A85" s="395" t="s">
        <v>458</v>
      </c>
      <c r="B85" s="201">
        <f t="shared" ref="B85:E85" si="48">B19</f>
        <v>2281.2</v>
      </c>
      <c r="C85" s="201">
        <f t="shared" si="48"/>
        <v>2341.1</v>
      </c>
      <c r="D85" s="201">
        <f t="shared" si="48"/>
        <v>2572.4</v>
      </c>
      <c r="E85" s="201">
        <f t="shared" si="48"/>
        <v>2963.1</v>
      </c>
      <c r="F85" s="360"/>
      <c r="G85" s="361"/>
      <c r="H85" s="361"/>
      <c r="I85" s="361"/>
      <c r="J85" s="361"/>
    </row>
    <row r="86">
      <c r="A86" s="396" t="s">
        <v>459</v>
      </c>
      <c r="B86" s="201">
        <f t="shared" ref="B86:E86" si="49">B20</f>
        <v>-553.3</v>
      </c>
      <c r="C86" s="201">
        <f t="shared" si="49"/>
        <v>-422.4</v>
      </c>
      <c r="D86" s="201">
        <f t="shared" si="49"/>
        <v>-470.2</v>
      </c>
      <c r="E86" s="201">
        <f t="shared" si="49"/>
        <v>-588.1</v>
      </c>
      <c r="F86" s="360"/>
      <c r="G86" s="361"/>
      <c r="H86" s="361"/>
      <c r="I86" s="361"/>
      <c r="J86" s="361"/>
    </row>
    <row r="87">
      <c r="A87" s="397" t="s">
        <v>460</v>
      </c>
      <c r="B87" s="387">
        <f t="shared" ref="B87:E87" si="50">B21</f>
        <v>1727.9</v>
      </c>
      <c r="C87" s="387">
        <f t="shared" si="50"/>
        <v>1918.7</v>
      </c>
      <c r="D87" s="387">
        <f t="shared" si="50"/>
        <v>2102.2</v>
      </c>
      <c r="E87" s="387">
        <f t="shared" si="50"/>
        <v>2375</v>
      </c>
      <c r="F87" s="360"/>
      <c r="G87" s="361"/>
      <c r="H87" s="361"/>
      <c r="I87" s="361"/>
      <c r="J87" s="361"/>
    </row>
    <row r="88">
      <c r="A88" s="212"/>
      <c r="F88" s="360"/>
      <c r="G88" s="361"/>
      <c r="H88" s="361"/>
      <c r="I88" s="361"/>
      <c r="J88" s="361"/>
    </row>
    <row r="89">
      <c r="B89" s="233"/>
      <c r="C89" s="233"/>
      <c r="D89" s="233"/>
      <c r="E89" s="233"/>
      <c r="F89" s="360"/>
      <c r="G89" s="361"/>
      <c r="H89" s="361"/>
      <c r="I89" s="361"/>
      <c r="J89" s="361"/>
    </row>
    <row r="90">
      <c r="A90" s="398"/>
      <c r="B90" s="399"/>
      <c r="C90" s="399"/>
      <c r="D90" s="399"/>
      <c r="E90" s="399"/>
      <c r="F90" s="399"/>
    </row>
    <row r="91">
      <c r="A91" s="400" t="s">
        <v>461</v>
      </c>
      <c r="B91" s="401"/>
      <c r="C91" s="401"/>
      <c r="D91" s="401"/>
      <c r="E91" s="401"/>
      <c r="F91" s="399"/>
    </row>
    <row r="92">
      <c r="A92" s="398"/>
      <c r="B92" s="401">
        <f t="shared" ref="B92:E92" si="51">B86/B77</f>
        <v>-0.06990259371</v>
      </c>
      <c r="C92" s="401">
        <f t="shared" si="51"/>
        <v>-0.04946946806</v>
      </c>
      <c r="D92" s="401">
        <f t="shared" si="51"/>
        <v>-0.05138573177</v>
      </c>
      <c r="E92" s="401">
        <f t="shared" si="51"/>
        <v>-0.05704170708</v>
      </c>
      <c r="F92" s="401">
        <f>AVERAGE(B92:E92)</f>
        <v>-0.05694987516</v>
      </c>
    </row>
    <row r="93">
      <c r="A93" s="399"/>
      <c r="B93" s="399"/>
      <c r="C93" s="399"/>
      <c r="D93" s="399"/>
      <c r="E93" s="399"/>
      <c r="F93" s="399"/>
    </row>
    <row r="94">
      <c r="A94" s="399"/>
      <c r="B94" s="399"/>
      <c r="C94" s="399"/>
      <c r="D94" s="399"/>
      <c r="E94" s="399"/>
      <c r="F94" s="399"/>
    </row>
    <row r="95">
      <c r="A95" s="399"/>
      <c r="B95" s="399">
        <f t="shared" ref="B95:E95" si="52">B86/B83</f>
        <v>-0.2324496912</v>
      </c>
      <c r="C95" s="399">
        <f t="shared" si="52"/>
        <v>-0.1686900958</v>
      </c>
      <c r="D95" s="399">
        <f t="shared" si="52"/>
        <v>-0.1731094912</v>
      </c>
      <c r="E95" s="399">
        <f t="shared" si="52"/>
        <v>-0.1878913738</v>
      </c>
      <c r="F95" s="399">
        <f>AVERAGE(C95:E95)</f>
        <v>-0.1765636536</v>
      </c>
    </row>
    <row r="96">
      <c r="A96" s="399"/>
      <c r="B96" s="399"/>
      <c r="C96" s="399"/>
      <c r="D96" s="399"/>
      <c r="E96" s="399"/>
      <c r="F96" s="399"/>
    </row>
  </sheetData>
  <mergeCells count="3">
    <mergeCell ref="A1:A2"/>
    <mergeCell ref="B1:E2"/>
    <mergeCell ref="F1:J2"/>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38"/>
  </cols>
  <sheetData>
    <row r="1">
      <c r="A1" s="402" t="s">
        <v>462</v>
      </c>
      <c r="B1" s="403">
        <v>2018.0</v>
      </c>
      <c r="C1" s="403">
        <v>2019.0</v>
      </c>
      <c r="D1" s="403">
        <v>2020.0</v>
      </c>
      <c r="E1" s="403">
        <v>2021.0</v>
      </c>
    </row>
    <row r="2">
      <c r="A2" s="404" t="s">
        <v>463</v>
      </c>
      <c r="B2" s="201">
        <f>'Income Statement '!B9</f>
        <v>7915.3</v>
      </c>
      <c r="C2" s="201">
        <f>'Income Statement '!C9</f>
        <v>8538.6</v>
      </c>
      <c r="D2" s="201">
        <f>'Income Statement '!D9</f>
        <v>9150.4</v>
      </c>
      <c r="E2" s="405">
        <f>'Income Statement '!E9</f>
        <v>10310</v>
      </c>
    </row>
    <row r="3">
      <c r="A3" s="404" t="s">
        <v>454</v>
      </c>
      <c r="B3" s="201">
        <f>'Income Statement '!B81</f>
        <v>2677</v>
      </c>
      <c r="C3" s="201">
        <f>'Income Statement '!C81</f>
        <v>2879.5</v>
      </c>
      <c r="D3" s="201">
        <f>'Income Statement '!D81</f>
        <v>3136</v>
      </c>
      <c r="E3" s="405">
        <f>'Income Statement '!E81</f>
        <v>3719.6</v>
      </c>
    </row>
    <row r="4">
      <c r="A4" s="404" t="s">
        <v>464</v>
      </c>
      <c r="B4" s="233">
        <f t="shared" ref="B4:E4" si="1">B3/B2</f>
        <v>0.3382057534</v>
      </c>
      <c r="C4" s="233">
        <f t="shared" si="1"/>
        <v>0.3372332701</v>
      </c>
      <c r="D4" s="233">
        <f t="shared" si="1"/>
        <v>0.3427172583</v>
      </c>
      <c r="E4" s="406">
        <f t="shared" si="1"/>
        <v>0.3607759457</v>
      </c>
    </row>
    <row r="5">
      <c r="A5" s="404" t="s">
        <v>465</v>
      </c>
      <c r="B5" s="201">
        <f>'Income Statement '!B87</f>
        <v>1727.9</v>
      </c>
      <c r="C5" s="201">
        <f>'Income Statement '!C87</f>
        <v>1918.7</v>
      </c>
      <c r="D5" s="201">
        <f>'Income Statement '!D87</f>
        <v>2102.2</v>
      </c>
      <c r="E5" s="405">
        <f>'Income Statement '!E87</f>
        <v>2375</v>
      </c>
    </row>
    <row r="6">
      <c r="A6" s="404" t="s">
        <v>466</v>
      </c>
      <c r="B6" s="233">
        <f t="shared" ref="B6:E6" si="2">B5/B2</f>
        <v>0.2182987379</v>
      </c>
      <c r="C6" s="233">
        <f t="shared" si="2"/>
        <v>0.2247089687</v>
      </c>
      <c r="D6" s="233">
        <f t="shared" si="2"/>
        <v>0.2297385907</v>
      </c>
      <c r="E6" s="406">
        <f t="shared" si="2"/>
        <v>0.2303588749</v>
      </c>
    </row>
    <row r="7">
      <c r="A7" s="407" t="s">
        <v>467</v>
      </c>
      <c r="B7" s="408" t="str">
        <f>'Income Statement '!B83/('Balance sheet'!B20-'Balance sheet'!B27)</f>
        <v>#REF!</v>
      </c>
      <c r="C7" s="408" t="str">
        <f>'Income Statement '!C83/('Balance sheet'!C20-'Balance sheet'!C27)</f>
        <v>#REF!</v>
      </c>
      <c r="D7" s="408" t="str">
        <f>'Income Statement '!D83/('Balance sheet'!D20-'Balance sheet'!D27)</f>
        <v>#REF!</v>
      </c>
      <c r="E7" s="409" t="str">
        <f>'Income Statement '!E83/('Balance sheet'!E20-'Balance sheet'!E27)</f>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13"/>
    <col customWidth="1" min="2" max="2" width="19.0"/>
    <col customWidth="1" min="10" max="11" width="17.0"/>
  </cols>
  <sheetData>
    <row r="1">
      <c r="A1" s="8" t="s">
        <v>3</v>
      </c>
      <c r="B1" s="9">
        <v>44758.0</v>
      </c>
      <c r="C1" s="10"/>
      <c r="D1" s="11"/>
      <c r="E1" s="11"/>
      <c r="F1" s="11"/>
      <c r="G1" s="11"/>
      <c r="H1" s="11"/>
      <c r="I1" s="11"/>
      <c r="J1" s="11"/>
    </row>
    <row r="2">
      <c r="A2" s="10" t="s">
        <v>4</v>
      </c>
      <c r="B2" s="12" t="s">
        <v>5</v>
      </c>
      <c r="C2" s="13"/>
      <c r="D2" s="14"/>
      <c r="E2" s="14"/>
      <c r="F2" s="14"/>
      <c r="G2" s="14"/>
      <c r="H2" s="14"/>
      <c r="I2" s="14"/>
      <c r="J2" s="14"/>
    </row>
    <row r="3">
      <c r="A3" s="15" t="s">
        <v>6</v>
      </c>
      <c r="B3" s="16"/>
      <c r="C3" s="17"/>
      <c r="D3" s="17"/>
      <c r="E3" s="17"/>
      <c r="F3" s="17"/>
      <c r="G3" s="17"/>
      <c r="H3" s="17"/>
      <c r="I3" s="17"/>
      <c r="J3" s="17"/>
    </row>
    <row r="4">
      <c r="A4" s="18"/>
      <c r="B4" s="19" t="s">
        <v>7</v>
      </c>
      <c r="C4" s="20" t="s">
        <v>8</v>
      </c>
      <c r="D4" s="14"/>
      <c r="E4" s="14"/>
      <c r="F4" s="14"/>
      <c r="G4" s="14"/>
      <c r="H4" s="14"/>
      <c r="I4" s="14"/>
      <c r="J4" s="14"/>
    </row>
    <row r="5">
      <c r="A5" s="13" t="s">
        <v>9</v>
      </c>
      <c r="B5" s="21" t="s">
        <v>10</v>
      </c>
      <c r="C5" s="22"/>
      <c r="D5" s="23"/>
      <c r="E5" s="14"/>
      <c r="F5" s="14"/>
      <c r="G5" s="14"/>
      <c r="H5" s="14"/>
      <c r="I5" s="14"/>
      <c r="J5" s="14"/>
    </row>
    <row r="6">
      <c r="A6" s="13" t="s">
        <v>11</v>
      </c>
      <c r="B6" s="24" t="s">
        <v>12</v>
      </c>
      <c r="C6" s="25"/>
      <c r="D6" s="23"/>
      <c r="E6" s="14"/>
      <c r="F6" s="14"/>
      <c r="G6" s="14"/>
      <c r="H6" s="14"/>
      <c r="I6" s="14"/>
      <c r="J6" s="14"/>
    </row>
    <row r="7">
      <c r="A7" s="13" t="s">
        <v>13</v>
      </c>
      <c r="B7" s="24" t="s">
        <v>12</v>
      </c>
      <c r="C7" s="26"/>
      <c r="D7" s="27"/>
      <c r="E7" s="14"/>
      <c r="F7" s="14"/>
      <c r="G7" s="14"/>
      <c r="H7" s="14"/>
      <c r="I7" s="14"/>
      <c r="J7" s="14"/>
    </row>
    <row r="8">
      <c r="A8" s="28" t="s">
        <v>14</v>
      </c>
      <c r="B8" s="29">
        <v>10310.0</v>
      </c>
      <c r="C8" s="30">
        <v>9150.4</v>
      </c>
      <c r="D8" s="31"/>
      <c r="E8" s="32"/>
      <c r="F8" s="14"/>
      <c r="G8" s="14"/>
      <c r="H8" s="14"/>
      <c r="I8" s="14"/>
      <c r="J8" s="14"/>
    </row>
    <row r="9">
      <c r="A9" s="28" t="s">
        <v>15</v>
      </c>
      <c r="B9" s="33">
        <v>3130.000000000002</v>
      </c>
      <c r="C9" s="34">
        <v>2716.2</v>
      </c>
      <c r="D9" s="31"/>
      <c r="E9" s="14"/>
      <c r="F9" s="14"/>
      <c r="G9" s="14"/>
      <c r="H9" s="14"/>
      <c r="I9" s="14"/>
      <c r="J9" s="14"/>
    </row>
    <row r="10">
      <c r="A10" s="28" t="s">
        <v>16</v>
      </c>
      <c r="B10" s="35">
        <v>114.66</v>
      </c>
      <c r="C10" s="29">
        <v>170.8</v>
      </c>
      <c r="D10" s="36"/>
      <c r="E10" s="14"/>
      <c r="F10" s="14"/>
      <c r="G10" s="14"/>
      <c r="H10" s="14"/>
      <c r="I10" s="14"/>
      <c r="J10" s="14"/>
    </row>
    <row r="11">
      <c r="A11" s="28" t="s">
        <v>17</v>
      </c>
      <c r="B11" s="37">
        <v>8381.3</v>
      </c>
      <c r="C11" s="33">
        <v>6527.599999999999</v>
      </c>
      <c r="D11" s="38"/>
      <c r="E11" s="14"/>
      <c r="F11" s="14"/>
      <c r="G11" s="14"/>
      <c r="H11" s="14"/>
      <c r="I11" s="14"/>
      <c r="J11" s="14"/>
    </row>
    <row r="12">
      <c r="A12" s="28" t="s">
        <v>18</v>
      </c>
      <c r="B12" s="33">
        <v>6654.900000000001</v>
      </c>
      <c r="C12" s="39">
        <v>6631.400000000001</v>
      </c>
      <c r="D12" s="40"/>
      <c r="E12" s="14"/>
      <c r="F12" s="14"/>
      <c r="G12" s="14"/>
      <c r="H12" s="14"/>
      <c r="I12" s="14"/>
      <c r="J12" s="14"/>
    </row>
    <row r="13">
      <c r="A13" s="28" t="s">
        <v>19</v>
      </c>
      <c r="B13" s="41" t="s">
        <v>20</v>
      </c>
      <c r="C13" s="42"/>
      <c r="D13" s="43"/>
      <c r="E13" s="14"/>
      <c r="F13" s="14"/>
      <c r="G13" s="14"/>
      <c r="H13" s="14"/>
      <c r="I13" s="14"/>
      <c r="J13" s="14"/>
    </row>
    <row r="14">
      <c r="A14" s="28" t="s">
        <v>21</v>
      </c>
      <c r="B14" s="44" t="s">
        <v>22</v>
      </c>
      <c r="C14" s="42"/>
      <c r="D14" s="43"/>
      <c r="E14" s="14"/>
      <c r="F14" s="14"/>
      <c r="G14" s="14"/>
      <c r="H14" s="14"/>
      <c r="I14" s="14"/>
      <c r="J14" s="14"/>
    </row>
    <row r="15">
      <c r="A15" s="28" t="s">
        <v>23</v>
      </c>
      <c r="B15" s="45">
        <v>1808.8</v>
      </c>
      <c r="C15" s="45">
        <v>1194.4</v>
      </c>
      <c r="D15" s="43"/>
      <c r="E15" s="14"/>
      <c r="F15" s="14"/>
      <c r="G15" s="14"/>
      <c r="H15" s="14"/>
      <c r="I15" s="14"/>
      <c r="J15" s="14"/>
    </row>
    <row r="16">
      <c r="A16" s="28" t="s">
        <v>24</v>
      </c>
      <c r="B16" s="41" t="s">
        <v>25</v>
      </c>
      <c r="C16" s="41" t="s">
        <v>25</v>
      </c>
      <c r="D16" s="43"/>
      <c r="E16" s="14"/>
      <c r="F16" s="14"/>
      <c r="G16" s="14"/>
      <c r="H16" s="14"/>
      <c r="I16" s="14"/>
      <c r="J16" s="14"/>
    </row>
    <row r="17">
      <c r="A17" s="28" t="s">
        <v>26</v>
      </c>
      <c r="B17" s="41" t="s">
        <v>25</v>
      </c>
      <c r="C17" s="41" t="s">
        <v>25</v>
      </c>
      <c r="D17" s="43"/>
      <c r="E17" s="14"/>
      <c r="F17" s="14"/>
      <c r="G17" s="14"/>
      <c r="H17" s="14"/>
      <c r="I17" s="14"/>
      <c r="J17" s="14"/>
    </row>
    <row r="18">
      <c r="A18" s="28" t="s">
        <v>27</v>
      </c>
      <c r="B18" s="46">
        <v>4504.6</v>
      </c>
      <c r="C18" s="47"/>
      <c r="D18" s="14"/>
      <c r="E18" s="14"/>
      <c r="F18" s="14"/>
      <c r="G18" s="14"/>
      <c r="H18" s="14"/>
      <c r="I18" s="14"/>
      <c r="J18" s="14"/>
    </row>
    <row r="19">
      <c r="A19" s="28" t="s">
        <v>28</v>
      </c>
      <c r="B19" s="48">
        <v>274.8</v>
      </c>
      <c r="C19" s="47"/>
      <c r="D19" s="14"/>
      <c r="E19" s="49" t="s">
        <v>29</v>
      </c>
      <c r="F19" s="50"/>
      <c r="G19" s="50"/>
      <c r="H19" s="50"/>
      <c r="I19" s="50"/>
      <c r="J19" s="51"/>
    </row>
    <row r="20">
      <c r="A20" s="13" t="s">
        <v>30</v>
      </c>
      <c r="B20" s="52">
        <v>0.18722969245252644</v>
      </c>
      <c r="C20" s="47"/>
      <c r="D20" s="14"/>
      <c r="E20" s="53"/>
      <c r="F20" s="14"/>
      <c r="G20" s="14"/>
      <c r="H20" s="14"/>
      <c r="I20" s="28" t="s">
        <v>31</v>
      </c>
      <c r="J20" s="28" t="s">
        <v>32</v>
      </c>
    </row>
    <row r="21">
      <c r="A21" s="13" t="s">
        <v>33</v>
      </c>
      <c r="B21" s="54">
        <v>0.3</v>
      </c>
      <c r="C21" s="47"/>
      <c r="D21" s="14"/>
      <c r="E21" s="55" t="s">
        <v>34</v>
      </c>
      <c r="I21" s="56">
        <f>IF(C8&gt;0,(B8/C8)-1, "NA")</f>
        <v>0.1267267005</v>
      </c>
      <c r="J21" s="57">
        <f>VLOOKUP(B6,'Industry average'!A2:F97,4)</f>
        <v>0.3086</v>
      </c>
    </row>
    <row r="22">
      <c r="A22" s="10" t="s">
        <v>35</v>
      </c>
      <c r="E22" s="55" t="s">
        <v>36</v>
      </c>
      <c r="I22" s="57">
        <f>Valuation!B4</f>
        <v>0.3268052885</v>
      </c>
      <c r="J22" s="57">
        <f>VLOOKUP(B7,'INDUSTRY AVERAGE 1'!1:1000,5)</f>
        <v>0.1896</v>
      </c>
    </row>
    <row r="23">
      <c r="A23" s="28" t="s">
        <v>37</v>
      </c>
      <c r="B23" s="58">
        <v>0.12</v>
      </c>
      <c r="E23" s="55" t="s">
        <v>38</v>
      </c>
      <c r="I23" s="59">
        <f>B26</f>
        <v>0.779442672</v>
      </c>
      <c r="J23" s="60">
        <v>0.47</v>
      </c>
    </row>
    <row r="24">
      <c r="A24" s="28" t="s">
        <v>39</v>
      </c>
      <c r="B24" s="61">
        <v>0.3</v>
      </c>
      <c r="E24" s="55" t="s">
        <v>40</v>
      </c>
      <c r="I24" s="57">
        <f>Valuation!B7/Valuation!B39</f>
        <v>0.2033538358</v>
      </c>
      <c r="J24" s="62">
        <v>0.0153</v>
      </c>
    </row>
    <row r="25">
      <c r="A25" s="28" t="s">
        <v>41</v>
      </c>
      <c r="B25" s="63">
        <v>5.0</v>
      </c>
      <c r="E25" s="55" t="s">
        <v>42</v>
      </c>
      <c r="I25" s="64">
        <f>B31</f>
        <v>0.0004483051791</v>
      </c>
      <c r="J25" s="65">
        <v>0.508</v>
      </c>
    </row>
    <row r="26">
      <c r="A26" s="28" t="s">
        <v>43</v>
      </c>
      <c r="B26" s="66">
        <f>$B$8/(B11+B12-B15)</f>
        <v>0.779442672</v>
      </c>
      <c r="E26" s="67" t="s">
        <v>44</v>
      </c>
      <c r="F26" s="68"/>
      <c r="G26" s="68"/>
      <c r="H26" s="68"/>
      <c r="I26" s="69">
        <f>B29</f>
        <v>0.05808582837</v>
      </c>
      <c r="J26" s="62">
        <v>0.0531</v>
      </c>
    </row>
    <row r="27">
      <c r="A27" s="19" t="s">
        <v>45</v>
      </c>
      <c r="B27" s="70"/>
    </row>
    <row r="28">
      <c r="A28" s="28" t="s">
        <v>46</v>
      </c>
      <c r="B28" s="71">
        <f>'Risk rate,beta,market premium'!B3</f>
        <v>0.0315</v>
      </c>
      <c r="E28" s="72"/>
      <c r="F28" s="73"/>
      <c r="G28" s="73"/>
      <c r="H28" s="73"/>
      <c r="I28" s="73"/>
      <c r="J28" s="73"/>
      <c r="K28" s="14"/>
    </row>
    <row r="29">
      <c r="A29" s="28" t="s">
        <v>47</v>
      </c>
      <c r="B29" s="71">
        <f>'Risk rate,beta,market premium'!B19</f>
        <v>0.05808582837</v>
      </c>
      <c r="E29" s="73"/>
      <c r="F29" s="73"/>
      <c r="G29" s="73"/>
      <c r="H29" s="73"/>
      <c r="I29" s="73"/>
      <c r="J29" s="73"/>
      <c r="K29" s="14"/>
    </row>
    <row r="30">
      <c r="A30" s="19" t="s">
        <v>48</v>
      </c>
      <c r="B30" s="74"/>
      <c r="E30" s="73"/>
      <c r="F30" s="73"/>
      <c r="G30" s="73"/>
      <c r="H30" s="73"/>
      <c r="I30" s="73"/>
      <c r="J30" s="73"/>
      <c r="K30" s="14"/>
    </row>
    <row r="31">
      <c r="A31" s="28" t="s">
        <v>49</v>
      </c>
      <c r="B31" s="71">
        <f>beta!F1292</f>
        <v>0.0004483051791</v>
      </c>
      <c r="E31" s="73"/>
      <c r="F31" s="73"/>
      <c r="G31" s="73"/>
      <c r="H31" s="73"/>
      <c r="I31" s="73"/>
      <c r="J31" s="73"/>
      <c r="K31" s="14"/>
    </row>
    <row r="32">
      <c r="A32" s="75" t="s">
        <v>50</v>
      </c>
      <c r="E32" s="76"/>
      <c r="F32" s="14"/>
      <c r="G32" s="14"/>
      <c r="H32" s="14"/>
      <c r="I32" s="14"/>
      <c r="J32" s="77"/>
      <c r="K32" s="14"/>
    </row>
    <row r="33">
      <c r="A33" s="76"/>
      <c r="B33" s="78"/>
      <c r="K33" s="14"/>
    </row>
    <row r="34">
      <c r="A34" s="13" t="s">
        <v>51</v>
      </c>
      <c r="B34" s="79" t="s">
        <v>20</v>
      </c>
    </row>
    <row r="35">
      <c r="A35" s="13" t="s">
        <v>52</v>
      </c>
      <c r="B35" s="80">
        <v>0.06</v>
      </c>
    </row>
    <row r="36">
      <c r="A36" s="76" t="s">
        <v>53</v>
      </c>
      <c r="B36" s="78"/>
    </row>
    <row r="37">
      <c r="A37" s="13" t="s">
        <v>51</v>
      </c>
      <c r="B37" s="79" t="s">
        <v>20</v>
      </c>
    </row>
    <row r="38">
      <c r="A38" s="13" t="s">
        <v>54</v>
      </c>
      <c r="B38" s="81">
        <v>0.06</v>
      </c>
      <c r="C38" s="82" t="s">
        <v>55</v>
      </c>
    </row>
    <row r="39">
      <c r="A39" s="76" t="s">
        <v>56</v>
      </c>
      <c r="B39" s="14"/>
    </row>
    <row r="40">
      <c r="A40" s="13" t="s">
        <v>51</v>
      </c>
      <c r="B40" s="79" t="s">
        <v>22</v>
      </c>
    </row>
    <row r="41">
      <c r="A41" s="13" t="s">
        <v>57</v>
      </c>
      <c r="B41" s="83" t="s">
        <v>58</v>
      </c>
    </row>
    <row r="42">
      <c r="A42" s="13" t="s">
        <v>59</v>
      </c>
      <c r="B42" s="79" t="s">
        <v>60</v>
      </c>
    </row>
    <row r="43">
      <c r="A43" s="13" t="s">
        <v>61</v>
      </c>
      <c r="B43" s="84">
        <v>0.5</v>
      </c>
    </row>
    <row r="44">
      <c r="A44" s="76" t="s">
        <v>62</v>
      </c>
      <c r="B44" s="85"/>
    </row>
    <row r="45">
      <c r="A45" s="13" t="s">
        <v>51</v>
      </c>
      <c r="B45" s="79" t="s">
        <v>22</v>
      </c>
    </row>
    <row r="46">
      <c r="A46" s="76" t="s">
        <v>63</v>
      </c>
      <c r="B46" s="14"/>
    </row>
    <row r="47">
      <c r="A47" s="13" t="s">
        <v>51</v>
      </c>
      <c r="B47" s="79" t="s">
        <v>22</v>
      </c>
    </row>
    <row r="48">
      <c r="A48" s="13" t="s">
        <v>64</v>
      </c>
      <c r="B48" s="86" t="s">
        <v>58</v>
      </c>
    </row>
    <row r="49">
      <c r="A49" s="13" t="s">
        <v>65</v>
      </c>
      <c r="B49" s="87"/>
    </row>
    <row r="50">
      <c r="A50" s="13" t="s">
        <v>51</v>
      </c>
      <c r="B50" s="79" t="s">
        <v>22</v>
      </c>
    </row>
    <row r="51">
      <c r="A51" s="13" t="s">
        <v>66</v>
      </c>
      <c r="B51" s="83" t="s">
        <v>58</v>
      </c>
    </row>
    <row r="52">
      <c r="A52" s="88" t="s">
        <v>67</v>
      </c>
      <c r="B52" s="89"/>
    </row>
    <row r="53">
      <c r="A53" s="90" t="s">
        <v>68</v>
      </c>
      <c r="B53" s="91" t="s">
        <v>22</v>
      </c>
    </row>
    <row r="54">
      <c r="A54" s="90" t="s">
        <v>69</v>
      </c>
      <c r="B54" s="92" t="s">
        <v>58</v>
      </c>
    </row>
    <row r="55">
      <c r="A55" s="93" t="s">
        <v>70</v>
      </c>
      <c r="B55" s="94" t="s">
        <v>58</v>
      </c>
    </row>
    <row r="56">
      <c r="A56" s="95"/>
      <c r="B56" s="11"/>
    </row>
  </sheetData>
  <mergeCells count="8">
    <mergeCell ref="E19:J19"/>
    <mergeCell ref="E21:H21"/>
    <mergeCell ref="E22:H22"/>
    <mergeCell ref="E23:H23"/>
    <mergeCell ref="E24:H24"/>
    <mergeCell ref="E25:H25"/>
    <mergeCell ref="E26:H26"/>
    <mergeCell ref="A32:B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7.5"/>
    <col customWidth="1" min="2" max="2" width="17.13"/>
    <col customWidth="1" min="3" max="6" width="11.63"/>
    <col customWidth="1" min="10" max="12" width="11.63"/>
    <col customWidth="1" min="13" max="13" width="12.63"/>
  </cols>
  <sheetData>
    <row r="1">
      <c r="A1" s="96" t="s">
        <v>71</v>
      </c>
      <c r="B1" s="97" t="s">
        <v>72</v>
      </c>
      <c r="C1" s="98">
        <v>1.0</v>
      </c>
      <c r="D1" s="98">
        <v>2.0</v>
      </c>
      <c r="E1" s="98">
        <v>3.0</v>
      </c>
      <c r="F1" s="98">
        <v>4.0</v>
      </c>
      <c r="G1" s="98">
        <v>5.0</v>
      </c>
      <c r="H1" s="98">
        <v>6.0</v>
      </c>
      <c r="I1" s="98">
        <v>7.0</v>
      </c>
      <c r="J1" s="98">
        <v>8.0</v>
      </c>
      <c r="K1" s="98">
        <v>9.0</v>
      </c>
      <c r="L1" s="98">
        <v>10.0</v>
      </c>
      <c r="M1" s="97" t="s">
        <v>73</v>
      </c>
    </row>
    <row r="2">
      <c r="A2" s="99" t="s">
        <v>74</v>
      </c>
      <c r="B2" s="100"/>
      <c r="C2" s="101">
        <f>'Input Data'!$B$23</f>
        <v>0.12</v>
      </c>
      <c r="D2" s="101">
        <f>'Input Data'!$B$23</f>
        <v>0.12</v>
      </c>
      <c r="E2" s="101">
        <f>'Input Data'!$B$23</f>
        <v>0.12</v>
      </c>
      <c r="F2" s="101">
        <f>'Input Data'!$B$23</f>
        <v>0.12</v>
      </c>
      <c r="G2" s="101">
        <f>'Input Data'!$B$23</f>
        <v>0.12</v>
      </c>
      <c r="H2" s="102">
        <f t="shared" ref="H2:L2" si="1">G2-((G2-$M$2)/5)</f>
        <v>0.1023</v>
      </c>
      <c r="I2" s="102">
        <f t="shared" si="1"/>
        <v>0.08814</v>
      </c>
      <c r="J2" s="102">
        <f t="shared" si="1"/>
        <v>0.076812</v>
      </c>
      <c r="K2" s="102">
        <f t="shared" si="1"/>
        <v>0.0677496</v>
      </c>
      <c r="L2" s="102">
        <f t="shared" si="1"/>
        <v>0.06049968</v>
      </c>
      <c r="M2" s="103">
        <f>IF('Input Data'!B55="Yes",'Input Data'!B56,'Input Data'!B28)</f>
        <v>0.0315</v>
      </c>
    </row>
    <row r="3">
      <c r="A3" s="99" t="s">
        <v>14</v>
      </c>
      <c r="B3" s="104">
        <f>'Input Data'!B8</f>
        <v>10310</v>
      </c>
      <c r="C3" s="104">
        <f t="shared" ref="C3:M3" si="2">B3*(1+C2)</f>
        <v>11547.2</v>
      </c>
      <c r="D3" s="104">
        <f t="shared" si="2"/>
        <v>12932.864</v>
      </c>
      <c r="E3" s="104">
        <f t="shared" si="2"/>
        <v>14484.80768</v>
      </c>
      <c r="F3" s="104">
        <f t="shared" si="2"/>
        <v>16222.9846</v>
      </c>
      <c r="G3" s="104">
        <f t="shared" si="2"/>
        <v>18169.74275</v>
      </c>
      <c r="H3" s="104">
        <f t="shared" si="2"/>
        <v>20028.50744</v>
      </c>
      <c r="I3" s="104">
        <f t="shared" si="2"/>
        <v>21793.82008</v>
      </c>
      <c r="J3" s="104">
        <f t="shared" si="2"/>
        <v>23467.84699</v>
      </c>
      <c r="K3" s="104">
        <f t="shared" si="2"/>
        <v>25057.78424</v>
      </c>
      <c r="L3" s="104">
        <f t="shared" si="2"/>
        <v>26573.77217</v>
      </c>
      <c r="M3" s="104">
        <f t="shared" si="2"/>
        <v>27410.84599</v>
      </c>
    </row>
    <row r="4">
      <c r="A4" s="99" t="s">
        <v>75</v>
      </c>
      <c r="B4" s="105">
        <f>B5/B3</f>
        <v>0.3268052885</v>
      </c>
      <c r="C4" s="106">
        <f>IF(C1&gt;'Input Data'!$B$25,'Input Data'!$B$24,'Input Data'!$B$24-(('Input Data'!$B$24-B$4)/'Input Data'!$B$25)*('Input Data'!$B$25-C1))</f>
        <v>0.3214442308</v>
      </c>
      <c r="D4" s="106">
        <f>IF(D1&gt;'Input Data'!$B$25,'Input Data'!$B$24,'Input Data'!$B$24-(('Input Data'!$B$24-C$4)/'Input Data'!$B$25)*('Input Data'!$B$25-D1))</f>
        <v>0.3128665385</v>
      </c>
      <c r="E4" s="106">
        <f>IF(E1&gt;'Input Data'!$B$25,'Input Data'!$B$24,'Input Data'!$B$24-(('Input Data'!$B$24-D$4)/'Input Data'!$B$25)*('Input Data'!$B$25-E1))</f>
        <v>0.3051466154</v>
      </c>
      <c r="F4" s="106">
        <f>IF(F1&gt;'Input Data'!$B$25,'Input Data'!$B$24,'Input Data'!$B$24-(('Input Data'!$B$24-E$4)/'Input Data'!$B$25)*('Input Data'!$B$25-F1))</f>
        <v>0.3010293231</v>
      </c>
      <c r="G4" s="106">
        <f>IF(G1&gt;'Input Data'!$B$25,'Input Data'!$B$24,'Input Data'!$B$24-(('Input Data'!$B$24-F$4)/'Input Data'!$B$25)*('Input Data'!$B$25-G1))</f>
        <v>0.3</v>
      </c>
      <c r="H4" s="106">
        <f>IF(H1&gt;'Input Data'!$B$25,'Input Data'!$B$24,'Input Data'!$B$24-(('Input Data'!$B$24-G$4)/'Input Data'!$B$25)*('Input Data'!$B$25-H1))</f>
        <v>0.3</v>
      </c>
      <c r="I4" s="106">
        <f>IF(I1&gt;'Input Data'!$B$25,'Input Data'!$B$24,'Input Data'!$B$24-(('Input Data'!$B$24-H$4)/'Input Data'!$B$25)*('Input Data'!$B$25-I1))</f>
        <v>0.3</v>
      </c>
      <c r="J4" s="106">
        <f>IF(J1&gt;'Input Data'!$B$25,'Input Data'!$B$24,'Input Data'!$B$24-(('Input Data'!$B$24-I$4)/'Input Data'!$B$25)*('Input Data'!$B$25-J1))</f>
        <v>0.3</v>
      </c>
      <c r="K4" s="106">
        <f>IF(K1&gt;'Input Data'!$B$25,'Input Data'!$B$24,'Input Data'!$B$24-(('Input Data'!$B$24-J$4)/'Input Data'!$B$25)*('Input Data'!$B$25-K1))</f>
        <v>0.3</v>
      </c>
      <c r="L4" s="106">
        <f>IF(L1&gt;'Input Data'!$B$25,'Input Data'!$B$24,'Input Data'!$B$24-(('Input Data'!$B$24-K$4)/'Input Data'!$B$25)*('Input Data'!$B$25-L1))</f>
        <v>0.3</v>
      </c>
      <c r="M4" s="106">
        <f>IF(M1&gt;'Input Data'!$B$25,'Input Data'!$B$24,'Input Data'!$B$24-(('Input Data'!$B$24-L$4)/'Input Data'!$B$25)*('Input Data'!$B$25-M1))</f>
        <v>0.3</v>
      </c>
    </row>
    <row r="5">
      <c r="A5" s="99" t="s">
        <v>76</v>
      </c>
      <c r="B5" s="107">
        <f>IF('Input Data'!B13="YES",'Input Data'!B9+'Reserch&amp;development'!I11)</f>
        <v>3369.362525</v>
      </c>
      <c r="C5" s="104">
        <f t="shared" ref="C5:M5" si="3">C3*C4</f>
        <v>3711.780822</v>
      </c>
      <c r="D5" s="104">
        <f t="shared" si="3"/>
        <v>4046.260393</v>
      </c>
      <c r="E5" s="104">
        <f t="shared" si="3"/>
        <v>4419.990038</v>
      </c>
      <c r="F5" s="104">
        <f t="shared" si="3"/>
        <v>4883.594073</v>
      </c>
      <c r="G5" s="104">
        <f t="shared" si="3"/>
        <v>5450.922826</v>
      </c>
      <c r="H5" s="104">
        <f t="shared" si="3"/>
        <v>6008.552231</v>
      </c>
      <c r="I5" s="104">
        <f t="shared" si="3"/>
        <v>6538.146025</v>
      </c>
      <c r="J5" s="104">
        <f t="shared" si="3"/>
        <v>7040.354097</v>
      </c>
      <c r="K5" s="104">
        <f t="shared" si="3"/>
        <v>7517.335271</v>
      </c>
      <c r="L5" s="104">
        <f t="shared" si="3"/>
        <v>7972.13165</v>
      </c>
      <c r="M5" s="104">
        <f t="shared" si="3"/>
        <v>8223.253797</v>
      </c>
      <c r="N5" s="108">
        <f>M5-B5</f>
        <v>4853.891272</v>
      </c>
    </row>
    <row r="6">
      <c r="A6" s="99" t="s">
        <v>77</v>
      </c>
      <c r="B6" s="105">
        <f>'Input Data'!B20</f>
        <v>0.1872296925</v>
      </c>
      <c r="C6" s="105">
        <f t="shared" ref="C6:M6" si="4">B6</f>
        <v>0.1872296925</v>
      </c>
      <c r="D6" s="105">
        <f t="shared" si="4"/>
        <v>0.1872296925</v>
      </c>
      <c r="E6" s="105">
        <f t="shared" si="4"/>
        <v>0.1872296925</v>
      </c>
      <c r="F6" s="105">
        <f t="shared" si="4"/>
        <v>0.1872296925</v>
      </c>
      <c r="G6" s="105">
        <f t="shared" si="4"/>
        <v>0.1872296925</v>
      </c>
      <c r="H6" s="105">
        <f t="shared" si="4"/>
        <v>0.1872296925</v>
      </c>
      <c r="I6" s="105">
        <f t="shared" si="4"/>
        <v>0.1872296925</v>
      </c>
      <c r="J6" s="105">
        <f t="shared" si="4"/>
        <v>0.1872296925</v>
      </c>
      <c r="K6" s="105">
        <f t="shared" si="4"/>
        <v>0.1872296925</v>
      </c>
      <c r="L6" s="105">
        <f t="shared" si="4"/>
        <v>0.1872296925</v>
      </c>
      <c r="M6" s="105">
        <f t="shared" si="4"/>
        <v>0.1872296925</v>
      </c>
    </row>
    <row r="7">
      <c r="A7" s="99" t="s">
        <v>78</v>
      </c>
      <c r="B7" s="107">
        <f t="shared" ref="B7:M7" si="5">B5*(1-B6)</f>
        <v>2738.517816</v>
      </c>
      <c r="C7" s="104">
        <f t="shared" si="5"/>
        <v>3016.825241</v>
      </c>
      <c r="D7" s="104">
        <f t="shared" si="5"/>
        <v>3288.680304</v>
      </c>
      <c r="E7" s="104">
        <f t="shared" si="5"/>
        <v>3592.436663</v>
      </c>
      <c r="F7" s="104">
        <f t="shared" si="5"/>
        <v>3969.240257</v>
      </c>
      <c r="G7" s="104">
        <f t="shared" si="5"/>
        <v>4430.348222</v>
      </c>
      <c r="H7" s="104">
        <f t="shared" si="5"/>
        <v>4883.572845</v>
      </c>
      <c r="I7" s="104">
        <f t="shared" si="5"/>
        <v>5314.010955</v>
      </c>
      <c r="J7" s="104">
        <f t="shared" si="5"/>
        <v>5722.190765</v>
      </c>
      <c r="K7" s="104">
        <f t="shared" si="5"/>
        <v>6109.8669</v>
      </c>
      <c r="L7" s="104">
        <f t="shared" si="5"/>
        <v>6479.511893</v>
      </c>
      <c r="M7" s="104">
        <f t="shared" si="5"/>
        <v>6683.616517</v>
      </c>
    </row>
    <row r="8">
      <c r="A8" s="99" t="s">
        <v>79</v>
      </c>
      <c r="B8" s="100"/>
      <c r="C8" s="104">
        <f t="shared" ref="C8:M8" si="6">(C3-B3)/C38</f>
        <v>1587.288</v>
      </c>
      <c r="D8" s="104">
        <f t="shared" si="6"/>
        <v>1777.76256</v>
      </c>
      <c r="E8" s="104">
        <f t="shared" si="6"/>
        <v>1991.094067</v>
      </c>
      <c r="F8" s="104">
        <f t="shared" si="6"/>
        <v>2230.025355</v>
      </c>
      <c r="G8" s="104">
        <f t="shared" si="6"/>
        <v>2497.628398</v>
      </c>
      <c r="H8" s="104">
        <f t="shared" si="6"/>
        <v>2384.735594</v>
      </c>
      <c r="I8" s="104">
        <f t="shared" si="6"/>
        <v>2264.839621</v>
      </c>
      <c r="J8" s="104">
        <f t="shared" si="6"/>
        <v>2147.722941</v>
      </c>
      <c r="K8" s="104">
        <f t="shared" si="6"/>
        <v>2039.838597</v>
      </c>
      <c r="L8" s="104">
        <f t="shared" si="6"/>
        <v>1944.963988</v>
      </c>
      <c r="M8" s="104">
        <f t="shared" si="6"/>
        <v>1073.938922</v>
      </c>
      <c r="N8" s="108">
        <f>SUM(C8:M8)</f>
        <v>21939.83804</v>
      </c>
    </row>
    <row r="9">
      <c r="A9" s="99" t="s">
        <v>80</v>
      </c>
      <c r="B9" s="100"/>
      <c r="C9" s="104">
        <f t="shared" ref="C9:M9" si="7">C7-C8</f>
        <v>1429.537241</v>
      </c>
      <c r="D9" s="104">
        <f t="shared" si="7"/>
        <v>1510.917744</v>
      </c>
      <c r="E9" s="104">
        <f t="shared" si="7"/>
        <v>1601.342596</v>
      </c>
      <c r="F9" s="104">
        <f t="shared" si="7"/>
        <v>1739.214901</v>
      </c>
      <c r="G9" s="104">
        <f t="shared" si="7"/>
        <v>1932.719824</v>
      </c>
      <c r="H9" s="104">
        <f t="shared" si="7"/>
        <v>2498.837251</v>
      </c>
      <c r="I9" s="104">
        <f t="shared" si="7"/>
        <v>3049.171335</v>
      </c>
      <c r="J9" s="104">
        <f t="shared" si="7"/>
        <v>3574.467824</v>
      </c>
      <c r="K9" s="104">
        <f t="shared" si="7"/>
        <v>4070.028303</v>
      </c>
      <c r="L9" s="104">
        <f t="shared" si="7"/>
        <v>4534.547905</v>
      </c>
      <c r="M9" s="104">
        <f t="shared" si="7"/>
        <v>5609.677595</v>
      </c>
    </row>
    <row r="10">
      <c r="A10" s="99" t="s">
        <v>81</v>
      </c>
      <c r="B10" s="100"/>
      <c r="C10" s="100"/>
      <c r="D10" s="100"/>
      <c r="E10" s="100"/>
      <c r="F10" s="100"/>
      <c r="G10" s="100"/>
      <c r="H10" s="100"/>
      <c r="I10" s="100"/>
      <c r="J10" s="100"/>
      <c r="K10" s="100"/>
      <c r="L10" s="100"/>
      <c r="M10" s="100"/>
    </row>
    <row r="11">
      <c r="A11" s="109"/>
      <c r="B11" s="100"/>
      <c r="C11" s="100"/>
      <c r="D11" s="100"/>
      <c r="E11" s="100"/>
      <c r="F11" s="100"/>
      <c r="G11" s="100"/>
      <c r="H11" s="100"/>
      <c r="I11" s="100"/>
      <c r="J11" s="100"/>
      <c r="K11" s="100"/>
      <c r="L11" s="100"/>
      <c r="M11" s="100"/>
    </row>
    <row r="12">
      <c r="A12" s="99" t="s">
        <v>82</v>
      </c>
      <c r="B12" s="100"/>
      <c r="C12" s="105">
        <f>'Input Data'!$B$29</f>
        <v>0.05808582837</v>
      </c>
      <c r="D12" s="105">
        <f>'Input Data'!$B$29</f>
        <v>0.05808582837</v>
      </c>
      <c r="E12" s="105">
        <f>'Input Data'!$B$29</f>
        <v>0.05808582837</v>
      </c>
      <c r="F12" s="105">
        <f>'Input Data'!$B$29</f>
        <v>0.05808582837</v>
      </c>
      <c r="G12" s="105">
        <f>'Input Data'!$B$29</f>
        <v>0.05808582837</v>
      </c>
      <c r="H12" s="56">
        <f t="shared" ref="H12:L12" si="8">G12-($G$12-$M$12)/5</f>
        <v>0.0584686627</v>
      </c>
      <c r="I12" s="56">
        <f t="shared" si="8"/>
        <v>0.05885149702</v>
      </c>
      <c r="J12" s="56">
        <f t="shared" si="8"/>
        <v>0.05923433135</v>
      </c>
      <c r="K12" s="56">
        <f t="shared" si="8"/>
        <v>0.05961716567</v>
      </c>
      <c r="L12" s="56">
        <f t="shared" si="8"/>
        <v>0.06</v>
      </c>
      <c r="M12" s="103">
        <f>'Input Data'!B35</f>
        <v>0.06</v>
      </c>
    </row>
    <row r="13">
      <c r="A13" s="99" t="s">
        <v>83</v>
      </c>
      <c r="B13" s="100"/>
      <c r="C13" s="110">
        <f t="shared" ref="C13:M13" si="9">1/(1+C12)</f>
        <v>0.9451029143</v>
      </c>
      <c r="D13" s="110">
        <f t="shared" si="9"/>
        <v>0.9451029143</v>
      </c>
      <c r="E13" s="110">
        <f t="shared" si="9"/>
        <v>0.9451029143</v>
      </c>
      <c r="F13" s="110">
        <f t="shared" si="9"/>
        <v>0.9451029143</v>
      </c>
      <c r="G13" s="110">
        <f t="shared" si="9"/>
        <v>0.9451029143</v>
      </c>
      <c r="H13" s="110">
        <f t="shared" si="9"/>
        <v>0.9447610829</v>
      </c>
      <c r="I13" s="110">
        <f t="shared" si="9"/>
        <v>0.9444194987</v>
      </c>
      <c r="J13" s="110">
        <f t="shared" si="9"/>
        <v>0.9440781614</v>
      </c>
      <c r="K13" s="110">
        <f t="shared" si="9"/>
        <v>0.9437370707</v>
      </c>
      <c r="L13" s="110">
        <f t="shared" si="9"/>
        <v>0.9433962264</v>
      </c>
      <c r="M13" s="110">
        <f t="shared" si="9"/>
        <v>0.9433962264</v>
      </c>
    </row>
    <row r="14">
      <c r="A14" s="99" t="s">
        <v>84</v>
      </c>
      <c r="B14" s="100"/>
      <c r="C14" s="104">
        <f t="shared" ref="C14:M14" si="10">C9*C13</f>
        <v>1351.059812</v>
      </c>
      <c r="D14" s="104">
        <f t="shared" si="10"/>
        <v>1427.972763</v>
      </c>
      <c r="E14" s="104">
        <f t="shared" si="10"/>
        <v>1513.433554</v>
      </c>
      <c r="F14" s="104">
        <f t="shared" si="10"/>
        <v>1643.737072</v>
      </c>
      <c r="G14" s="104">
        <f t="shared" si="10"/>
        <v>1826.619138</v>
      </c>
      <c r="H14" s="104">
        <f t="shared" si="10"/>
        <v>2360.804187</v>
      </c>
      <c r="I14" s="104">
        <f t="shared" si="10"/>
        <v>2879.696864</v>
      </c>
      <c r="J14" s="104">
        <f t="shared" si="10"/>
        <v>3374.577011</v>
      </c>
      <c r="K14" s="104">
        <f t="shared" si="10"/>
        <v>3841.036589</v>
      </c>
      <c r="L14" s="104">
        <f t="shared" si="10"/>
        <v>4277.875382</v>
      </c>
      <c r="M14" s="104">
        <f t="shared" si="10"/>
        <v>5292.148675</v>
      </c>
    </row>
    <row r="16">
      <c r="A16" s="111" t="s">
        <v>85</v>
      </c>
      <c r="B16" s="112">
        <f>M9</f>
        <v>5609.677595</v>
      </c>
      <c r="D16" s="113"/>
    </row>
    <row r="17">
      <c r="A17" s="111" t="s">
        <v>86</v>
      </c>
      <c r="B17" s="114">
        <f>M12</f>
        <v>0.06</v>
      </c>
    </row>
    <row r="18">
      <c r="A18" s="111" t="s">
        <v>87</v>
      </c>
      <c r="B18" s="112">
        <f>B16/(B17-M2)</f>
        <v>196830.7928</v>
      </c>
    </row>
    <row r="19">
      <c r="A19" s="111" t="s">
        <v>88</v>
      </c>
      <c r="B19" s="112">
        <f>B18*L13</f>
        <v>185689.4272</v>
      </c>
    </row>
    <row r="20">
      <c r="A20" s="111" t="s">
        <v>89</v>
      </c>
      <c r="B20" s="112">
        <f>SUM(C9:L9)</f>
        <v>25940.78492</v>
      </c>
    </row>
    <row r="21">
      <c r="A21" s="111" t="s">
        <v>90</v>
      </c>
      <c r="B21" s="112">
        <f>B19+B20</f>
        <v>211630.2121</v>
      </c>
    </row>
    <row r="22">
      <c r="A22" s="111" t="s">
        <v>91</v>
      </c>
      <c r="B22" s="115">
        <f>B21</f>
        <v>211630.2121</v>
      </c>
    </row>
    <row r="23">
      <c r="A23" s="111" t="s">
        <v>92</v>
      </c>
      <c r="B23" s="116">
        <f>'Input Data'!B12</f>
        <v>6654.9</v>
      </c>
    </row>
    <row r="24">
      <c r="A24" s="111" t="s">
        <v>93</v>
      </c>
      <c r="B24" s="117"/>
    </row>
    <row r="25">
      <c r="A25" s="111" t="s">
        <v>94</v>
      </c>
      <c r="B25" s="116">
        <f>IF('Input Data'!B53="YES",'Input Data'!B15-'Input Data'!B54*('Input Data'!B21-'Input Data'!B55),'Input Data'!B15)</f>
        <v>1808.8</v>
      </c>
    </row>
    <row r="26">
      <c r="A26" s="118" t="s">
        <v>95</v>
      </c>
      <c r="B26" s="117"/>
    </row>
    <row r="27">
      <c r="A27" s="111" t="s">
        <v>96</v>
      </c>
      <c r="B27" s="119">
        <f>B22-B23-B24+B25+B26</f>
        <v>206784.1121</v>
      </c>
    </row>
    <row r="28">
      <c r="A28" s="111" t="s">
        <v>97</v>
      </c>
      <c r="B28" s="120">
        <v>0.0</v>
      </c>
    </row>
    <row r="29">
      <c r="A29" s="111" t="s">
        <v>98</v>
      </c>
      <c r="B29" s="112">
        <f>B27-B28</f>
        <v>206784.1121</v>
      </c>
    </row>
    <row r="30">
      <c r="A30" s="111" t="s">
        <v>99</v>
      </c>
      <c r="B30" s="121">
        <f>'Input Data'!B18</f>
        <v>4504.6</v>
      </c>
    </row>
    <row r="31">
      <c r="A31" s="111" t="s">
        <v>100</v>
      </c>
      <c r="B31" s="112">
        <f>B29/B30</f>
        <v>45.9050997</v>
      </c>
    </row>
    <row r="32">
      <c r="A32" s="111" t="s">
        <v>101</v>
      </c>
      <c r="B32" s="122">
        <f>'Input Data'!B19</f>
        <v>274.8</v>
      </c>
    </row>
    <row r="33">
      <c r="A33" s="111" t="s">
        <v>102</v>
      </c>
      <c r="B33" s="114">
        <f>B32/B31</f>
        <v>5.986263004</v>
      </c>
    </row>
    <row r="37">
      <c r="A37" s="123" t="s">
        <v>103</v>
      </c>
    </row>
    <row r="38">
      <c r="A38" s="124" t="s">
        <v>104</v>
      </c>
      <c r="B38" s="125"/>
      <c r="C38" s="126">
        <f>'Input Data'!$B$26</f>
        <v>0.779442672</v>
      </c>
      <c r="D38" s="126">
        <f>'Input Data'!$B$26</f>
        <v>0.779442672</v>
      </c>
      <c r="E38" s="126">
        <f>'Input Data'!$B$26</f>
        <v>0.779442672</v>
      </c>
      <c r="F38" s="126">
        <f>'Input Data'!$B$26</f>
        <v>0.779442672</v>
      </c>
      <c r="G38" s="126">
        <f>'Input Data'!$B$26</f>
        <v>0.779442672</v>
      </c>
      <c r="H38" s="126">
        <f>'Input Data'!$B$26</f>
        <v>0.779442672</v>
      </c>
      <c r="I38" s="126">
        <f>'Input Data'!$B$26</f>
        <v>0.779442672</v>
      </c>
      <c r="J38" s="126">
        <f>'Input Data'!$B$26</f>
        <v>0.779442672</v>
      </c>
      <c r="K38" s="126">
        <f>'Input Data'!$B$26</f>
        <v>0.779442672</v>
      </c>
      <c r="L38" s="126">
        <f>'Input Data'!$B$26</f>
        <v>0.779442672</v>
      </c>
      <c r="M38" s="126">
        <f>'Input Data'!$B$26</f>
        <v>0.779442672</v>
      </c>
    </row>
    <row r="39">
      <c r="A39" s="124" t="s">
        <v>105</v>
      </c>
      <c r="B39" s="127">
        <f>IF('Input Data'!B13="Yes",'Input Data'!B11+'Input Data'!B12-'Input Data'!B15+'Reserch&amp;development'!I11)</f>
        <v>13466.76252</v>
      </c>
      <c r="C39" s="128">
        <f t="shared" ref="C39:M39" si="11">B39+C38</f>
        <v>13467.54197</v>
      </c>
      <c r="D39" s="129">
        <f t="shared" si="11"/>
        <v>13468.32141</v>
      </c>
      <c r="E39" s="129">
        <f t="shared" si="11"/>
        <v>13469.10085</v>
      </c>
      <c r="F39" s="129">
        <f t="shared" si="11"/>
        <v>13469.8803</v>
      </c>
      <c r="G39" s="129">
        <f t="shared" si="11"/>
        <v>13470.65974</v>
      </c>
      <c r="H39" s="129">
        <f t="shared" si="11"/>
        <v>13471.43918</v>
      </c>
      <c r="I39" s="129">
        <f t="shared" si="11"/>
        <v>13472.21862</v>
      </c>
      <c r="J39" s="129">
        <f t="shared" si="11"/>
        <v>13472.99807</v>
      </c>
      <c r="K39" s="129">
        <f t="shared" si="11"/>
        <v>13473.77751</v>
      </c>
      <c r="L39" s="129">
        <f t="shared" si="11"/>
        <v>13474.55695</v>
      </c>
      <c r="M39" s="129">
        <f t="shared" si="11"/>
        <v>13475.33639</v>
      </c>
    </row>
    <row r="40">
      <c r="A40" s="124" t="s">
        <v>106</v>
      </c>
      <c r="B40" s="130">
        <f t="shared" ref="B40:M40" si="12">B7/B39</f>
        <v>0.2033538358</v>
      </c>
      <c r="C40" s="130">
        <f t="shared" si="12"/>
        <v>0.2240071164</v>
      </c>
      <c r="D40" s="131">
        <f t="shared" si="12"/>
        <v>0.2441789295</v>
      </c>
      <c r="E40" s="131">
        <f t="shared" si="12"/>
        <v>0.2667168879</v>
      </c>
      <c r="F40" s="131">
        <f t="shared" si="12"/>
        <v>0.2946752435</v>
      </c>
      <c r="G40" s="131">
        <f t="shared" si="12"/>
        <v>0.3288887336</v>
      </c>
      <c r="H40" s="131">
        <f t="shared" si="12"/>
        <v>0.3625130752</v>
      </c>
      <c r="I40" s="131">
        <f t="shared" si="12"/>
        <v>0.3944421557</v>
      </c>
      <c r="J40" s="131">
        <f t="shared" si="12"/>
        <v>0.4247154744</v>
      </c>
      <c r="K40" s="131">
        <f t="shared" si="12"/>
        <v>0.453463544</v>
      </c>
      <c r="L40" s="131">
        <f t="shared" si="12"/>
        <v>0.4808701255</v>
      </c>
      <c r="M40" s="131">
        <f t="shared" si="12"/>
        <v>0.4959888437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4.13"/>
    <col customWidth="1" min="2" max="2" width="14.75"/>
    <col customWidth="1" min="5" max="5" width="16.88"/>
  </cols>
  <sheetData>
    <row r="1">
      <c r="A1" s="132" t="s">
        <v>107</v>
      </c>
      <c r="B1" s="133"/>
      <c r="C1" s="133"/>
      <c r="D1" s="133"/>
      <c r="E1" s="133"/>
      <c r="F1" s="133"/>
      <c r="G1" s="133"/>
      <c r="H1" s="133"/>
      <c r="I1" s="133"/>
      <c r="J1" s="133"/>
      <c r="K1" s="133"/>
    </row>
    <row r="2">
      <c r="A2" s="134" t="s">
        <v>108</v>
      </c>
      <c r="B2" s="133"/>
      <c r="C2" s="133"/>
      <c r="D2" s="133"/>
      <c r="E2" s="135">
        <v>4.0</v>
      </c>
      <c r="G2" s="134"/>
      <c r="H2" s="7"/>
      <c r="K2" s="7"/>
    </row>
    <row r="3">
      <c r="A3" s="134" t="s">
        <v>109</v>
      </c>
      <c r="B3" s="133"/>
      <c r="C3" s="133"/>
      <c r="D3" s="133"/>
      <c r="E3" s="136">
        <v>1103.71252494279</v>
      </c>
      <c r="G3" s="134"/>
      <c r="H3" s="133"/>
      <c r="I3" s="133"/>
      <c r="J3" s="133"/>
      <c r="K3" s="133"/>
    </row>
    <row r="4">
      <c r="A4" s="134"/>
      <c r="B4" s="133"/>
      <c r="C4" s="133"/>
      <c r="D4" s="133"/>
      <c r="E4" s="133"/>
      <c r="F4" s="133"/>
      <c r="G4" s="133"/>
      <c r="H4" s="133"/>
      <c r="I4" s="133"/>
      <c r="J4" s="133"/>
      <c r="K4" s="133"/>
    </row>
    <row r="5">
      <c r="A5" s="137" t="s">
        <v>110</v>
      </c>
      <c r="B5" s="138" t="s">
        <v>111</v>
      </c>
      <c r="C5" s="139"/>
      <c r="D5" s="139"/>
      <c r="E5" s="139"/>
      <c r="F5" s="139"/>
      <c r="H5" s="133"/>
      <c r="I5" s="133"/>
      <c r="J5" s="133"/>
      <c r="K5" s="133"/>
    </row>
    <row r="6">
      <c r="A6" s="140">
        <v>-1.0</v>
      </c>
      <c r="B6" s="141">
        <v>1001.4</v>
      </c>
      <c r="C6" s="142" t="s">
        <v>112</v>
      </c>
      <c r="D6" s="139"/>
      <c r="E6" s="139"/>
      <c r="F6" s="139"/>
      <c r="G6" s="139"/>
      <c r="H6" s="139"/>
      <c r="I6" s="139"/>
      <c r="J6" s="133"/>
      <c r="K6" s="133"/>
    </row>
    <row r="7">
      <c r="A7" s="140">
        <v>-2.0</v>
      </c>
      <c r="B7" s="141">
        <v>921.8</v>
      </c>
      <c r="C7" s="142" t="s">
        <v>113</v>
      </c>
      <c r="D7" s="139"/>
      <c r="E7" s="139"/>
      <c r="F7" s="139"/>
      <c r="G7" s="139"/>
      <c r="H7" s="139"/>
      <c r="I7" s="139"/>
      <c r="J7" s="133"/>
      <c r="K7" s="133"/>
    </row>
    <row r="8">
      <c r="A8" s="140">
        <v>-3.0</v>
      </c>
      <c r="B8" s="141">
        <v>831.8</v>
      </c>
      <c r="C8" s="142" t="s">
        <v>114</v>
      </c>
      <c r="D8" s="139"/>
      <c r="E8" s="139"/>
      <c r="F8" s="139"/>
      <c r="G8" s="139"/>
      <c r="H8" s="139"/>
      <c r="I8" s="139"/>
      <c r="J8" s="133"/>
      <c r="K8" s="133"/>
    </row>
    <row r="9">
      <c r="A9" s="140">
        <v>-4.0</v>
      </c>
      <c r="B9" s="141">
        <v>702.4</v>
      </c>
      <c r="C9" s="142" t="s">
        <v>115</v>
      </c>
      <c r="D9" s="139"/>
      <c r="E9" s="139"/>
      <c r="F9" s="139"/>
      <c r="G9" s="139"/>
      <c r="H9" s="139"/>
      <c r="I9" s="139"/>
      <c r="J9" s="133"/>
      <c r="K9" s="133"/>
    </row>
    <row r="10">
      <c r="A10" s="140">
        <v>-5.0</v>
      </c>
      <c r="B10" s="143"/>
      <c r="C10" s="139"/>
      <c r="D10" s="139"/>
      <c r="E10" s="139"/>
      <c r="F10" s="139"/>
      <c r="G10" s="139"/>
      <c r="H10" s="139"/>
      <c r="I10" s="139"/>
      <c r="J10" s="133"/>
      <c r="K10" s="133"/>
    </row>
    <row r="11">
      <c r="A11" s="140">
        <v>-6.0</v>
      </c>
      <c r="B11" s="144"/>
      <c r="C11" s="139"/>
      <c r="D11" s="139"/>
      <c r="E11" s="139"/>
      <c r="F11" s="145" t="s">
        <v>116</v>
      </c>
      <c r="G11" s="146"/>
      <c r="H11" s="146"/>
      <c r="I11" s="147">
        <f>E3-D32</f>
        <v>239.3625249</v>
      </c>
      <c r="J11" s="133"/>
      <c r="K11" s="133"/>
    </row>
    <row r="12">
      <c r="A12" s="140">
        <v>-7.0</v>
      </c>
      <c r="B12" s="144"/>
      <c r="C12" s="139"/>
      <c r="D12" s="139"/>
      <c r="E12" s="139"/>
      <c r="F12" s="148" t="s">
        <v>117</v>
      </c>
      <c r="G12" s="149"/>
      <c r="H12" s="149"/>
      <c r="I12" s="150">
        <f>I11*'Input Data'!B21</f>
        <v>71.80875748</v>
      </c>
      <c r="J12" s="133"/>
      <c r="K12" s="133"/>
    </row>
    <row r="13">
      <c r="A13" s="140">
        <v>-8.0</v>
      </c>
      <c r="B13" s="144"/>
      <c r="C13" s="139"/>
      <c r="D13" s="139"/>
      <c r="E13" s="139"/>
      <c r="F13" s="139"/>
      <c r="G13" s="139"/>
      <c r="H13" s="139"/>
      <c r="I13" s="139"/>
      <c r="J13" s="133"/>
      <c r="K13" s="133"/>
    </row>
    <row r="14">
      <c r="A14" s="140">
        <v>-9.0</v>
      </c>
      <c r="B14" s="144"/>
      <c r="C14" s="139"/>
      <c r="D14" s="139"/>
      <c r="E14" s="139"/>
      <c r="F14" s="139"/>
      <c r="G14" s="139"/>
      <c r="H14" s="139"/>
      <c r="I14" s="139"/>
      <c r="J14" s="133"/>
      <c r="K14" s="133"/>
    </row>
    <row r="15">
      <c r="A15" s="140">
        <v>-10.0</v>
      </c>
      <c r="B15" s="144"/>
      <c r="C15" s="139"/>
      <c r="D15" s="139"/>
      <c r="E15" s="139"/>
      <c r="F15" s="139"/>
      <c r="G15" s="139"/>
      <c r="H15" s="139"/>
      <c r="I15" s="139"/>
      <c r="J15" s="133"/>
      <c r="K15" s="133"/>
    </row>
    <row r="16">
      <c r="A16" s="139"/>
      <c r="B16" s="139"/>
      <c r="C16" s="139"/>
      <c r="D16" s="139"/>
      <c r="E16" s="139"/>
      <c r="F16" s="139"/>
      <c r="G16" s="139"/>
      <c r="H16" s="139"/>
      <c r="I16" s="139"/>
      <c r="J16" s="133"/>
      <c r="K16" s="133"/>
    </row>
    <row r="17">
      <c r="A17" s="151" t="s">
        <v>118</v>
      </c>
      <c r="B17" s="139"/>
      <c r="C17" s="139"/>
      <c r="D17" s="139"/>
      <c r="E17" s="139"/>
      <c r="F17" s="139"/>
      <c r="G17" s="139"/>
      <c r="H17" s="139"/>
      <c r="I17" s="139"/>
      <c r="J17" s="133"/>
      <c r="K17" s="133"/>
    </row>
    <row r="18">
      <c r="A18" s="152" t="s">
        <v>110</v>
      </c>
      <c r="B18" s="152" t="s">
        <v>119</v>
      </c>
      <c r="C18" s="153" t="s">
        <v>120</v>
      </c>
      <c r="D18" s="51"/>
      <c r="E18" s="111" t="s">
        <v>121</v>
      </c>
      <c r="F18" s="139"/>
      <c r="G18" s="139"/>
      <c r="H18" s="139"/>
      <c r="I18" s="139"/>
      <c r="J18" s="133"/>
      <c r="K18" s="133"/>
    </row>
    <row r="19">
      <c r="A19" s="152" t="s">
        <v>122</v>
      </c>
      <c r="B19" s="152">
        <f>E3</f>
        <v>1103.712525</v>
      </c>
      <c r="C19" s="152">
        <v>1.0</v>
      </c>
      <c r="D19" s="152">
        <f t="shared" ref="D19:D23" si="1">B19*C19</f>
        <v>1103.712525</v>
      </c>
      <c r="E19" s="154"/>
      <c r="F19" s="139"/>
      <c r="G19" s="139"/>
      <c r="H19" s="139"/>
      <c r="I19" s="139"/>
      <c r="J19" s="133"/>
      <c r="K19" s="133"/>
    </row>
    <row r="20">
      <c r="A20" s="152">
        <v>-1.0</v>
      </c>
      <c r="B20" s="152">
        <f t="shared" ref="B20:B29" si="2">B6</f>
        <v>1001.4</v>
      </c>
      <c r="C20" s="152">
        <f t="shared" ref="C20:C29" si="3">IF(A20&lt;0,($E$2+A20)/$E$2,0)</f>
        <v>0.75</v>
      </c>
      <c r="D20" s="152">
        <f t="shared" si="1"/>
        <v>751.05</v>
      </c>
      <c r="E20" s="155">
        <f t="shared" ref="E20:E23" si="4">IF(A20&lt;0,B20/$E$2,0)</f>
        <v>250.35</v>
      </c>
      <c r="F20" s="139"/>
      <c r="G20" s="139"/>
      <c r="H20" s="139"/>
      <c r="I20" s="139"/>
      <c r="J20" s="133"/>
      <c r="K20" s="133"/>
    </row>
    <row r="21">
      <c r="A21" s="152">
        <v>-2.0</v>
      </c>
      <c r="B21" s="152">
        <f t="shared" si="2"/>
        <v>921.8</v>
      </c>
      <c r="C21" s="152">
        <f t="shared" si="3"/>
        <v>0.5</v>
      </c>
      <c r="D21" s="152">
        <f t="shared" si="1"/>
        <v>460.9</v>
      </c>
      <c r="E21" s="155">
        <f t="shared" si="4"/>
        <v>230.45</v>
      </c>
      <c r="F21" s="139"/>
      <c r="G21" s="139"/>
      <c r="H21" s="139"/>
      <c r="I21" s="139"/>
      <c r="J21" s="133"/>
      <c r="K21" s="133"/>
    </row>
    <row r="22">
      <c r="A22" s="152">
        <v>-3.0</v>
      </c>
      <c r="B22" s="152">
        <f t="shared" si="2"/>
        <v>831.8</v>
      </c>
      <c r="C22" s="152">
        <f t="shared" si="3"/>
        <v>0.25</v>
      </c>
      <c r="D22" s="152">
        <f t="shared" si="1"/>
        <v>207.95</v>
      </c>
      <c r="E22" s="155">
        <f t="shared" si="4"/>
        <v>207.95</v>
      </c>
      <c r="F22" s="139"/>
      <c r="G22" s="139"/>
      <c r="H22" s="139"/>
      <c r="I22" s="139"/>
      <c r="J22" s="133"/>
      <c r="K22" s="133"/>
    </row>
    <row r="23">
      <c r="A23" s="152">
        <v>-4.0</v>
      </c>
      <c r="B23" s="152">
        <f t="shared" si="2"/>
        <v>702.4</v>
      </c>
      <c r="C23" s="152">
        <f t="shared" si="3"/>
        <v>0</v>
      </c>
      <c r="D23" s="152">
        <f t="shared" si="1"/>
        <v>0</v>
      </c>
      <c r="E23" s="155">
        <f t="shared" si="4"/>
        <v>175.6</v>
      </c>
      <c r="F23" s="139"/>
      <c r="G23" s="139"/>
      <c r="H23" s="139"/>
      <c r="I23" s="139"/>
      <c r="J23" s="133"/>
      <c r="K23" s="133"/>
    </row>
    <row r="24">
      <c r="A24" s="152">
        <v>0.0</v>
      </c>
      <c r="B24" s="152" t="str">
        <f t="shared" si="2"/>
        <v/>
      </c>
      <c r="C24" s="152">
        <f t="shared" si="3"/>
        <v>0</v>
      </c>
      <c r="D24" s="152">
        <v>0.0</v>
      </c>
      <c r="E24" s="156" t="s">
        <v>25</v>
      </c>
      <c r="F24" s="139"/>
      <c r="G24" s="139"/>
      <c r="H24" s="139"/>
      <c r="I24" s="139"/>
      <c r="J24" s="133"/>
      <c r="K24" s="133"/>
    </row>
    <row r="25">
      <c r="A25" s="152">
        <v>0.0</v>
      </c>
      <c r="B25" s="152" t="str">
        <f t="shared" si="2"/>
        <v/>
      </c>
      <c r="C25" s="152">
        <f t="shared" si="3"/>
        <v>0</v>
      </c>
      <c r="D25" s="152">
        <v>0.0</v>
      </c>
      <c r="E25" s="156" t="s">
        <v>25</v>
      </c>
      <c r="F25" s="139"/>
      <c r="G25" s="139"/>
      <c r="H25" s="139"/>
      <c r="I25" s="139"/>
      <c r="J25" s="133"/>
      <c r="K25" s="133"/>
    </row>
    <row r="26">
      <c r="A26" s="152">
        <v>0.0</v>
      </c>
      <c r="B26" s="152" t="str">
        <f t="shared" si="2"/>
        <v/>
      </c>
      <c r="C26" s="152">
        <f t="shared" si="3"/>
        <v>0</v>
      </c>
      <c r="D26" s="152">
        <v>0.0</v>
      </c>
      <c r="E26" s="156" t="s">
        <v>25</v>
      </c>
      <c r="F26" s="139"/>
      <c r="G26" s="139"/>
      <c r="H26" s="139"/>
      <c r="I26" s="139"/>
      <c r="J26" s="133"/>
      <c r="K26" s="133"/>
    </row>
    <row r="27">
      <c r="A27" s="152">
        <v>0.0</v>
      </c>
      <c r="B27" s="152" t="str">
        <f t="shared" si="2"/>
        <v/>
      </c>
      <c r="C27" s="152">
        <f t="shared" si="3"/>
        <v>0</v>
      </c>
      <c r="D27" s="152">
        <v>0.0</v>
      </c>
      <c r="E27" s="156" t="s">
        <v>25</v>
      </c>
      <c r="F27" s="139"/>
      <c r="G27" s="139"/>
      <c r="H27" s="139"/>
      <c r="I27" s="139"/>
      <c r="J27" s="133"/>
      <c r="K27" s="133"/>
    </row>
    <row r="28">
      <c r="A28" s="152">
        <v>0.0</v>
      </c>
      <c r="B28" s="152" t="str">
        <f t="shared" si="2"/>
        <v/>
      </c>
      <c r="C28" s="152">
        <f t="shared" si="3"/>
        <v>0</v>
      </c>
      <c r="D28" s="152">
        <v>0.0</v>
      </c>
      <c r="E28" s="156" t="s">
        <v>25</v>
      </c>
      <c r="F28" s="139"/>
      <c r="G28" s="139"/>
      <c r="H28" s="139"/>
      <c r="I28" s="139"/>
      <c r="J28" s="133"/>
      <c r="K28" s="133"/>
    </row>
    <row r="29">
      <c r="A29" s="152">
        <v>0.0</v>
      </c>
      <c r="B29" s="152" t="str">
        <f t="shared" si="2"/>
        <v/>
      </c>
      <c r="C29" s="152">
        <f t="shared" si="3"/>
        <v>0</v>
      </c>
      <c r="D29" s="157">
        <v>0.0</v>
      </c>
      <c r="E29" s="158" t="s">
        <v>25</v>
      </c>
      <c r="F29" s="139"/>
      <c r="G29" s="139"/>
      <c r="H29" s="139"/>
      <c r="I29" s="139"/>
      <c r="J29" s="133"/>
      <c r="K29" s="133"/>
    </row>
    <row r="30">
      <c r="A30" s="145" t="s">
        <v>123</v>
      </c>
      <c r="B30" s="146"/>
      <c r="C30" s="146"/>
      <c r="D30" s="155">
        <f t="shared" ref="D30:E30" si="5">SUM(D19:D29)</f>
        <v>2523.612525</v>
      </c>
      <c r="E30" s="155">
        <f t="shared" si="5"/>
        <v>864.35</v>
      </c>
      <c r="F30" s="133"/>
      <c r="G30" s="139"/>
      <c r="H30" s="139"/>
      <c r="I30" s="139"/>
      <c r="J30" s="133"/>
      <c r="K30" s="133"/>
    </row>
    <row r="31">
      <c r="A31" s="149"/>
      <c r="B31" s="149"/>
      <c r="C31" s="149"/>
      <c r="D31" s="149"/>
      <c r="E31" s="149"/>
      <c r="F31" s="159"/>
      <c r="G31" s="133"/>
      <c r="H31" s="133"/>
      <c r="I31" s="133"/>
      <c r="J31" s="133"/>
      <c r="K31" s="133"/>
    </row>
    <row r="32">
      <c r="A32" s="145" t="s">
        <v>124</v>
      </c>
      <c r="B32" s="146"/>
      <c r="C32" s="146"/>
      <c r="D32" s="155">
        <f>E30</f>
        <v>864.35</v>
      </c>
      <c r="E32" s="146"/>
      <c r="F32" s="133"/>
      <c r="G32" s="159"/>
      <c r="H32" s="159"/>
      <c r="I32" s="159"/>
      <c r="J32" s="159"/>
      <c r="K32" s="159"/>
    </row>
    <row r="33">
      <c r="A33" s="146"/>
      <c r="B33" s="146"/>
      <c r="C33" s="146"/>
      <c r="D33" s="146"/>
      <c r="E33" s="146"/>
      <c r="F33" s="133"/>
      <c r="G33" s="133"/>
      <c r="H33" s="133"/>
      <c r="I33" s="133"/>
      <c r="J33" s="133"/>
      <c r="K33" s="133"/>
    </row>
    <row r="34">
      <c r="E34" s="145" t="s">
        <v>125</v>
      </c>
      <c r="F34" s="133"/>
      <c r="G34" s="133"/>
      <c r="H34" s="133"/>
      <c r="I34" s="133"/>
      <c r="J34" s="133"/>
      <c r="K34" s="133"/>
    </row>
    <row r="35">
      <c r="E35" s="146"/>
      <c r="F35" s="159"/>
      <c r="G35" s="133"/>
      <c r="H35" s="133"/>
      <c r="I35" s="133"/>
      <c r="J35" s="133"/>
      <c r="K35" s="133"/>
    </row>
    <row r="36">
      <c r="A36" s="159"/>
      <c r="B36" s="159"/>
      <c r="C36" s="159"/>
      <c r="D36" s="159"/>
      <c r="E36" s="159"/>
      <c r="F36" s="159"/>
      <c r="G36" s="159"/>
      <c r="H36" s="159"/>
      <c r="I36" s="159"/>
      <c r="J36" s="159"/>
      <c r="K36" s="159"/>
    </row>
    <row r="37">
      <c r="G37" s="159"/>
      <c r="H37" s="159"/>
      <c r="I37" s="159"/>
      <c r="J37" s="159"/>
      <c r="K37" s="159"/>
    </row>
  </sheetData>
  <mergeCells count="1">
    <mergeCell ref="C18:D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2" max="2" width="13.0"/>
    <col customWidth="1" min="3" max="3" width="25.25"/>
    <col customWidth="1" min="4" max="4" width="24.25"/>
    <col customWidth="1" min="5" max="5" width="37.5"/>
    <col customWidth="1" min="6" max="6" width="32.5"/>
  </cols>
  <sheetData>
    <row r="1">
      <c r="A1" s="160" t="s">
        <v>126</v>
      </c>
      <c r="B1" s="161" t="s">
        <v>127</v>
      </c>
      <c r="C1" s="162" t="s">
        <v>128</v>
      </c>
      <c r="D1" s="162" t="s">
        <v>129</v>
      </c>
      <c r="E1" s="163" t="s">
        <v>130</v>
      </c>
      <c r="F1" s="163" t="s">
        <v>131</v>
      </c>
      <c r="G1" s="164"/>
      <c r="H1" s="164"/>
      <c r="I1" s="164"/>
      <c r="J1" s="164"/>
      <c r="K1" s="164"/>
      <c r="L1" s="165"/>
      <c r="M1" s="164"/>
      <c r="N1" s="164"/>
      <c r="O1" s="164"/>
      <c r="P1" s="164"/>
      <c r="Q1" s="164"/>
      <c r="R1" s="164"/>
      <c r="S1" s="164"/>
    </row>
    <row r="2">
      <c r="A2" s="166" t="s">
        <v>132</v>
      </c>
      <c r="B2" s="167">
        <v>49.0</v>
      </c>
      <c r="C2" s="168">
        <v>0.1071</v>
      </c>
      <c r="D2" s="168">
        <v>0.0713</v>
      </c>
      <c r="E2" s="168">
        <v>0.2335</v>
      </c>
      <c r="F2" s="168">
        <v>0.1782</v>
      </c>
      <c r="G2" s="169"/>
      <c r="H2" s="169"/>
      <c r="I2" s="169"/>
      <c r="J2" s="169"/>
      <c r="K2" s="169"/>
      <c r="L2" s="169"/>
      <c r="M2" s="169"/>
      <c r="N2" s="169"/>
      <c r="O2" s="169"/>
      <c r="P2" s="169"/>
      <c r="Q2" s="169"/>
      <c r="R2" s="169"/>
      <c r="S2" s="169"/>
    </row>
    <row r="3">
      <c r="A3" s="170" t="s">
        <v>133</v>
      </c>
      <c r="B3" s="171">
        <v>73.0</v>
      </c>
      <c r="C3" s="172">
        <v>0.0548</v>
      </c>
      <c r="D3" s="172">
        <v>0.0494</v>
      </c>
      <c r="E3" s="172">
        <v>0.2685</v>
      </c>
      <c r="F3" s="172">
        <v>0.1025</v>
      </c>
      <c r="G3" s="169"/>
      <c r="H3" s="169"/>
      <c r="I3" s="169"/>
      <c r="J3" s="169"/>
      <c r="K3" s="169"/>
      <c r="L3" s="169"/>
      <c r="M3" s="169"/>
      <c r="N3" s="169"/>
      <c r="O3" s="169"/>
      <c r="P3" s="169"/>
      <c r="Q3" s="169"/>
      <c r="R3" s="169"/>
      <c r="S3" s="169"/>
    </row>
    <row r="4">
      <c r="A4" s="166" t="s">
        <v>134</v>
      </c>
      <c r="B4" s="167">
        <v>21.0</v>
      </c>
      <c r="C4" s="168">
        <v>-0.3273</v>
      </c>
      <c r="D4" s="168">
        <v>-0.07</v>
      </c>
      <c r="E4" s="168">
        <v>0.5259</v>
      </c>
      <c r="F4" s="168">
        <v>0.456</v>
      </c>
      <c r="G4" s="169"/>
      <c r="H4" s="169"/>
      <c r="I4" s="169"/>
      <c r="J4" s="169"/>
      <c r="K4" s="169"/>
      <c r="L4" s="169"/>
      <c r="M4" s="169"/>
      <c r="N4" s="169"/>
      <c r="O4" s="169"/>
      <c r="P4" s="169"/>
      <c r="Q4" s="169"/>
      <c r="R4" s="169"/>
      <c r="S4" s="169"/>
    </row>
    <row r="5">
      <c r="A5" s="170" t="s">
        <v>135</v>
      </c>
      <c r="B5" s="171">
        <v>39.0</v>
      </c>
      <c r="C5" s="172">
        <v>0.0382</v>
      </c>
      <c r="D5" s="172">
        <v>0.0612</v>
      </c>
      <c r="E5" s="172">
        <v>0.1609</v>
      </c>
      <c r="F5" s="172">
        <v>0.2684</v>
      </c>
      <c r="G5" s="169"/>
      <c r="H5" s="169"/>
      <c r="I5" s="169"/>
      <c r="J5" s="169"/>
      <c r="K5" s="169"/>
      <c r="L5" s="169"/>
      <c r="M5" s="169"/>
      <c r="N5" s="169"/>
      <c r="O5" s="169"/>
      <c r="P5" s="169"/>
      <c r="Q5" s="169"/>
      <c r="R5" s="169"/>
      <c r="S5" s="169"/>
    </row>
    <row r="6">
      <c r="A6" s="166" t="s">
        <v>136</v>
      </c>
      <c r="B6" s="167">
        <v>26.0</v>
      </c>
      <c r="C6" s="168">
        <v>0.085</v>
      </c>
      <c r="D6" s="168">
        <v>0.1194</v>
      </c>
      <c r="E6" s="168">
        <v>1.606</v>
      </c>
      <c r="F6" s="168">
        <v>0.0467</v>
      </c>
      <c r="G6" s="169"/>
      <c r="H6" s="169"/>
      <c r="I6" s="169"/>
      <c r="J6" s="169"/>
      <c r="K6" s="169"/>
      <c r="L6" s="169"/>
      <c r="M6" s="169"/>
      <c r="N6" s="169"/>
      <c r="O6" s="169"/>
      <c r="P6" s="169"/>
      <c r="Q6" s="169"/>
      <c r="R6" s="169"/>
      <c r="S6" s="169"/>
    </row>
    <row r="7">
      <c r="A7" s="170" t="s">
        <v>137</v>
      </c>
      <c r="B7" s="171">
        <v>38.0</v>
      </c>
      <c r="C7" s="172">
        <v>0.0553</v>
      </c>
      <c r="D7" s="172">
        <v>0.0611</v>
      </c>
      <c r="E7" s="172">
        <v>0.1846</v>
      </c>
      <c r="F7" s="172">
        <v>0.4548</v>
      </c>
      <c r="G7" s="169"/>
      <c r="H7" s="169"/>
      <c r="I7" s="169"/>
      <c r="J7" s="169"/>
      <c r="K7" s="169"/>
      <c r="L7" s="169"/>
      <c r="M7" s="169"/>
      <c r="N7" s="169"/>
      <c r="O7" s="169"/>
      <c r="P7" s="169"/>
      <c r="Q7" s="169"/>
      <c r="R7" s="169"/>
      <c r="S7" s="169"/>
    </row>
    <row r="8">
      <c r="A8" s="166" t="s">
        <v>138</v>
      </c>
      <c r="B8" s="167">
        <v>7.0</v>
      </c>
      <c r="C8" s="168">
        <v>0.1172</v>
      </c>
      <c r="D8" s="168">
        <v>0.0461</v>
      </c>
      <c r="E8" s="168">
        <v>0.0147</v>
      </c>
      <c r="F8" s="168">
        <v>0.1392</v>
      </c>
      <c r="G8" s="169"/>
      <c r="H8" s="169"/>
      <c r="I8" s="169"/>
      <c r="J8" s="169"/>
      <c r="K8" s="169"/>
      <c r="L8" s="169"/>
      <c r="M8" s="169"/>
      <c r="N8" s="169"/>
      <c r="O8" s="169"/>
      <c r="P8" s="169"/>
      <c r="Q8" s="169"/>
      <c r="R8" s="169"/>
      <c r="S8" s="169"/>
    </row>
    <row r="9">
      <c r="A9" s="170" t="s">
        <v>139</v>
      </c>
      <c r="B9" s="171">
        <v>563.0</v>
      </c>
      <c r="C9" s="172">
        <v>0.207</v>
      </c>
      <c r="D9" s="172">
        <v>0.1174</v>
      </c>
      <c r="E9" s="172">
        <v>0.0726</v>
      </c>
      <c r="F9" s="172">
        <v>0.131</v>
      </c>
      <c r="G9" s="169"/>
      <c r="H9" s="169"/>
      <c r="I9" s="169"/>
      <c r="J9" s="169"/>
      <c r="K9" s="169"/>
      <c r="L9" s="169"/>
      <c r="M9" s="169"/>
      <c r="N9" s="169"/>
      <c r="O9" s="169"/>
      <c r="P9" s="169"/>
      <c r="Q9" s="169"/>
      <c r="R9" s="169"/>
      <c r="S9" s="169"/>
    </row>
    <row r="10">
      <c r="A10" s="166" t="s">
        <v>140</v>
      </c>
      <c r="B10" s="167">
        <v>21.0</v>
      </c>
      <c r="C10" s="168">
        <v>0.0068</v>
      </c>
      <c r="D10" s="168">
        <v>0.1457</v>
      </c>
      <c r="E10" s="168">
        <v>0.1302</v>
      </c>
      <c r="F10" s="168">
        <v>0.0811</v>
      </c>
      <c r="G10" s="169"/>
      <c r="H10" s="169"/>
      <c r="I10" s="169"/>
      <c r="J10" s="169"/>
      <c r="K10" s="169"/>
      <c r="L10" s="169"/>
      <c r="M10" s="169"/>
      <c r="N10" s="169"/>
      <c r="O10" s="169"/>
      <c r="P10" s="169"/>
      <c r="Q10" s="169"/>
      <c r="R10" s="169"/>
      <c r="S10" s="169"/>
    </row>
    <row r="11">
      <c r="A11" s="170" t="s">
        <v>141</v>
      </c>
      <c r="B11" s="171">
        <v>32.0</v>
      </c>
      <c r="C11" s="172">
        <v>0.1791</v>
      </c>
      <c r="D11" s="172">
        <v>0.2047</v>
      </c>
      <c r="E11" s="172">
        <v>0.2231</v>
      </c>
      <c r="F11" s="172">
        <v>0.114</v>
      </c>
      <c r="G11" s="169"/>
      <c r="H11" s="169"/>
      <c r="I11" s="169"/>
      <c r="J11" s="169"/>
      <c r="K11" s="169"/>
      <c r="L11" s="169"/>
      <c r="M11" s="169"/>
      <c r="N11" s="169"/>
      <c r="O11" s="169"/>
      <c r="P11" s="169"/>
      <c r="Q11" s="169"/>
      <c r="R11" s="169"/>
      <c r="S11" s="169"/>
    </row>
    <row r="12">
      <c r="A12" s="166" t="s">
        <v>142</v>
      </c>
      <c r="B12" s="167">
        <v>28.0</v>
      </c>
      <c r="C12" s="168">
        <v>0.2031</v>
      </c>
      <c r="D12" s="168">
        <v>0.0964</v>
      </c>
      <c r="E12" s="168">
        <v>0.1456</v>
      </c>
      <c r="F12" s="168">
        <v>1.6452</v>
      </c>
      <c r="G12" s="169"/>
      <c r="H12" s="169"/>
      <c r="I12" s="169"/>
      <c r="J12" s="169"/>
      <c r="K12" s="169"/>
      <c r="L12" s="169"/>
      <c r="M12" s="169"/>
      <c r="N12" s="169"/>
      <c r="O12" s="169"/>
      <c r="P12" s="169"/>
      <c r="Q12" s="169"/>
      <c r="R12" s="169"/>
      <c r="S12" s="169"/>
    </row>
    <row r="13">
      <c r="A13" s="170" t="s">
        <v>143</v>
      </c>
      <c r="B13" s="171">
        <v>31.0</v>
      </c>
      <c r="C13" s="172">
        <v>0.4151</v>
      </c>
      <c r="D13" s="172">
        <v>0.1796</v>
      </c>
      <c r="E13" s="172">
        <v>0.1072</v>
      </c>
      <c r="F13" s="172">
        <v>0.2403</v>
      </c>
      <c r="G13" s="169"/>
      <c r="H13" s="169"/>
      <c r="I13" s="169"/>
      <c r="J13" s="169"/>
      <c r="K13" s="169"/>
      <c r="L13" s="169"/>
      <c r="M13" s="169"/>
      <c r="N13" s="169"/>
      <c r="O13" s="169"/>
      <c r="P13" s="169"/>
      <c r="Q13" s="169"/>
      <c r="R13" s="169"/>
      <c r="S13" s="169"/>
    </row>
    <row r="14">
      <c r="A14" s="166" t="s">
        <v>144</v>
      </c>
      <c r="B14" s="167">
        <v>44.0</v>
      </c>
      <c r="C14" s="168">
        <v>0.1516</v>
      </c>
      <c r="D14" s="168">
        <v>0.0845</v>
      </c>
      <c r="E14" s="168">
        <v>0.196</v>
      </c>
      <c r="F14" s="168">
        <v>0.179</v>
      </c>
      <c r="G14" s="169"/>
      <c r="H14" s="169"/>
      <c r="I14" s="169"/>
      <c r="J14" s="169"/>
      <c r="K14" s="169"/>
      <c r="L14" s="169"/>
      <c r="M14" s="169"/>
      <c r="N14" s="169"/>
      <c r="O14" s="169"/>
      <c r="P14" s="169"/>
      <c r="Q14" s="169"/>
      <c r="R14" s="169"/>
      <c r="S14" s="169"/>
    </row>
    <row r="15">
      <c r="A15" s="170" t="s">
        <v>145</v>
      </c>
      <c r="B15" s="171">
        <v>160.0</v>
      </c>
      <c r="C15" s="172">
        <v>0.1336</v>
      </c>
      <c r="D15" s="172">
        <v>0.0539</v>
      </c>
      <c r="E15" s="172">
        <v>0.156</v>
      </c>
      <c r="F15" s="172">
        <v>0.2125</v>
      </c>
      <c r="G15" s="169"/>
      <c r="H15" s="169"/>
      <c r="I15" s="169"/>
      <c r="J15" s="169"/>
      <c r="K15" s="169"/>
      <c r="L15" s="169"/>
      <c r="M15" s="169"/>
      <c r="N15" s="169"/>
      <c r="O15" s="169"/>
      <c r="P15" s="169"/>
      <c r="Q15" s="169"/>
      <c r="R15" s="169"/>
      <c r="S15" s="169"/>
    </row>
    <row r="16">
      <c r="A16" s="166" t="s">
        <v>146</v>
      </c>
      <c r="B16" s="167">
        <v>11.0</v>
      </c>
      <c r="C16" s="168">
        <v>0.0781</v>
      </c>
      <c r="D16" s="168">
        <v>0.1742</v>
      </c>
      <c r="E16" s="168">
        <v>0.784</v>
      </c>
      <c r="F16" s="168">
        <v>0.1828</v>
      </c>
      <c r="G16" s="169"/>
      <c r="H16" s="169"/>
      <c r="I16" s="169"/>
      <c r="J16" s="169"/>
      <c r="K16" s="169"/>
      <c r="L16" s="169"/>
      <c r="M16" s="169"/>
      <c r="N16" s="169"/>
      <c r="O16" s="169"/>
      <c r="P16" s="169"/>
      <c r="Q16" s="169"/>
      <c r="R16" s="169"/>
      <c r="S16" s="169"/>
    </row>
    <row r="17">
      <c r="A17" s="170" t="s">
        <v>147</v>
      </c>
      <c r="B17" s="171">
        <v>35.0</v>
      </c>
      <c r="C17" s="172">
        <v>0.1551</v>
      </c>
      <c r="D17" s="172">
        <v>0.2039</v>
      </c>
      <c r="E17" s="172">
        <v>0.1643</v>
      </c>
      <c r="F17" s="172">
        <v>0.3789</v>
      </c>
      <c r="G17" s="169"/>
      <c r="H17" s="169"/>
      <c r="I17" s="169"/>
      <c r="J17" s="169"/>
      <c r="K17" s="169"/>
      <c r="L17" s="169"/>
      <c r="M17" s="169"/>
      <c r="N17" s="169"/>
      <c r="O17" s="169"/>
      <c r="P17" s="169"/>
      <c r="Q17" s="169"/>
      <c r="R17" s="169"/>
      <c r="S17" s="169"/>
    </row>
    <row r="18">
      <c r="A18" s="166" t="s">
        <v>148</v>
      </c>
      <c r="B18" s="167">
        <v>4.0</v>
      </c>
      <c r="C18" s="168">
        <v>0.2625</v>
      </c>
      <c r="D18" s="168">
        <v>0.0806</v>
      </c>
      <c r="E18" s="168">
        <v>0.1957</v>
      </c>
      <c r="F18" s="168">
        <v>0.421</v>
      </c>
      <c r="G18" s="169"/>
      <c r="H18" s="169"/>
      <c r="I18" s="169"/>
      <c r="J18" s="169"/>
      <c r="K18" s="169"/>
      <c r="L18" s="169"/>
      <c r="M18" s="169"/>
      <c r="N18" s="169"/>
      <c r="O18" s="169"/>
      <c r="P18" s="169"/>
      <c r="Q18" s="169"/>
      <c r="R18" s="169"/>
      <c r="S18" s="169"/>
    </row>
    <row r="19">
      <c r="A19" s="170" t="s">
        <v>149</v>
      </c>
      <c r="B19" s="171">
        <v>81.0</v>
      </c>
      <c r="C19" s="172">
        <v>0.0922</v>
      </c>
      <c r="D19" s="172">
        <v>0.0793</v>
      </c>
      <c r="E19" s="172">
        <v>0.1833</v>
      </c>
      <c r="F19" s="172">
        <v>0.1324</v>
      </c>
      <c r="G19" s="169"/>
      <c r="H19" s="169"/>
      <c r="I19" s="169"/>
      <c r="J19" s="169"/>
      <c r="K19" s="169"/>
      <c r="L19" s="169"/>
      <c r="M19" s="169"/>
      <c r="N19" s="169"/>
      <c r="O19" s="169"/>
      <c r="P19" s="169"/>
      <c r="Q19" s="169"/>
      <c r="R19" s="169"/>
      <c r="S19" s="169"/>
    </row>
    <row r="20">
      <c r="A20" s="166" t="s">
        <v>150</v>
      </c>
      <c r="B20" s="167">
        <v>18.0</v>
      </c>
      <c r="C20" s="168">
        <v>0.0814</v>
      </c>
      <c r="D20" s="168">
        <v>-0.2184</v>
      </c>
      <c r="E20" s="168">
        <v>2.1921</v>
      </c>
      <c r="F20" s="167" t="e">
        <v>#DIV/0!</v>
      </c>
      <c r="G20" s="169"/>
      <c r="H20" s="169"/>
      <c r="I20" s="169"/>
      <c r="J20" s="169"/>
      <c r="K20" s="169"/>
      <c r="L20" s="169"/>
      <c r="M20" s="169"/>
      <c r="N20" s="169"/>
      <c r="O20" s="169"/>
      <c r="P20" s="169"/>
      <c r="Q20" s="169"/>
      <c r="R20" s="169"/>
      <c r="S20" s="169"/>
    </row>
    <row r="21">
      <c r="A21" s="170" t="s">
        <v>151</v>
      </c>
      <c r="B21" s="171">
        <v>83.0</v>
      </c>
      <c r="C21" s="172">
        <v>0.1763</v>
      </c>
      <c r="D21" s="172">
        <v>0.0887</v>
      </c>
      <c r="E21" s="172">
        <v>0.1132</v>
      </c>
      <c r="F21" s="172">
        <v>0.1615</v>
      </c>
      <c r="G21" s="169"/>
      <c r="H21" s="169"/>
      <c r="I21" s="169"/>
      <c r="J21" s="169"/>
      <c r="K21" s="169"/>
      <c r="L21" s="169"/>
      <c r="M21" s="169"/>
      <c r="N21" s="169"/>
      <c r="O21" s="169"/>
      <c r="P21" s="169"/>
      <c r="Q21" s="169"/>
      <c r="R21" s="169"/>
      <c r="S21" s="169"/>
    </row>
    <row r="22">
      <c r="A22" s="166" t="s">
        <v>152</v>
      </c>
      <c r="B22" s="167">
        <v>46.0</v>
      </c>
      <c r="C22" s="168">
        <v>0.1083</v>
      </c>
      <c r="D22" s="168">
        <v>0.1668</v>
      </c>
      <c r="E22" s="168">
        <v>0.1378</v>
      </c>
      <c r="F22" s="168">
        <v>0.1369</v>
      </c>
      <c r="G22" s="169"/>
      <c r="H22" s="169"/>
      <c r="I22" s="169"/>
      <c r="J22" s="169"/>
      <c r="K22" s="169"/>
      <c r="L22" s="169"/>
      <c r="M22" s="169"/>
      <c r="N22" s="169"/>
      <c r="O22" s="169"/>
      <c r="P22" s="169"/>
      <c r="Q22" s="169"/>
      <c r="R22" s="169"/>
      <c r="S22" s="169"/>
    </row>
    <row r="23">
      <c r="A23" s="170" t="s">
        <v>153</v>
      </c>
      <c r="B23" s="171">
        <v>48.0</v>
      </c>
      <c r="C23" s="172">
        <v>0.1291</v>
      </c>
      <c r="D23" s="172">
        <v>0.0628</v>
      </c>
      <c r="E23" s="172">
        <v>1.4629</v>
      </c>
      <c r="F23" s="172">
        <v>0.2965</v>
      </c>
      <c r="G23" s="169"/>
      <c r="H23" s="169"/>
      <c r="I23" s="169"/>
      <c r="J23" s="169"/>
      <c r="K23" s="169"/>
      <c r="L23" s="169"/>
      <c r="M23" s="169"/>
      <c r="N23" s="169"/>
      <c r="O23" s="169"/>
      <c r="P23" s="169"/>
      <c r="Q23" s="169"/>
      <c r="R23" s="169"/>
      <c r="S23" s="169"/>
    </row>
    <row r="24">
      <c r="A24" s="166" t="s">
        <v>154</v>
      </c>
      <c r="B24" s="167">
        <v>22.0</v>
      </c>
      <c r="C24" s="168">
        <v>0.1211</v>
      </c>
      <c r="D24" s="168">
        <v>0.0028</v>
      </c>
      <c r="E24" s="168">
        <v>0.4107</v>
      </c>
      <c r="F24" s="168">
        <v>0.0839</v>
      </c>
      <c r="G24" s="169"/>
      <c r="H24" s="169"/>
      <c r="I24" s="169"/>
      <c r="J24" s="169"/>
      <c r="K24" s="169"/>
      <c r="L24" s="169"/>
      <c r="M24" s="169"/>
      <c r="N24" s="169"/>
      <c r="O24" s="169"/>
      <c r="P24" s="169"/>
      <c r="Q24" s="169"/>
      <c r="R24" s="169"/>
      <c r="S24" s="169"/>
    </row>
    <row r="25">
      <c r="A25" s="170" t="s">
        <v>12</v>
      </c>
      <c r="B25" s="171">
        <v>581.0</v>
      </c>
      <c r="C25" s="172">
        <v>0.057</v>
      </c>
      <c r="D25" s="172">
        <v>0.3086</v>
      </c>
      <c r="E25" s="172">
        <v>1.1473</v>
      </c>
      <c r="F25" s="172">
        <v>0.1117</v>
      </c>
    </row>
    <row r="26">
      <c r="A26" s="166" t="s">
        <v>155</v>
      </c>
      <c r="B26" s="167">
        <v>298.0</v>
      </c>
      <c r="C26" s="168">
        <v>0.2071</v>
      </c>
      <c r="D26" s="168">
        <v>0.4285</v>
      </c>
      <c r="E26" s="168">
        <v>1.498</v>
      </c>
      <c r="F26" s="168">
        <v>0.1025</v>
      </c>
      <c r="G26" s="169"/>
      <c r="H26" s="169"/>
      <c r="I26" s="169"/>
      <c r="J26" s="169"/>
      <c r="K26" s="169"/>
      <c r="L26" s="169"/>
      <c r="M26" s="169"/>
      <c r="N26" s="169"/>
      <c r="O26" s="169"/>
      <c r="P26" s="169"/>
      <c r="Q26" s="169"/>
      <c r="R26" s="169"/>
      <c r="S26" s="169"/>
    </row>
    <row r="27">
      <c r="A27" s="170" t="s">
        <v>156</v>
      </c>
      <c r="B27" s="171">
        <v>35.0</v>
      </c>
      <c r="C27" s="172">
        <v>0.0893</v>
      </c>
      <c r="D27" s="172">
        <v>0.0081</v>
      </c>
      <c r="E27" s="172">
        <v>0.1154</v>
      </c>
      <c r="F27" s="172">
        <v>0.1336</v>
      </c>
      <c r="G27" s="169"/>
      <c r="H27" s="169"/>
      <c r="I27" s="169"/>
      <c r="J27" s="169"/>
      <c r="K27" s="169"/>
      <c r="L27" s="169"/>
      <c r="M27" s="169"/>
      <c r="N27" s="169"/>
      <c r="O27" s="169"/>
      <c r="P27" s="169"/>
      <c r="Q27" s="169"/>
      <c r="R27" s="169"/>
      <c r="S27" s="169"/>
    </row>
    <row r="28">
      <c r="A28" s="166" t="s">
        <v>157</v>
      </c>
      <c r="B28" s="167">
        <v>104.0</v>
      </c>
      <c r="C28" s="168">
        <v>0.1172</v>
      </c>
      <c r="D28" s="168">
        <v>0.0584</v>
      </c>
      <c r="E28" s="168">
        <v>1.0337</v>
      </c>
      <c r="F28" s="168">
        <v>0.1494</v>
      </c>
      <c r="G28" s="169"/>
      <c r="H28" s="169"/>
      <c r="I28" s="169"/>
      <c r="J28" s="169"/>
      <c r="K28" s="169"/>
      <c r="L28" s="169"/>
      <c r="M28" s="169"/>
      <c r="N28" s="169"/>
      <c r="O28" s="169"/>
      <c r="P28" s="169"/>
      <c r="Q28" s="169"/>
      <c r="R28" s="169"/>
      <c r="S28" s="169"/>
    </row>
    <row r="29">
      <c r="A29" s="170" t="s">
        <v>158</v>
      </c>
      <c r="B29" s="171">
        <v>16.0</v>
      </c>
      <c r="C29" s="172">
        <v>0.0875</v>
      </c>
      <c r="D29" s="172">
        <v>0.015</v>
      </c>
      <c r="E29" s="172">
        <v>0.1721</v>
      </c>
      <c r="F29" s="172">
        <v>-0.0463</v>
      </c>
      <c r="G29" s="169"/>
      <c r="H29" s="169"/>
      <c r="I29" s="169"/>
      <c r="J29" s="169"/>
      <c r="K29" s="169"/>
      <c r="L29" s="169"/>
      <c r="M29" s="169"/>
      <c r="N29" s="169"/>
      <c r="O29" s="169"/>
      <c r="P29" s="169"/>
      <c r="Q29" s="169"/>
      <c r="R29" s="169"/>
      <c r="S29" s="169"/>
    </row>
    <row r="30">
      <c r="A30" s="166" t="s">
        <v>159</v>
      </c>
      <c r="B30" s="167">
        <v>137.0</v>
      </c>
      <c r="C30" s="168">
        <v>0.2005</v>
      </c>
      <c r="D30" s="168">
        <v>0.0841</v>
      </c>
      <c r="E30" s="168">
        <v>0.5018</v>
      </c>
      <c r="F30" s="168">
        <v>0.1963</v>
      </c>
      <c r="G30" s="169"/>
      <c r="H30" s="169"/>
      <c r="I30" s="169"/>
      <c r="J30" s="169"/>
      <c r="K30" s="169"/>
      <c r="L30" s="169"/>
      <c r="M30" s="169"/>
      <c r="N30" s="169"/>
      <c r="O30" s="169"/>
      <c r="P30" s="169"/>
      <c r="Q30" s="169"/>
      <c r="R30" s="169"/>
      <c r="S30" s="169"/>
    </row>
    <row r="31">
      <c r="A31" s="170" t="s">
        <v>160</v>
      </c>
      <c r="B31" s="171">
        <v>48.0</v>
      </c>
      <c r="C31" s="172">
        <v>0.2806</v>
      </c>
      <c r="D31" s="172">
        <v>0.0883</v>
      </c>
      <c r="E31" s="172">
        <v>0.2336</v>
      </c>
      <c r="F31" s="172">
        <v>0.1866</v>
      </c>
      <c r="G31" s="169"/>
      <c r="H31" s="169"/>
      <c r="I31" s="169"/>
      <c r="J31" s="169"/>
      <c r="K31" s="169"/>
      <c r="L31" s="169"/>
      <c r="M31" s="169"/>
      <c r="N31" s="169"/>
      <c r="O31" s="169"/>
      <c r="P31" s="169"/>
      <c r="Q31" s="169"/>
      <c r="R31" s="169"/>
      <c r="S31" s="169"/>
    </row>
    <row r="32">
      <c r="A32" s="166" t="s">
        <v>161</v>
      </c>
      <c r="B32" s="167">
        <v>108.0</v>
      </c>
      <c r="C32" s="168">
        <v>0.2175</v>
      </c>
      <c r="D32" s="168">
        <v>0.2261</v>
      </c>
      <c r="E32" s="168">
        <v>0.4644</v>
      </c>
      <c r="F32" s="168">
        <v>0.2238</v>
      </c>
      <c r="G32" s="169"/>
      <c r="H32" s="169"/>
      <c r="I32" s="169"/>
      <c r="J32" s="169"/>
      <c r="K32" s="169"/>
      <c r="L32" s="169"/>
      <c r="M32" s="169"/>
      <c r="N32" s="169"/>
      <c r="O32" s="169"/>
      <c r="P32" s="169"/>
      <c r="Q32" s="169"/>
      <c r="R32" s="169"/>
      <c r="S32" s="169"/>
    </row>
    <row r="33">
      <c r="A33" s="170" t="s">
        <v>162</v>
      </c>
      <c r="B33" s="171">
        <v>58.0</v>
      </c>
      <c r="C33" s="172">
        <v>0.1306</v>
      </c>
      <c r="D33" s="172">
        <v>-0.004</v>
      </c>
      <c r="E33" s="172">
        <v>0.408</v>
      </c>
      <c r="F33" s="172">
        <v>0.1318</v>
      </c>
      <c r="G33" s="169"/>
      <c r="H33" s="169"/>
      <c r="I33" s="169"/>
      <c r="J33" s="169"/>
      <c r="K33" s="169"/>
      <c r="L33" s="169"/>
      <c r="M33" s="169"/>
      <c r="N33" s="169"/>
      <c r="O33" s="169"/>
      <c r="P33" s="169"/>
      <c r="Q33" s="169"/>
      <c r="R33" s="169"/>
      <c r="S33" s="169"/>
    </row>
    <row r="34">
      <c r="A34" s="166" t="s">
        <v>163</v>
      </c>
      <c r="B34" s="167">
        <v>36.0</v>
      </c>
      <c r="C34" s="168">
        <v>0.1443</v>
      </c>
      <c r="D34" s="168">
        <v>0.0684</v>
      </c>
      <c r="E34" s="168">
        <v>0.3548</v>
      </c>
      <c r="F34" s="168">
        <v>0.2353</v>
      </c>
      <c r="G34" s="169"/>
      <c r="H34" s="169"/>
      <c r="I34" s="169"/>
      <c r="J34" s="169"/>
      <c r="K34" s="169"/>
      <c r="L34" s="169"/>
      <c r="M34" s="169"/>
      <c r="N34" s="169"/>
      <c r="O34" s="169"/>
      <c r="P34" s="169"/>
      <c r="Q34" s="169"/>
      <c r="R34" s="169"/>
      <c r="S34" s="169"/>
    </row>
    <row r="35">
      <c r="A35" s="170" t="s">
        <v>164</v>
      </c>
      <c r="B35" s="171">
        <v>223.0</v>
      </c>
      <c r="C35" s="172">
        <v>0.2101</v>
      </c>
      <c r="D35" s="172">
        <v>0.113</v>
      </c>
      <c r="E35" s="172">
        <v>0.1267</v>
      </c>
      <c r="F35" s="172">
        <v>0.2472</v>
      </c>
      <c r="G35" s="169"/>
      <c r="H35" s="169"/>
      <c r="I35" s="169"/>
      <c r="J35" s="169"/>
      <c r="K35" s="169"/>
      <c r="L35" s="169"/>
      <c r="M35" s="169"/>
      <c r="N35" s="169"/>
      <c r="O35" s="169"/>
      <c r="P35" s="169"/>
      <c r="Q35" s="169"/>
      <c r="R35" s="169"/>
      <c r="S35" s="169"/>
    </row>
    <row r="36">
      <c r="A36" s="166" t="s">
        <v>165</v>
      </c>
      <c r="B36" s="167">
        <v>92.0</v>
      </c>
      <c r="C36" s="168">
        <v>0.0354</v>
      </c>
      <c r="D36" s="168">
        <v>0.1299</v>
      </c>
      <c r="E36" s="168">
        <v>0.1526</v>
      </c>
      <c r="F36" s="168">
        <v>0.2063</v>
      </c>
      <c r="G36" s="169"/>
      <c r="H36" s="169"/>
      <c r="I36" s="169"/>
      <c r="J36" s="169"/>
      <c r="K36" s="169"/>
      <c r="L36" s="169"/>
      <c r="M36" s="169"/>
      <c r="N36" s="169"/>
      <c r="O36" s="169"/>
      <c r="P36" s="169"/>
      <c r="Q36" s="169"/>
      <c r="R36" s="169"/>
      <c r="S36" s="169"/>
    </row>
    <row r="37">
      <c r="A37" s="170" t="s">
        <v>166</v>
      </c>
      <c r="B37" s="171">
        <v>15.0</v>
      </c>
      <c r="C37" s="172">
        <v>-0.0179</v>
      </c>
      <c r="D37" s="172">
        <v>0.1719</v>
      </c>
      <c r="E37" s="172">
        <v>0.1792</v>
      </c>
      <c r="F37" s="172">
        <v>0.0271</v>
      </c>
      <c r="G37" s="169"/>
      <c r="H37" s="169"/>
      <c r="I37" s="169"/>
      <c r="J37" s="169"/>
      <c r="K37" s="169"/>
      <c r="L37" s="169"/>
      <c r="M37" s="169"/>
      <c r="N37" s="169"/>
      <c r="O37" s="169"/>
      <c r="P37" s="169"/>
      <c r="Q37" s="169"/>
      <c r="R37" s="169"/>
      <c r="S37" s="169"/>
    </row>
    <row r="38">
      <c r="A38" s="166" t="s">
        <v>167</v>
      </c>
      <c r="B38" s="167">
        <v>32.0</v>
      </c>
      <c r="C38" s="168">
        <v>0.1012</v>
      </c>
      <c r="D38" s="168">
        <v>0.0619</v>
      </c>
      <c r="E38" s="168">
        <v>0.1506</v>
      </c>
      <c r="F38" s="168">
        <v>0.1614</v>
      </c>
      <c r="G38" s="169"/>
      <c r="H38" s="169"/>
      <c r="I38" s="169"/>
      <c r="J38" s="169"/>
      <c r="K38" s="169"/>
      <c r="L38" s="169"/>
      <c r="M38" s="169"/>
      <c r="N38" s="169"/>
      <c r="O38" s="169"/>
      <c r="P38" s="169"/>
      <c r="Q38" s="169"/>
      <c r="R38" s="169"/>
      <c r="S38" s="169"/>
    </row>
    <row r="39">
      <c r="A39" s="170" t="s">
        <v>168</v>
      </c>
      <c r="B39" s="171">
        <v>20.0</v>
      </c>
      <c r="C39" s="172">
        <v>-0.0645</v>
      </c>
      <c r="D39" s="172">
        <v>-0.2464</v>
      </c>
      <c r="E39" s="172">
        <v>0.227</v>
      </c>
      <c r="F39" s="172">
        <v>0.145</v>
      </c>
      <c r="G39" s="169"/>
      <c r="H39" s="169"/>
      <c r="I39" s="169"/>
      <c r="J39" s="169"/>
      <c r="K39" s="169"/>
      <c r="L39" s="169"/>
      <c r="M39" s="169"/>
      <c r="N39" s="169"/>
      <c r="O39" s="169"/>
      <c r="P39" s="169"/>
      <c r="Q39" s="169"/>
      <c r="R39" s="169"/>
      <c r="S39" s="169"/>
    </row>
    <row r="40">
      <c r="A40" s="166" t="s">
        <v>169</v>
      </c>
      <c r="B40" s="167">
        <v>244.0</v>
      </c>
      <c r="C40" s="168">
        <v>0.1441</v>
      </c>
      <c r="D40" s="168">
        <v>0.1895</v>
      </c>
      <c r="E40" s="168">
        <v>0.8372</v>
      </c>
      <c r="F40" s="168">
        <v>0.1209</v>
      </c>
      <c r="G40" s="169"/>
      <c r="H40" s="169"/>
      <c r="I40" s="169"/>
      <c r="J40" s="169"/>
      <c r="K40" s="169"/>
      <c r="L40" s="169"/>
      <c r="M40" s="169"/>
      <c r="N40" s="169"/>
      <c r="O40" s="169"/>
      <c r="P40" s="169"/>
      <c r="Q40" s="169"/>
      <c r="R40" s="169"/>
      <c r="S40" s="169"/>
    </row>
    <row r="41">
      <c r="A41" s="170" t="s">
        <v>170</v>
      </c>
      <c r="B41" s="171">
        <v>131.0</v>
      </c>
      <c r="C41" s="172">
        <v>0.1357</v>
      </c>
      <c r="D41" s="172">
        <v>0.1796</v>
      </c>
      <c r="E41" s="172">
        <v>0.2379</v>
      </c>
      <c r="F41" s="172">
        <v>0.2338</v>
      </c>
      <c r="G41" s="169"/>
      <c r="H41" s="169"/>
      <c r="I41" s="169"/>
      <c r="J41" s="169"/>
      <c r="K41" s="169"/>
      <c r="L41" s="169"/>
      <c r="M41" s="169"/>
      <c r="N41" s="169"/>
      <c r="O41" s="169"/>
      <c r="P41" s="169"/>
      <c r="Q41" s="169"/>
      <c r="R41" s="169"/>
      <c r="S41" s="169"/>
    </row>
    <row r="42">
      <c r="A42" s="166" t="s">
        <v>171</v>
      </c>
      <c r="B42" s="167">
        <v>142.0</v>
      </c>
      <c r="C42" s="168">
        <v>0.3179</v>
      </c>
      <c r="D42" s="168">
        <v>0.1587</v>
      </c>
      <c r="E42" s="168">
        <v>0.3555</v>
      </c>
      <c r="F42" s="168">
        <v>0.1946</v>
      </c>
      <c r="G42" s="169"/>
      <c r="H42" s="169"/>
      <c r="I42" s="169"/>
      <c r="J42" s="169"/>
      <c r="K42" s="169"/>
      <c r="L42" s="169"/>
      <c r="M42" s="169"/>
      <c r="N42" s="169"/>
      <c r="O42" s="169"/>
      <c r="P42" s="169"/>
      <c r="Q42" s="169"/>
      <c r="R42" s="169"/>
      <c r="S42" s="169"/>
    </row>
    <row r="43">
      <c r="A43" s="170" t="s">
        <v>172</v>
      </c>
      <c r="B43" s="171">
        <v>29.0</v>
      </c>
      <c r="C43" s="172">
        <v>0.3757</v>
      </c>
      <c r="D43" s="172">
        <v>0.2025</v>
      </c>
      <c r="E43" s="172">
        <v>0.2431</v>
      </c>
      <c r="F43" s="172">
        <v>0.3688</v>
      </c>
      <c r="G43" s="169"/>
      <c r="H43" s="169"/>
      <c r="I43" s="169"/>
      <c r="J43" s="169"/>
      <c r="K43" s="169"/>
      <c r="L43" s="169"/>
      <c r="M43" s="169"/>
      <c r="N43" s="169"/>
      <c r="O43" s="169"/>
      <c r="P43" s="169"/>
      <c r="Q43" s="169"/>
      <c r="R43" s="169"/>
      <c r="S43" s="169"/>
    </row>
    <row r="44">
      <c r="A44" s="166" t="s">
        <v>173</v>
      </c>
      <c r="B44" s="167">
        <v>31.0</v>
      </c>
      <c r="C44" s="168">
        <v>0.206</v>
      </c>
      <c r="D44" s="168">
        <v>-0.0165</v>
      </c>
      <c r="E44" s="168">
        <v>0.1426</v>
      </c>
      <c r="F44" s="168">
        <v>0.1421</v>
      </c>
      <c r="G44" s="169"/>
      <c r="H44" s="169"/>
      <c r="I44" s="169"/>
      <c r="J44" s="169"/>
      <c r="K44" s="169"/>
      <c r="L44" s="169"/>
      <c r="M44" s="169"/>
      <c r="N44" s="169"/>
      <c r="O44" s="169"/>
      <c r="P44" s="169"/>
      <c r="Q44" s="169"/>
      <c r="R44" s="169"/>
      <c r="S44" s="169"/>
    </row>
    <row r="45">
      <c r="A45" s="170" t="s">
        <v>174</v>
      </c>
      <c r="B45" s="171">
        <v>66.0</v>
      </c>
      <c r="C45" s="172">
        <v>0.064</v>
      </c>
      <c r="D45" s="172">
        <v>0.0218</v>
      </c>
      <c r="E45" s="172">
        <v>0.5538</v>
      </c>
      <c r="F45" s="172">
        <v>0.5325</v>
      </c>
      <c r="G45" s="169"/>
      <c r="H45" s="169"/>
      <c r="I45" s="169"/>
      <c r="J45" s="169"/>
      <c r="K45" s="169"/>
      <c r="L45" s="169"/>
      <c r="M45" s="169"/>
      <c r="N45" s="169"/>
      <c r="O45" s="169"/>
      <c r="P45" s="169"/>
      <c r="Q45" s="169"/>
      <c r="R45" s="169"/>
      <c r="S45" s="169"/>
    </row>
    <row r="46">
      <c r="A46" s="166" t="s">
        <v>175</v>
      </c>
      <c r="B46" s="167">
        <v>118.0</v>
      </c>
      <c r="C46" s="168">
        <v>0.1452</v>
      </c>
      <c r="D46" s="168">
        <v>0.117</v>
      </c>
      <c r="E46" s="168">
        <v>0.4002</v>
      </c>
      <c r="F46" s="168">
        <v>0.2651</v>
      </c>
      <c r="G46" s="169"/>
      <c r="H46" s="169"/>
      <c r="I46" s="169"/>
      <c r="J46" s="169"/>
      <c r="K46" s="169"/>
      <c r="L46" s="169"/>
      <c r="M46" s="169"/>
      <c r="N46" s="169"/>
      <c r="O46" s="169"/>
      <c r="P46" s="169"/>
      <c r="Q46" s="169"/>
      <c r="R46" s="169"/>
      <c r="S46" s="169"/>
    </row>
    <row r="47">
      <c r="A47" s="170" t="s">
        <v>176</v>
      </c>
      <c r="B47" s="171">
        <v>79.0</v>
      </c>
      <c r="C47" s="172">
        <v>0.0926</v>
      </c>
      <c r="D47" s="172">
        <v>0.1312</v>
      </c>
      <c r="E47" s="172">
        <v>0.1899</v>
      </c>
      <c r="F47" s="172">
        <v>0.1534</v>
      </c>
      <c r="G47" s="169"/>
      <c r="H47" s="169"/>
      <c r="I47" s="169"/>
      <c r="J47" s="169"/>
      <c r="K47" s="169"/>
      <c r="L47" s="169"/>
      <c r="M47" s="169"/>
      <c r="N47" s="169"/>
      <c r="O47" s="169"/>
      <c r="P47" s="169"/>
      <c r="Q47" s="169"/>
      <c r="R47" s="169"/>
      <c r="S47" s="169"/>
    </row>
    <row r="48">
      <c r="A48" s="166" t="s">
        <v>177</v>
      </c>
      <c r="B48" s="167">
        <v>23.0</v>
      </c>
      <c r="C48" s="168">
        <v>0.2824</v>
      </c>
      <c r="D48" s="168">
        <v>0.0593</v>
      </c>
      <c r="E48" s="168">
        <v>0.1897</v>
      </c>
      <c r="F48" s="168">
        <v>0.2585</v>
      </c>
      <c r="G48" s="169"/>
      <c r="H48" s="169"/>
      <c r="I48" s="169"/>
      <c r="J48" s="169"/>
      <c r="K48" s="169"/>
      <c r="L48" s="169"/>
      <c r="M48" s="169"/>
      <c r="N48" s="169"/>
      <c r="O48" s="169"/>
      <c r="P48" s="169"/>
      <c r="Q48" s="169"/>
      <c r="R48" s="169"/>
      <c r="S48" s="169"/>
    </row>
    <row r="49">
      <c r="A49" s="170" t="s">
        <v>178</v>
      </c>
      <c r="B49" s="171">
        <v>24.0</v>
      </c>
      <c r="C49" s="172">
        <v>0.0735</v>
      </c>
      <c r="D49" s="172">
        <v>0.0646</v>
      </c>
      <c r="E49" s="172">
        <v>0.1587</v>
      </c>
      <c r="F49" s="172">
        <v>0.0246</v>
      </c>
      <c r="G49" s="169"/>
      <c r="H49" s="169"/>
      <c r="I49" s="169"/>
      <c r="J49" s="169"/>
      <c r="K49" s="169"/>
      <c r="L49" s="169"/>
      <c r="M49" s="169"/>
      <c r="N49" s="169"/>
      <c r="O49" s="169"/>
      <c r="P49" s="169"/>
      <c r="Q49" s="169"/>
      <c r="R49" s="169"/>
      <c r="S49" s="169"/>
    </row>
    <row r="50">
      <c r="A50" s="166" t="s">
        <v>179</v>
      </c>
      <c r="B50" s="167">
        <v>52.0</v>
      </c>
      <c r="C50" s="168">
        <v>0.1549</v>
      </c>
      <c r="D50" s="168">
        <v>0.0414</v>
      </c>
      <c r="E50" s="168">
        <v>0.0759</v>
      </c>
      <c r="F50" s="168">
        <v>0.1031</v>
      </c>
      <c r="G50" s="169"/>
      <c r="H50" s="169"/>
      <c r="I50" s="169"/>
      <c r="J50" s="169"/>
      <c r="K50" s="169"/>
      <c r="L50" s="169"/>
      <c r="M50" s="169"/>
      <c r="N50" s="169"/>
      <c r="O50" s="169"/>
      <c r="P50" s="169"/>
      <c r="Q50" s="169"/>
      <c r="R50" s="169"/>
      <c r="S50" s="169"/>
    </row>
    <row r="51">
      <c r="A51" s="170" t="s">
        <v>180</v>
      </c>
      <c r="B51" s="171">
        <v>687.0</v>
      </c>
      <c r="C51" s="172">
        <v>0.2918</v>
      </c>
      <c r="D51" s="172">
        <v>0.1158</v>
      </c>
      <c r="E51" s="172">
        <v>0.1407</v>
      </c>
      <c r="F51" s="172">
        <v>0.1625</v>
      </c>
      <c r="G51" s="169"/>
      <c r="H51" s="169"/>
      <c r="I51" s="169"/>
      <c r="J51" s="169"/>
      <c r="K51" s="169"/>
      <c r="L51" s="169"/>
      <c r="M51" s="169"/>
      <c r="N51" s="169"/>
      <c r="O51" s="169"/>
      <c r="P51" s="169"/>
      <c r="Q51" s="169"/>
      <c r="R51" s="169"/>
      <c r="S51" s="169"/>
    </row>
    <row r="52">
      <c r="A52" s="166" t="s">
        <v>181</v>
      </c>
      <c r="B52" s="167">
        <v>111.0</v>
      </c>
      <c r="C52" s="168">
        <v>0.0426</v>
      </c>
      <c r="D52" s="168">
        <v>0.053</v>
      </c>
      <c r="E52" s="168">
        <v>0.1657</v>
      </c>
      <c r="F52" s="168">
        <v>0.1149</v>
      </c>
      <c r="G52" s="169"/>
      <c r="H52" s="169"/>
      <c r="I52" s="169"/>
      <c r="J52" s="169"/>
      <c r="K52" s="169"/>
      <c r="L52" s="169"/>
      <c r="M52" s="169"/>
      <c r="N52" s="169"/>
      <c r="O52" s="169"/>
      <c r="P52" s="169"/>
      <c r="Q52" s="169"/>
      <c r="R52" s="169"/>
      <c r="S52" s="169"/>
    </row>
    <row r="53">
      <c r="A53" s="170" t="s">
        <v>182</v>
      </c>
      <c r="B53" s="171">
        <v>74.0</v>
      </c>
      <c r="C53" s="172">
        <v>0.2765</v>
      </c>
      <c r="D53" s="172">
        <v>0.1657</v>
      </c>
      <c r="E53" s="172">
        <v>0.3438</v>
      </c>
      <c r="F53" s="172">
        <v>0.5386</v>
      </c>
      <c r="G53" s="169"/>
      <c r="H53" s="169"/>
      <c r="I53" s="169"/>
      <c r="J53" s="169"/>
      <c r="K53" s="169"/>
      <c r="L53" s="169"/>
      <c r="M53" s="169"/>
      <c r="N53" s="169"/>
      <c r="O53" s="169"/>
      <c r="P53" s="169"/>
      <c r="Q53" s="169"/>
      <c r="R53" s="169"/>
      <c r="S53" s="169"/>
    </row>
    <row r="54">
      <c r="A54" s="166" t="s">
        <v>183</v>
      </c>
      <c r="B54" s="167">
        <v>18.0</v>
      </c>
      <c r="C54" s="168">
        <v>0.1241</v>
      </c>
      <c r="D54" s="168">
        <v>0.0044</v>
      </c>
      <c r="E54" s="168">
        <v>0.1378</v>
      </c>
      <c r="F54" s="168">
        <v>0.099</v>
      </c>
      <c r="G54" s="169"/>
      <c r="H54" s="169"/>
      <c r="I54" s="169"/>
      <c r="J54" s="169"/>
      <c r="K54" s="169"/>
      <c r="L54" s="169"/>
      <c r="M54" s="169"/>
      <c r="N54" s="169"/>
      <c r="O54" s="169"/>
      <c r="P54" s="169"/>
      <c r="Q54" s="169"/>
      <c r="R54" s="169"/>
      <c r="S54" s="169"/>
    </row>
    <row r="55">
      <c r="A55" s="170" t="s">
        <v>184</v>
      </c>
      <c r="B55" s="171">
        <v>4.0</v>
      </c>
      <c r="C55" s="172">
        <v>0.0</v>
      </c>
      <c r="D55" s="172">
        <v>0.0603</v>
      </c>
      <c r="E55" s="172">
        <v>0.3127</v>
      </c>
      <c r="F55" s="172">
        <v>0.45</v>
      </c>
      <c r="G55" s="169"/>
      <c r="H55" s="169"/>
      <c r="I55" s="169"/>
      <c r="J55" s="169"/>
      <c r="K55" s="169"/>
      <c r="L55" s="169"/>
      <c r="M55" s="169"/>
      <c r="N55" s="169"/>
      <c r="O55" s="169"/>
      <c r="P55" s="169"/>
      <c r="Q55" s="169"/>
      <c r="R55" s="169"/>
      <c r="S55" s="169"/>
    </row>
    <row r="56">
      <c r="A56" s="166" t="s">
        <v>185</v>
      </c>
      <c r="B56" s="167">
        <v>183.0</v>
      </c>
      <c r="C56" s="168">
        <v>-0.0049</v>
      </c>
      <c r="D56" s="168">
        <v>0.1742</v>
      </c>
      <c r="E56" s="168">
        <v>0.5506</v>
      </c>
      <c r="F56" s="168">
        <v>0.2227</v>
      </c>
      <c r="G56" s="169"/>
      <c r="H56" s="169"/>
      <c r="I56" s="169"/>
      <c r="J56" s="169"/>
      <c r="K56" s="169"/>
      <c r="L56" s="169"/>
      <c r="M56" s="169"/>
      <c r="N56" s="169"/>
      <c r="O56" s="169"/>
      <c r="P56" s="169"/>
      <c r="Q56" s="169"/>
      <c r="R56" s="169"/>
      <c r="S56" s="169"/>
    </row>
    <row r="57">
      <c r="A57" s="170" t="s">
        <v>186</v>
      </c>
      <c r="B57" s="171">
        <v>21.0</v>
      </c>
      <c r="C57" s="172">
        <v>0.3455</v>
      </c>
      <c r="D57" s="172">
        <v>0.2389</v>
      </c>
      <c r="E57" s="172">
        <v>0.2534</v>
      </c>
      <c r="F57" s="172">
        <v>0.0732</v>
      </c>
      <c r="G57" s="169"/>
      <c r="H57" s="169"/>
      <c r="I57" s="169"/>
      <c r="J57" s="169"/>
      <c r="K57" s="169"/>
      <c r="L57" s="169"/>
      <c r="M57" s="169"/>
      <c r="N57" s="169"/>
      <c r="O57" s="169"/>
      <c r="P57" s="169"/>
      <c r="Q57" s="169"/>
      <c r="R57" s="169"/>
      <c r="S57" s="169"/>
    </row>
    <row r="58">
      <c r="A58" s="166" t="s">
        <v>187</v>
      </c>
      <c r="B58" s="167">
        <v>100.0</v>
      </c>
      <c r="C58" s="168">
        <v>0.2505</v>
      </c>
      <c r="D58" s="168">
        <v>0.0105</v>
      </c>
      <c r="E58" s="168">
        <v>0.2975</v>
      </c>
      <c r="F58" s="168">
        <v>0.092</v>
      </c>
      <c r="G58" s="169"/>
      <c r="H58" s="169"/>
      <c r="I58" s="169"/>
      <c r="J58" s="169"/>
      <c r="K58" s="169"/>
      <c r="L58" s="169"/>
      <c r="M58" s="169"/>
      <c r="N58" s="169"/>
      <c r="O58" s="169"/>
      <c r="P58" s="169"/>
      <c r="Q58" s="169"/>
      <c r="R58" s="169"/>
      <c r="S58" s="169"/>
    </row>
    <row r="59">
      <c r="A59" s="170" t="s">
        <v>188</v>
      </c>
      <c r="B59" s="171">
        <v>26.0</v>
      </c>
      <c r="C59" s="172">
        <v>0.1301</v>
      </c>
      <c r="D59" s="172">
        <v>0.0492</v>
      </c>
      <c r="E59" s="172">
        <v>0.095</v>
      </c>
      <c r="F59" s="172">
        <v>0.1458</v>
      </c>
      <c r="G59" s="169"/>
      <c r="H59" s="169"/>
      <c r="I59" s="169"/>
      <c r="J59" s="169"/>
      <c r="K59" s="169"/>
      <c r="L59" s="169"/>
      <c r="M59" s="169"/>
      <c r="N59" s="169"/>
      <c r="O59" s="169"/>
      <c r="P59" s="169"/>
      <c r="Q59" s="169"/>
      <c r="R59" s="169"/>
      <c r="S59" s="169"/>
    </row>
    <row r="60">
      <c r="A60" s="166" t="s">
        <v>189</v>
      </c>
      <c r="B60" s="167">
        <v>11.0</v>
      </c>
      <c r="C60" s="168">
        <v>0.2313</v>
      </c>
      <c r="D60" s="168">
        <v>0.0151</v>
      </c>
      <c r="E60" s="168">
        <v>0.1382</v>
      </c>
      <c r="F60" s="168">
        <v>0.07</v>
      </c>
      <c r="G60" s="169"/>
      <c r="H60" s="169"/>
      <c r="I60" s="169"/>
      <c r="J60" s="169"/>
      <c r="K60" s="169"/>
      <c r="L60" s="169"/>
      <c r="M60" s="169"/>
      <c r="N60" s="169"/>
      <c r="O60" s="169"/>
      <c r="P60" s="169"/>
      <c r="Q60" s="169"/>
      <c r="R60" s="169"/>
      <c r="S60" s="169"/>
    </row>
    <row r="61">
      <c r="A61" s="170" t="s">
        <v>190</v>
      </c>
      <c r="B61" s="171">
        <v>50.0</v>
      </c>
      <c r="C61" s="172">
        <v>0.1568</v>
      </c>
      <c r="D61" s="172">
        <v>0.0433</v>
      </c>
      <c r="E61" s="172">
        <v>0.0806</v>
      </c>
      <c r="F61" s="172">
        <v>0.0558</v>
      </c>
      <c r="G61" s="169"/>
      <c r="H61" s="169"/>
      <c r="I61" s="169"/>
      <c r="J61" s="169"/>
      <c r="K61" s="169"/>
      <c r="L61" s="169"/>
      <c r="M61" s="169"/>
      <c r="N61" s="169"/>
      <c r="O61" s="169"/>
      <c r="P61" s="169"/>
      <c r="Q61" s="169"/>
      <c r="R61" s="169"/>
      <c r="S61" s="169"/>
    </row>
    <row r="62">
      <c r="A62" s="166" t="s">
        <v>191</v>
      </c>
      <c r="B62" s="167">
        <v>76.0</v>
      </c>
      <c r="C62" s="168">
        <v>0.112</v>
      </c>
      <c r="D62" s="168">
        <v>0.0798</v>
      </c>
      <c r="E62" s="168">
        <v>0.2843</v>
      </c>
      <c r="F62" s="168">
        <v>0.035</v>
      </c>
      <c r="G62" s="169"/>
      <c r="H62" s="169"/>
      <c r="I62" s="169"/>
      <c r="J62" s="169"/>
      <c r="K62" s="169"/>
      <c r="L62" s="169"/>
      <c r="M62" s="169"/>
      <c r="N62" s="169"/>
      <c r="O62" s="169"/>
      <c r="P62" s="169"/>
      <c r="Q62" s="169"/>
      <c r="R62" s="169"/>
      <c r="S62" s="169"/>
    </row>
    <row r="63">
      <c r="A63" s="170" t="s">
        <v>192</v>
      </c>
      <c r="B63" s="171">
        <v>21.0</v>
      </c>
      <c r="C63" s="172">
        <v>0.1914</v>
      </c>
      <c r="D63" s="172">
        <v>0.0152</v>
      </c>
      <c r="E63" s="172">
        <v>0.0718</v>
      </c>
      <c r="F63" s="172">
        <v>0.1134</v>
      </c>
      <c r="G63" s="169"/>
      <c r="H63" s="169"/>
      <c r="I63" s="169"/>
      <c r="J63" s="169"/>
      <c r="K63" s="169"/>
      <c r="L63" s="169"/>
      <c r="M63" s="169"/>
      <c r="N63" s="169"/>
      <c r="O63" s="169"/>
      <c r="P63" s="169"/>
      <c r="Q63" s="169"/>
      <c r="R63" s="169"/>
      <c r="S63" s="169"/>
    </row>
    <row r="64">
      <c r="A64" s="166" t="s">
        <v>193</v>
      </c>
      <c r="B64" s="167">
        <v>238.0</v>
      </c>
      <c r="C64" s="168">
        <v>0.1755</v>
      </c>
      <c r="D64" s="168">
        <v>0.0816</v>
      </c>
      <c r="E64" s="168">
        <v>0.1619</v>
      </c>
      <c r="F64" s="168">
        <v>0.0991</v>
      </c>
      <c r="G64" s="169"/>
      <c r="H64" s="169"/>
      <c r="I64" s="169"/>
      <c r="J64" s="169"/>
      <c r="K64" s="169"/>
      <c r="L64" s="169"/>
      <c r="M64" s="169"/>
      <c r="N64" s="169"/>
      <c r="O64" s="169"/>
      <c r="P64" s="169"/>
      <c r="Q64" s="169"/>
      <c r="R64" s="169"/>
      <c r="S64" s="169"/>
    </row>
    <row r="65">
      <c r="A65" s="170" t="s">
        <v>194</v>
      </c>
      <c r="B65" s="171">
        <v>19.0</v>
      </c>
      <c r="C65" s="172">
        <v>-0.655</v>
      </c>
      <c r="D65" s="172">
        <v>-0.0843</v>
      </c>
      <c r="E65" s="172">
        <v>11.4037</v>
      </c>
      <c r="F65" s="172">
        <v>0.49</v>
      </c>
      <c r="G65" s="169"/>
      <c r="H65" s="169"/>
      <c r="I65" s="169"/>
      <c r="J65" s="169"/>
      <c r="K65" s="169"/>
      <c r="L65" s="169"/>
      <c r="M65" s="169"/>
      <c r="N65" s="169"/>
      <c r="O65" s="169"/>
      <c r="P65" s="169"/>
      <c r="Q65" s="169"/>
      <c r="R65" s="169"/>
      <c r="S65" s="169"/>
    </row>
    <row r="66">
      <c r="A66" s="166" t="s">
        <v>195</v>
      </c>
      <c r="B66" s="167">
        <v>10.0</v>
      </c>
      <c r="C66" s="168">
        <v>0.118</v>
      </c>
      <c r="D66" s="168">
        <v>0.091</v>
      </c>
      <c r="E66" s="168">
        <v>0.038</v>
      </c>
      <c r="F66" s="167" t="e">
        <v>#DIV/0!</v>
      </c>
      <c r="G66" s="169"/>
      <c r="H66" s="169"/>
      <c r="I66" s="169"/>
      <c r="J66" s="169"/>
      <c r="K66" s="169"/>
      <c r="L66" s="169"/>
      <c r="M66" s="169"/>
      <c r="N66" s="169"/>
      <c r="O66" s="169"/>
      <c r="P66" s="169"/>
      <c r="Q66" s="169"/>
      <c r="R66" s="169"/>
      <c r="S66" s="169"/>
    </row>
    <row r="67">
      <c r="A67" s="170" t="s">
        <v>196</v>
      </c>
      <c r="B67" s="171">
        <v>51.0</v>
      </c>
      <c r="C67" s="172">
        <v>0.2115</v>
      </c>
      <c r="D67" s="172">
        <v>0.0549</v>
      </c>
      <c r="E67" s="172">
        <v>0.3987</v>
      </c>
      <c r="F67" s="172">
        <v>0.0865</v>
      </c>
      <c r="G67" s="169"/>
      <c r="H67" s="169"/>
      <c r="I67" s="169"/>
      <c r="J67" s="169"/>
      <c r="K67" s="169"/>
      <c r="L67" s="169"/>
      <c r="M67" s="169"/>
      <c r="N67" s="169"/>
      <c r="O67" s="169"/>
      <c r="P67" s="169"/>
      <c r="Q67" s="169"/>
      <c r="R67" s="169"/>
      <c r="S67" s="169"/>
    </row>
    <row r="68">
      <c r="A68" s="166" t="s">
        <v>197</v>
      </c>
      <c r="B68" s="167">
        <v>60.0</v>
      </c>
      <c r="C68" s="168">
        <v>0.2065</v>
      </c>
      <c r="D68" s="168">
        <v>0.076</v>
      </c>
      <c r="E68" s="168">
        <v>0.2915</v>
      </c>
      <c r="F68" s="168">
        <v>0.3964</v>
      </c>
      <c r="G68" s="169"/>
      <c r="H68" s="169"/>
      <c r="I68" s="169"/>
      <c r="J68" s="169"/>
      <c r="K68" s="169"/>
      <c r="L68" s="169"/>
      <c r="M68" s="169"/>
      <c r="N68" s="169"/>
      <c r="O68" s="169"/>
      <c r="P68" s="169"/>
      <c r="Q68" s="169"/>
      <c r="R68" s="169"/>
      <c r="S68" s="169"/>
    </row>
    <row r="69">
      <c r="A69" s="170" t="s">
        <v>198</v>
      </c>
      <c r="B69" s="171">
        <v>2.0</v>
      </c>
      <c r="C69" s="172">
        <v>0.0099</v>
      </c>
      <c r="D69" s="172">
        <v>0.1042</v>
      </c>
      <c r="E69" s="172">
        <v>0.0514</v>
      </c>
      <c r="F69" s="171" t="e">
        <v>#DIV/0!</v>
      </c>
      <c r="G69" s="169"/>
      <c r="H69" s="169"/>
      <c r="I69" s="169"/>
      <c r="J69" s="169"/>
      <c r="K69" s="169"/>
      <c r="L69" s="169"/>
      <c r="M69" s="169"/>
      <c r="N69" s="169"/>
      <c r="O69" s="169"/>
      <c r="P69" s="169"/>
      <c r="Q69" s="169"/>
      <c r="R69" s="169"/>
      <c r="S69" s="169"/>
    </row>
    <row r="70">
      <c r="A70" s="166" t="s">
        <v>199</v>
      </c>
      <c r="B70" s="167">
        <v>70.0</v>
      </c>
      <c r="C70" s="168">
        <v>0.0918</v>
      </c>
      <c r="D70" s="168">
        <v>0.0471</v>
      </c>
      <c r="E70" s="168">
        <v>0.295</v>
      </c>
      <c r="F70" s="168">
        <v>0.2654</v>
      </c>
      <c r="G70" s="169"/>
      <c r="H70" s="169"/>
      <c r="I70" s="169"/>
      <c r="J70" s="169"/>
      <c r="K70" s="169"/>
      <c r="L70" s="169"/>
      <c r="M70" s="169"/>
      <c r="N70" s="169"/>
      <c r="O70" s="169"/>
      <c r="P70" s="169"/>
      <c r="Q70" s="169"/>
      <c r="R70" s="169"/>
      <c r="S70" s="169"/>
    </row>
    <row r="71">
      <c r="A71" s="170" t="s">
        <v>200</v>
      </c>
      <c r="B71" s="171">
        <v>32.0</v>
      </c>
      <c r="C71" s="172">
        <v>0.3065</v>
      </c>
      <c r="D71" s="172">
        <v>0.147</v>
      </c>
      <c r="E71" s="172">
        <v>0.3925</v>
      </c>
      <c r="F71" s="172">
        <v>0.155</v>
      </c>
      <c r="G71" s="169"/>
      <c r="H71" s="169"/>
      <c r="I71" s="169"/>
      <c r="J71" s="169"/>
      <c r="K71" s="169"/>
      <c r="L71" s="169"/>
      <c r="M71" s="169"/>
      <c r="N71" s="169"/>
      <c r="O71" s="169"/>
      <c r="P71" s="169"/>
      <c r="Q71" s="169"/>
      <c r="R71" s="169"/>
      <c r="S71" s="169"/>
    </row>
    <row r="72">
      <c r="A72" s="166" t="s">
        <v>201</v>
      </c>
      <c r="B72" s="167">
        <v>16.0</v>
      </c>
      <c r="C72" s="168">
        <v>0.3435</v>
      </c>
      <c r="D72" s="168">
        <v>0.1743</v>
      </c>
      <c r="E72" s="168">
        <v>0.1693</v>
      </c>
      <c r="F72" s="168">
        <v>0.1503</v>
      </c>
      <c r="G72" s="169"/>
      <c r="H72" s="169"/>
      <c r="I72" s="169"/>
      <c r="J72" s="169"/>
      <c r="K72" s="169"/>
      <c r="L72" s="169"/>
      <c r="M72" s="169"/>
      <c r="N72" s="169"/>
      <c r="O72" s="169"/>
      <c r="P72" s="169"/>
      <c r="Q72" s="169"/>
      <c r="R72" s="169"/>
      <c r="S72" s="169"/>
    </row>
    <row r="73">
      <c r="A73" s="170" t="s">
        <v>202</v>
      </c>
      <c r="B73" s="171">
        <v>68.0</v>
      </c>
      <c r="C73" s="172">
        <v>0.1883</v>
      </c>
      <c r="D73" s="172">
        <v>0.041</v>
      </c>
      <c r="E73" s="172">
        <v>0.1637</v>
      </c>
      <c r="F73" s="172">
        <v>0.2143</v>
      </c>
      <c r="G73" s="169"/>
      <c r="H73" s="169"/>
      <c r="I73" s="169"/>
      <c r="J73" s="169"/>
      <c r="K73" s="169"/>
      <c r="L73" s="169"/>
      <c r="M73" s="169"/>
      <c r="N73" s="169"/>
      <c r="O73" s="169"/>
      <c r="P73" s="169"/>
      <c r="Q73" s="169"/>
      <c r="R73" s="169"/>
      <c r="S73" s="169"/>
    </row>
    <row r="74">
      <c r="A74" s="166" t="s">
        <v>203</v>
      </c>
      <c r="B74" s="167">
        <v>16.0</v>
      </c>
      <c r="C74" s="168">
        <v>0.0626</v>
      </c>
      <c r="D74" s="168">
        <v>0.0389</v>
      </c>
      <c r="E74" s="168">
        <v>0.1135</v>
      </c>
      <c r="F74" s="168">
        <v>0.0918</v>
      </c>
      <c r="G74" s="169"/>
      <c r="H74" s="169"/>
      <c r="I74" s="169"/>
      <c r="J74" s="169"/>
      <c r="K74" s="169"/>
      <c r="L74" s="169"/>
      <c r="M74" s="169"/>
      <c r="N74" s="169"/>
      <c r="O74" s="169"/>
      <c r="P74" s="169"/>
      <c r="Q74" s="169"/>
      <c r="R74" s="169"/>
      <c r="S74" s="169"/>
    </row>
    <row r="75">
      <c r="A75" s="170" t="s">
        <v>204</v>
      </c>
      <c r="B75" s="171">
        <v>15.0</v>
      </c>
      <c r="C75" s="172">
        <v>0.0971</v>
      </c>
      <c r="D75" s="172">
        <v>0.0324</v>
      </c>
      <c r="E75" s="172">
        <v>0.0631</v>
      </c>
      <c r="F75" s="172">
        <v>0.0472</v>
      </c>
      <c r="G75" s="169"/>
      <c r="H75" s="169"/>
      <c r="I75" s="169"/>
      <c r="J75" s="169"/>
      <c r="K75" s="169"/>
      <c r="L75" s="169"/>
      <c r="M75" s="169"/>
      <c r="N75" s="169"/>
      <c r="O75" s="169"/>
      <c r="P75" s="169"/>
      <c r="Q75" s="169"/>
      <c r="R75" s="169"/>
      <c r="S75" s="169"/>
    </row>
    <row r="76">
      <c r="A76" s="166" t="s">
        <v>205</v>
      </c>
      <c r="B76" s="167">
        <v>60.0</v>
      </c>
      <c r="C76" s="168">
        <v>0.3744</v>
      </c>
      <c r="D76" s="168">
        <v>0.102</v>
      </c>
      <c r="E76" s="168">
        <v>0.1903</v>
      </c>
      <c r="F76" s="168">
        <v>0.4452</v>
      </c>
      <c r="G76" s="169"/>
      <c r="H76" s="169"/>
      <c r="I76" s="169"/>
      <c r="J76" s="169"/>
      <c r="K76" s="169"/>
      <c r="L76" s="169"/>
      <c r="M76" s="169"/>
      <c r="N76" s="169"/>
      <c r="O76" s="169"/>
      <c r="P76" s="169"/>
      <c r="Q76" s="169"/>
      <c r="R76" s="169"/>
      <c r="S76" s="169"/>
    </row>
    <row r="77">
      <c r="A77" s="170" t="s">
        <v>206</v>
      </c>
      <c r="B77" s="171">
        <v>76.0</v>
      </c>
      <c r="C77" s="172">
        <v>0.1745</v>
      </c>
      <c r="D77" s="172">
        <v>0.1178</v>
      </c>
      <c r="E77" s="172">
        <v>0.1498</v>
      </c>
      <c r="F77" s="172">
        <v>0.2572</v>
      </c>
      <c r="G77" s="169"/>
      <c r="H77" s="169"/>
      <c r="I77" s="169"/>
      <c r="J77" s="169"/>
      <c r="K77" s="169"/>
      <c r="L77" s="169"/>
      <c r="M77" s="169"/>
      <c r="N77" s="169"/>
      <c r="O77" s="169"/>
      <c r="P77" s="169"/>
      <c r="Q77" s="169"/>
      <c r="R77" s="169"/>
      <c r="S77" s="169"/>
    </row>
    <row r="78">
      <c r="A78" s="166" t="s">
        <v>207</v>
      </c>
      <c r="B78" s="167">
        <v>2.0</v>
      </c>
      <c r="C78" s="168">
        <v>-0.0324</v>
      </c>
      <c r="D78" s="168">
        <v>0.042</v>
      </c>
      <c r="E78" s="168">
        <v>0.282</v>
      </c>
      <c r="F78" s="167" t="e">
        <v>#DIV/0!</v>
      </c>
      <c r="G78" s="169"/>
      <c r="H78" s="169"/>
      <c r="I78" s="169"/>
      <c r="J78" s="169"/>
      <c r="K78" s="169"/>
      <c r="L78" s="169"/>
      <c r="M78" s="169"/>
      <c r="N78" s="169"/>
      <c r="O78" s="169"/>
      <c r="P78" s="169"/>
      <c r="Q78" s="169"/>
      <c r="R78" s="169"/>
      <c r="S78" s="169"/>
    </row>
    <row r="79">
      <c r="A79" s="170" t="s">
        <v>208</v>
      </c>
      <c r="B79" s="171">
        <v>67.0</v>
      </c>
      <c r="C79" s="172">
        <v>0.3361</v>
      </c>
      <c r="D79" s="172">
        <v>0.0663</v>
      </c>
      <c r="E79" s="172">
        <v>0.2225</v>
      </c>
      <c r="F79" s="172">
        <v>0.3014</v>
      </c>
      <c r="G79" s="169"/>
      <c r="H79" s="169"/>
      <c r="I79" s="169"/>
      <c r="J79" s="169"/>
      <c r="K79" s="169"/>
      <c r="L79" s="169"/>
      <c r="M79" s="169"/>
      <c r="N79" s="169"/>
      <c r="O79" s="169"/>
      <c r="P79" s="169"/>
      <c r="Q79" s="169"/>
      <c r="R79" s="169"/>
      <c r="S79" s="169"/>
    </row>
    <row r="80">
      <c r="A80" s="166" t="s">
        <v>209</v>
      </c>
      <c r="B80" s="167">
        <v>34.0</v>
      </c>
      <c r="C80" s="168">
        <v>0.4311</v>
      </c>
      <c r="D80" s="168">
        <v>0.1399</v>
      </c>
      <c r="E80" s="168">
        <v>0.3262</v>
      </c>
      <c r="F80" s="168">
        <v>0.1777</v>
      </c>
      <c r="G80" s="169"/>
      <c r="H80" s="169"/>
      <c r="I80" s="169"/>
      <c r="J80" s="169"/>
      <c r="K80" s="169"/>
      <c r="L80" s="169"/>
      <c r="M80" s="169"/>
      <c r="N80" s="169"/>
      <c r="O80" s="169"/>
      <c r="P80" s="169"/>
      <c r="Q80" s="169"/>
      <c r="R80" s="169"/>
      <c r="S80" s="169"/>
    </row>
    <row r="81">
      <c r="A81" s="170" t="s">
        <v>210</v>
      </c>
      <c r="B81" s="171">
        <v>8.0</v>
      </c>
      <c r="C81" s="172">
        <v>0.674</v>
      </c>
      <c r="D81" s="172">
        <v>0.1639</v>
      </c>
      <c r="E81" s="172">
        <v>0.2688</v>
      </c>
      <c r="F81" s="172">
        <v>0.12</v>
      </c>
      <c r="G81" s="169"/>
      <c r="H81" s="169"/>
      <c r="I81" s="169"/>
      <c r="J81" s="169"/>
      <c r="K81" s="169"/>
      <c r="L81" s="169"/>
      <c r="M81" s="169"/>
      <c r="N81" s="169"/>
      <c r="O81" s="169"/>
      <c r="P81" s="169"/>
      <c r="Q81" s="169"/>
      <c r="R81" s="169"/>
      <c r="S81" s="169"/>
    </row>
    <row r="82">
      <c r="A82" s="166" t="s">
        <v>211</v>
      </c>
      <c r="B82" s="167">
        <v>12.0</v>
      </c>
      <c r="C82" s="168">
        <v>0.1143</v>
      </c>
      <c r="D82" s="168">
        <v>0.0638</v>
      </c>
      <c r="E82" s="168">
        <v>0.2751</v>
      </c>
      <c r="F82" s="168">
        <v>0.2743</v>
      </c>
      <c r="G82" s="169"/>
      <c r="H82" s="169"/>
      <c r="I82" s="169"/>
      <c r="J82" s="169"/>
      <c r="K82" s="169"/>
      <c r="L82" s="169"/>
      <c r="M82" s="169"/>
      <c r="N82" s="169"/>
      <c r="O82" s="169"/>
      <c r="P82" s="169"/>
      <c r="Q82" s="169"/>
      <c r="R82" s="169"/>
      <c r="S82" s="169"/>
    </row>
    <row r="83">
      <c r="A83" s="170" t="s">
        <v>212</v>
      </c>
      <c r="B83" s="171">
        <v>88.0</v>
      </c>
      <c r="C83" s="172">
        <v>0.1622</v>
      </c>
      <c r="D83" s="172">
        <v>0.2291</v>
      </c>
      <c r="E83" s="172">
        <v>0.3466</v>
      </c>
      <c r="F83" s="172">
        <v>0.2516</v>
      </c>
      <c r="G83" s="169"/>
      <c r="H83" s="169"/>
      <c r="I83" s="169"/>
      <c r="J83" s="169"/>
      <c r="K83" s="169"/>
      <c r="L83" s="169"/>
      <c r="M83" s="169"/>
      <c r="N83" s="169"/>
      <c r="O83" s="169"/>
      <c r="P83" s="169"/>
      <c r="Q83" s="169"/>
      <c r="R83" s="169"/>
      <c r="S83" s="169"/>
    </row>
    <row r="84">
      <c r="A84" s="166" t="s">
        <v>213</v>
      </c>
      <c r="B84" s="167">
        <v>36.0</v>
      </c>
      <c r="C84" s="168">
        <v>0.1055</v>
      </c>
      <c r="D84" s="168">
        <v>0.2206</v>
      </c>
      <c r="E84" s="168">
        <v>0.2585</v>
      </c>
      <c r="F84" s="168">
        <v>0.2668</v>
      </c>
      <c r="G84" s="169"/>
      <c r="H84" s="169"/>
      <c r="I84" s="169"/>
      <c r="J84" s="169"/>
      <c r="K84" s="169"/>
      <c r="L84" s="169"/>
      <c r="M84" s="169"/>
      <c r="N84" s="169"/>
      <c r="O84" s="169"/>
      <c r="P84" s="169"/>
      <c r="Q84" s="169"/>
      <c r="R84" s="169"/>
      <c r="S84" s="169"/>
    </row>
    <row r="85">
      <c r="A85" s="170" t="s">
        <v>214</v>
      </c>
      <c r="B85" s="171">
        <v>375.0</v>
      </c>
      <c r="C85" s="172">
        <v>0.2304</v>
      </c>
      <c r="D85" s="172">
        <v>0.1772</v>
      </c>
      <c r="E85" s="172">
        <v>0.4169</v>
      </c>
      <c r="F85" s="172">
        <v>0.2215</v>
      </c>
      <c r="G85" s="169"/>
      <c r="H85" s="169"/>
      <c r="I85" s="169"/>
      <c r="J85" s="169"/>
      <c r="K85" s="169"/>
      <c r="L85" s="169"/>
      <c r="M85" s="169"/>
      <c r="N85" s="169"/>
      <c r="O85" s="169"/>
      <c r="P85" s="169"/>
      <c r="Q85" s="169"/>
      <c r="R85" s="169"/>
      <c r="S85" s="169"/>
    </row>
    <row r="86">
      <c r="A86" s="166" t="s">
        <v>215</v>
      </c>
      <c r="B86" s="167">
        <v>28.0</v>
      </c>
      <c r="C86" s="168">
        <v>0.5932</v>
      </c>
      <c r="D86" s="168">
        <v>0.1997</v>
      </c>
      <c r="E86" s="168">
        <v>0.266</v>
      </c>
      <c r="F86" s="168">
        <v>0.1414</v>
      </c>
      <c r="G86" s="169"/>
      <c r="H86" s="169"/>
      <c r="I86" s="169"/>
      <c r="J86" s="169"/>
      <c r="K86" s="169"/>
      <c r="L86" s="169"/>
      <c r="M86" s="169"/>
      <c r="N86" s="169"/>
      <c r="O86" s="169"/>
      <c r="P86" s="169"/>
      <c r="Q86" s="169"/>
      <c r="R86" s="169"/>
      <c r="S86" s="169"/>
    </row>
    <row r="87">
      <c r="A87" s="170" t="s">
        <v>216</v>
      </c>
      <c r="B87" s="171">
        <v>17.0</v>
      </c>
      <c r="C87" s="172">
        <v>0.529</v>
      </c>
      <c r="D87" s="172">
        <v>-0.016</v>
      </c>
      <c r="E87" s="172">
        <v>0.0807</v>
      </c>
      <c r="F87" s="172">
        <v>0.195</v>
      </c>
      <c r="G87" s="169"/>
      <c r="H87" s="169"/>
      <c r="I87" s="169"/>
      <c r="J87" s="169"/>
      <c r="K87" s="169"/>
      <c r="L87" s="169"/>
      <c r="M87" s="169"/>
      <c r="N87" s="169"/>
      <c r="O87" s="169"/>
      <c r="P87" s="169"/>
      <c r="Q87" s="169"/>
      <c r="R87" s="169"/>
      <c r="S87" s="169"/>
    </row>
    <row r="88">
      <c r="A88" s="166" t="s">
        <v>217</v>
      </c>
      <c r="B88" s="167">
        <v>82.0</v>
      </c>
      <c r="C88" s="168">
        <v>0.089</v>
      </c>
      <c r="D88" s="168">
        <v>0.0666</v>
      </c>
      <c r="E88" s="168">
        <v>0.2345</v>
      </c>
      <c r="F88" s="168">
        <v>0.1595</v>
      </c>
      <c r="G88" s="169"/>
      <c r="H88" s="169"/>
      <c r="I88" s="169"/>
      <c r="J88" s="169"/>
      <c r="K88" s="169"/>
      <c r="L88" s="169"/>
      <c r="M88" s="169"/>
      <c r="N88" s="169"/>
      <c r="O88" s="169"/>
      <c r="P88" s="169"/>
      <c r="Q88" s="169"/>
      <c r="R88" s="169"/>
      <c r="S88" s="169"/>
    </row>
    <row r="89">
      <c r="A89" s="170" t="s">
        <v>218</v>
      </c>
      <c r="B89" s="171">
        <v>42.0</v>
      </c>
      <c r="C89" s="172">
        <v>0.0813</v>
      </c>
      <c r="D89" s="172">
        <v>0.1012</v>
      </c>
      <c r="E89" s="172">
        <v>0.1905</v>
      </c>
      <c r="F89" s="172">
        <v>0.1577</v>
      </c>
      <c r="G89" s="169"/>
      <c r="H89" s="169"/>
      <c r="I89" s="169"/>
      <c r="J89" s="169"/>
      <c r="K89" s="169"/>
      <c r="L89" s="169"/>
      <c r="M89" s="169"/>
      <c r="N89" s="169"/>
      <c r="O89" s="169"/>
      <c r="P89" s="169"/>
      <c r="Q89" s="169"/>
      <c r="R89" s="169"/>
      <c r="S89" s="169"/>
    </row>
    <row r="90">
      <c r="A90" s="166" t="s">
        <v>219</v>
      </c>
      <c r="B90" s="167">
        <v>16.0</v>
      </c>
      <c r="C90" s="168">
        <v>0.0948</v>
      </c>
      <c r="D90" s="168">
        <v>0.0691</v>
      </c>
      <c r="E90" s="168">
        <v>0.179</v>
      </c>
      <c r="F90" s="168">
        <v>0.1196</v>
      </c>
      <c r="G90" s="169"/>
      <c r="H90" s="169"/>
      <c r="I90" s="169"/>
      <c r="J90" s="169"/>
      <c r="K90" s="169"/>
      <c r="L90" s="169"/>
      <c r="M90" s="169"/>
      <c r="N90" s="169"/>
      <c r="O90" s="169"/>
      <c r="P90" s="169"/>
      <c r="Q90" s="169"/>
      <c r="R90" s="169"/>
      <c r="S90" s="169"/>
    </row>
    <row r="91">
      <c r="A91" s="170" t="s">
        <v>220</v>
      </c>
      <c r="B91" s="171">
        <v>17.0</v>
      </c>
      <c r="C91" s="172">
        <v>0.1517</v>
      </c>
      <c r="D91" s="172">
        <v>0.1086</v>
      </c>
      <c r="E91" s="172">
        <v>0.141</v>
      </c>
      <c r="F91" s="172">
        <v>0.1747</v>
      </c>
      <c r="G91" s="169"/>
      <c r="H91" s="169"/>
      <c r="I91" s="169"/>
      <c r="J91" s="169"/>
      <c r="K91" s="169"/>
      <c r="L91" s="169"/>
      <c r="M91" s="169"/>
      <c r="N91" s="169"/>
      <c r="O91" s="169"/>
      <c r="P91" s="169"/>
      <c r="Q91" s="169"/>
      <c r="R91" s="169"/>
      <c r="S91" s="169"/>
    </row>
    <row r="92">
      <c r="A92" s="166" t="s">
        <v>221</v>
      </c>
      <c r="B92" s="167">
        <v>4.0</v>
      </c>
      <c r="C92" s="168">
        <v>0.1218</v>
      </c>
      <c r="D92" s="168">
        <v>0.0167</v>
      </c>
      <c r="E92" s="168">
        <v>0.1096</v>
      </c>
      <c r="F92" s="168">
        <v>0.1627</v>
      </c>
      <c r="G92" s="169"/>
      <c r="H92" s="169"/>
      <c r="I92" s="169"/>
      <c r="J92" s="169"/>
      <c r="K92" s="169"/>
      <c r="L92" s="169"/>
      <c r="M92" s="169"/>
      <c r="N92" s="169"/>
      <c r="O92" s="169"/>
      <c r="P92" s="169"/>
      <c r="Q92" s="169"/>
      <c r="R92" s="169"/>
      <c r="S92" s="169"/>
    </row>
    <row r="93">
      <c r="A93" s="170" t="s">
        <v>222</v>
      </c>
      <c r="B93" s="171">
        <v>34.0</v>
      </c>
      <c r="C93" s="172">
        <v>0.326</v>
      </c>
      <c r="D93" s="172">
        <v>0.076</v>
      </c>
      <c r="E93" s="172">
        <v>0.3005</v>
      </c>
      <c r="F93" s="172">
        <v>0.619</v>
      </c>
      <c r="G93" s="169"/>
      <c r="H93" s="169"/>
      <c r="I93" s="169"/>
      <c r="J93" s="169"/>
      <c r="K93" s="169"/>
      <c r="L93" s="169"/>
      <c r="M93" s="169"/>
      <c r="N93" s="169"/>
      <c r="O93" s="169"/>
      <c r="P93" s="169"/>
      <c r="Q93" s="169"/>
      <c r="R93" s="169"/>
      <c r="S93" s="169"/>
    </row>
    <row r="94">
      <c r="A94" s="166" t="s">
        <v>223</v>
      </c>
      <c r="B94" s="167">
        <v>16.0</v>
      </c>
      <c r="C94" s="168">
        <v>0.1105</v>
      </c>
      <c r="D94" s="168">
        <v>0.0273</v>
      </c>
      <c r="E94" s="168">
        <v>0.0497</v>
      </c>
      <c r="F94" s="168">
        <v>0.0526</v>
      </c>
      <c r="G94" s="169"/>
      <c r="H94" s="169"/>
      <c r="I94" s="169"/>
      <c r="J94" s="169"/>
      <c r="K94" s="169"/>
      <c r="L94" s="169"/>
      <c r="M94" s="169"/>
      <c r="N94" s="169"/>
      <c r="O94" s="169"/>
      <c r="P94" s="169"/>
      <c r="Q94" s="169"/>
      <c r="R94" s="169"/>
      <c r="S94" s="169"/>
    </row>
    <row r="95">
      <c r="A95" s="170" t="s">
        <v>224</v>
      </c>
      <c r="B95" s="171">
        <v>14.0</v>
      </c>
      <c r="C95" s="172">
        <v>0.0899</v>
      </c>
      <c r="D95" s="172">
        <v>0.1458</v>
      </c>
      <c r="E95" s="172">
        <v>0.0629</v>
      </c>
      <c r="F95" s="172">
        <v>0.0931</v>
      </c>
      <c r="G95" s="169"/>
      <c r="H95" s="169"/>
      <c r="I95" s="169"/>
      <c r="J95" s="169"/>
      <c r="K95" s="169"/>
      <c r="L95" s="169"/>
      <c r="M95" s="169"/>
      <c r="N95" s="169"/>
      <c r="O95" s="169"/>
      <c r="P95" s="169"/>
      <c r="Q95" s="169"/>
      <c r="R95" s="169"/>
      <c r="S95" s="169"/>
    </row>
    <row r="96">
      <c r="A96" s="166" t="s">
        <v>225</v>
      </c>
      <c r="B96" s="167">
        <v>7229.0</v>
      </c>
      <c r="C96" s="168">
        <v>0.1768</v>
      </c>
      <c r="D96" s="168">
        <v>0.1177</v>
      </c>
      <c r="E96" s="168">
        <v>0.4133</v>
      </c>
      <c r="F96" s="168">
        <v>0.1967</v>
      </c>
      <c r="G96" s="169"/>
      <c r="H96" s="169"/>
      <c r="I96" s="169"/>
      <c r="J96" s="169"/>
      <c r="K96" s="169"/>
      <c r="L96" s="169"/>
      <c r="M96" s="169"/>
      <c r="N96" s="169"/>
      <c r="O96" s="169"/>
      <c r="P96" s="169"/>
      <c r="Q96" s="169"/>
      <c r="R96" s="169"/>
      <c r="S96" s="169"/>
    </row>
    <row r="97">
      <c r="A97" s="170" t="s">
        <v>226</v>
      </c>
      <c r="B97" s="171">
        <v>5619.0</v>
      </c>
      <c r="C97" s="172">
        <v>0.1574</v>
      </c>
      <c r="D97" s="172">
        <v>0.119</v>
      </c>
      <c r="E97" s="172">
        <v>0.4994</v>
      </c>
      <c r="F97" s="172">
        <v>0.2066</v>
      </c>
      <c r="G97" s="169"/>
      <c r="H97" s="169"/>
      <c r="I97" s="169"/>
      <c r="J97" s="169"/>
      <c r="K97" s="169"/>
      <c r="L97" s="169"/>
      <c r="M97" s="169"/>
      <c r="N97" s="169"/>
      <c r="O97" s="169"/>
      <c r="P97" s="169"/>
      <c r="Q97" s="169"/>
      <c r="R97" s="169"/>
      <c r="S97" s="169"/>
    </row>
    <row r="98">
      <c r="A98" s="17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5" max="5" width="43.5"/>
    <col customWidth="1" min="6" max="6" width="32.25"/>
    <col customWidth="1" min="7" max="7" width="33.63"/>
    <col customWidth="1" min="8" max="8" width="26.5"/>
    <col customWidth="1" min="9" max="10" width="28.0"/>
    <col customWidth="1" min="11" max="11" width="29.38"/>
    <col customWidth="1" min="13" max="13" width="17.38"/>
    <col customWidth="1" min="14" max="14" width="16.25"/>
    <col customWidth="1" min="18" max="18" width="29.13"/>
  </cols>
  <sheetData>
    <row r="1">
      <c r="A1" s="174" t="s">
        <v>227</v>
      </c>
      <c r="B1" s="175" t="s">
        <v>228</v>
      </c>
      <c r="C1" s="175" t="s">
        <v>229</v>
      </c>
      <c r="D1" s="175" t="s">
        <v>230</v>
      </c>
      <c r="E1" s="176" t="s">
        <v>231</v>
      </c>
      <c r="F1" s="176" t="s">
        <v>232</v>
      </c>
      <c r="G1" s="176" t="s">
        <v>233</v>
      </c>
      <c r="H1" s="176" t="s">
        <v>234</v>
      </c>
      <c r="I1" s="176" t="s">
        <v>235</v>
      </c>
      <c r="J1" s="176" t="s">
        <v>236</v>
      </c>
      <c r="K1" s="176" t="s">
        <v>237</v>
      </c>
      <c r="L1" s="175" t="s">
        <v>238</v>
      </c>
      <c r="M1" s="176" t="s">
        <v>239</v>
      </c>
      <c r="N1" s="176" t="s">
        <v>240</v>
      </c>
      <c r="O1" s="176" t="s">
        <v>241</v>
      </c>
      <c r="P1" s="176" t="s">
        <v>242</v>
      </c>
      <c r="Q1" s="176" t="s">
        <v>243</v>
      </c>
      <c r="R1" s="176" t="s">
        <v>244</v>
      </c>
      <c r="S1" s="176" t="s">
        <v>245</v>
      </c>
    </row>
    <row r="2">
      <c r="A2" s="177" t="s">
        <v>132</v>
      </c>
      <c r="B2" s="178">
        <v>49.0</v>
      </c>
      <c r="C2" s="179">
        <v>0.262</v>
      </c>
      <c r="D2" s="179">
        <v>0.031</v>
      </c>
      <c r="E2" s="179">
        <v>0.1228</v>
      </c>
      <c r="F2" s="179">
        <v>0.1062</v>
      </c>
      <c r="G2" s="179">
        <v>0.1</v>
      </c>
      <c r="H2" s="179">
        <v>0.1091</v>
      </c>
      <c r="I2" s="179">
        <v>0.1028</v>
      </c>
      <c r="J2" s="179">
        <v>0.1107</v>
      </c>
      <c r="K2" s="179">
        <v>0.1045</v>
      </c>
      <c r="L2" s="179">
        <v>0.1224</v>
      </c>
      <c r="M2" s="179">
        <v>0.2278</v>
      </c>
      <c r="N2" s="179">
        <v>0.131</v>
      </c>
      <c r="O2" s="179">
        <v>0.738</v>
      </c>
      <c r="P2" s="179">
        <v>0.0086</v>
      </c>
      <c r="Q2" s="179">
        <v>0.1054</v>
      </c>
      <c r="R2" s="179">
        <v>0.0167</v>
      </c>
      <c r="S2" s="179">
        <v>0.0408</v>
      </c>
    </row>
    <row r="3">
      <c r="A3" s="177" t="s">
        <v>133</v>
      </c>
      <c r="B3" s="178">
        <v>73.0</v>
      </c>
      <c r="C3" s="179">
        <v>0.1687</v>
      </c>
      <c r="D3" s="179">
        <v>0.0341</v>
      </c>
      <c r="E3" s="179">
        <v>0.0904</v>
      </c>
      <c r="F3" s="179">
        <v>0.0781</v>
      </c>
      <c r="G3" s="179">
        <v>0.0728</v>
      </c>
      <c r="H3" s="179">
        <v>0.0786</v>
      </c>
      <c r="I3" s="179">
        <v>0.0733</v>
      </c>
      <c r="J3" s="179">
        <v>0.0797</v>
      </c>
      <c r="K3" s="179">
        <v>0.0744</v>
      </c>
      <c r="L3" s="179">
        <v>0.0928</v>
      </c>
      <c r="M3" s="179">
        <v>0.1645</v>
      </c>
      <c r="N3" s="179">
        <v>0.1363</v>
      </c>
      <c r="O3" s="179">
        <v>0.8313</v>
      </c>
      <c r="P3" s="179">
        <v>0.0435</v>
      </c>
      <c r="Q3" s="179">
        <v>0.0717</v>
      </c>
      <c r="R3" s="179">
        <v>0.0123</v>
      </c>
      <c r="S3" s="179">
        <v>0.008</v>
      </c>
    </row>
    <row r="4">
      <c r="A4" s="177" t="s">
        <v>134</v>
      </c>
      <c r="B4" s="178">
        <v>21.0</v>
      </c>
      <c r="C4" s="179">
        <v>0.0141</v>
      </c>
      <c r="D4" s="179">
        <v>-0.0766</v>
      </c>
      <c r="E4" s="179">
        <v>-0.2254</v>
      </c>
      <c r="F4" s="179">
        <v>-0.2314</v>
      </c>
      <c r="G4" s="179">
        <v>-0.219</v>
      </c>
      <c r="H4" s="179">
        <v>-0.2378</v>
      </c>
      <c r="I4" s="179">
        <v>-0.2252</v>
      </c>
      <c r="J4" s="179">
        <v>-0.2368</v>
      </c>
      <c r="K4" s="179">
        <v>-0.2241</v>
      </c>
      <c r="L4" s="179">
        <v>-0.2857</v>
      </c>
      <c r="M4" s="179">
        <v>-0.2543</v>
      </c>
      <c r="N4" s="179">
        <v>-0.2818</v>
      </c>
      <c r="O4" s="179">
        <v>0.9859</v>
      </c>
      <c r="P4" s="179">
        <v>0.0039</v>
      </c>
      <c r="Q4" s="179">
        <v>0.0314</v>
      </c>
      <c r="R4" s="179">
        <v>0.0059</v>
      </c>
      <c r="S4" s="179">
        <v>0.1269</v>
      </c>
    </row>
    <row r="5">
      <c r="A5" s="177" t="s">
        <v>135</v>
      </c>
      <c r="B5" s="178">
        <v>39.0</v>
      </c>
      <c r="C5" s="179">
        <v>0.5304</v>
      </c>
      <c r="D5" s="179">
        <v>0.0706</v>
      </c>
      <c r="E5" s="179">
        <v>0.1278</v>
      </c>
      <c r="F5" s="179">
        <v>0.1196</v>
      </c>
      <c r="G5" s="179">
        <v>0.1052</v>
      </c>
      <c r="H5" s="179">
        <v>0.127</v>
      </c>
      <c r="I5" s="179">
        <v>0.1117</v>
      </c>
      <c r="J5" s="179">
        <v>0.127</v>
      </c>
      <c r="K5" s="179">
        <v>0.1116</v>
      </c>
      <c r="L5" s="179">
        <v>0.0831</v>
      </c>
      <c r="M5" s="179">
        <v>0.4917</v>
      </c>
      <c r="N5" s="179">
        <v>0.0845</v>
      </c>
      <c r="O5" s="179">
        <v>0.4696</v>
      </c>
      <c r="P5" s="179">
        <v>0.0014</v>
      </c>
      <c r="Q5" s="179">
        <v>0.4086</v>
      </c>
      <c r="R5" s="179">
        <v>0.0082</v>
      </c>
      <c r="S5" s="179">
        <v>0.0548</v>
      </c>
    </row>
    <row r="6">
      <c r="A6" s="177" t="s">
        <v>136</v>
      </c>
      <c r="B6" s="178">
        <v>26.0</v>
      </c>
      <c r="C6" s="179">
        <v>0.1425</v>
      </c>
      <c r="D6" s="179">
        <v>0.0396</v>
      </c>
      <c r="E6" s="179">
        <v>0.0631</v>
      </c>
      <c r="F6" s="179">
        <v>0.0526</v>
      </c>
      <c r="G6" s="179">
        <v>0.0505</v>
      </c>
      <c r="H6" s="179">
        <v>0.053</v>
      </c>
      <c r="I6" s="179">
        <v>0.051</v>
      </c>
      <c r="J6" s="179">
        <v>0.0589</v>
      </c>
      <c r="K6" s="179">
        <v>0.0569</v>
      </c>
      <c r="L6" s="179">
        <v>0.0676</v>
      </c>
      <c r="M6" s="179">
        <v>0.1418</v>
      </c>
      <c r="N6" s="179">
        <v>0.1237</v>
      </c>
      <c r="O6" s="179">
        <v>0.8575</v>
      </c>
      <c r="P6" s="179">
        <v>0.0561</v>
      </c>
      <c r="Q6" s="179">
        <v>0.0742</v>
      </c>
      <c r="R6" s="179">
        <v>0.0105</v>
      </c>
      <c r="S6" s="179">
        <v>0.0041</v>
      </c>
    </row>
    <row r="7">
      <c r="A7" s="177" t="s">
        <v>137</v>
      </c>
      <c r="B7" s="178">
        <v>38.0</v>
      </c>
      <c r="C7" s="179">
        <v>0.1558</v>
      </c>
      <c r="D7" s="179">
        <v>0.0134</v>
      </c>
      <c r="E7" s="179">
        <v>0.0689</v>
      </c>
      <c r="F7" s="179">
        <v>0.064</v>
      </c>
      <c r="G7" s="179">
        <v>0.0553</v>
      </c>
      <c r="H7" s="179">
        <v>0.0653</v>
      </c>
      <c r="I7" s="179">
        <v>0.0564</v>
      </c>
      <c r="J7" s="179">
        <v>0.0694</v>
      </c>
      <c r="K7" s="179">
        <v>0.0605</v>
      </c>
      <c r="L7" s="179">
        <v>0.075</v>
      </c>
      <c r="M7" s="179">
        <v>0.1478</v>
      </c>
      <c r="N7" s="179">
        <v>0.1081</v>
      </c>
      <c r="O7" s="179">
        <v>0.8442</v>
      </c>
      <c r="P7" s="179">
        <v>0.033</v>
      </c>
      <c r="Q7" s="179">
        <v>0.0727</v>
      </c>
      <c r="R7" s="179">
        <v>0.0049</v>
      </c>
      <c r="S7" s="179">
        <v>0.0075</v>
      </c>
    </row>
    <row r="8">
      <c r="A8" s="177" t="s">
        <v>138</v>
      </c>
      <c r="B8" s="178">
        <v>7.0</v>
      </c>
      <c r="C8" s="179">
        <v>1.0</v>
      </c>
      <c r="D8" s="179">
        <v>0.3261</v>
      </c>
      <c r="E8" s="179">
        <v>0.0231</v>
      </c>
      <c r="F8" s="179">
        <v>0.0</v>
      </c>
      <c r="G8" s="179">
        <v>0.0</v>
      </c>
      <c r="H8" s="179">
        <v>-4.0E-4</v>
      </c>
      <c r="I8" s="179">
        <v>-3.0E-4</v>
      </c>
      <c r="J8" s="179">
        <v>-4.0E-4</v>
      </c>
      <c r="K8" s="179">
        <v>-3.0E-4</v>
      </c>
      <c r="L8" s="179">
        <v>0.0</v>
      </c>
      <c r="M8" s="179">
        <v>0.5328</v>
      </c>
      <c r="N8" s="179">
        <v>0.0</v>
      </c>
      <c r="O8" s="179">
        <v>0.0</v>
      </c>
      <c r="P8" s="179">
        <v>0.0</v>
      </c>
      <c r="Q8" s="179">
        <v>0.5328</v>
      </c>
      <c r="R8" s="179">
        <v>0.0231</v>
      </c>
      <c r="S8" s="179">
        <v>0.0245</v>
      </c>
    </row>
    <row r="9">
      <c r="A9" s="177" t="s">
        <v>139</v>
      </c>
      <c r="B9" s="178">
        <v>563.0</v>
      </c>
      <c r="C9" s="179">
        <v>0.9983</v>
      </c>
      <c r="D9" s="179">
        <v>0.3131</v>
      </c>
      <c r="E9" s="179">
        <v>0.013</v>
      </c>
      <c r="F9" s="179">
        <v>0.0</v>
      </c>
      <c r="G9" s="179">
        <v>0.0</v>
      </c>
      <c r="H9" s="179">
        <v>-0.0027</v>
      </c>
      <c r="I9" s="179">
        <v>-0.0022</v>
      </c>
      <c r="J9" s="179">
        <v>-0.0027</v>
      </c>
      <c r="K9" s="179">
        <v>-0.0022</v>
      </c>
      <c r="L9" s="179">
        <v>0.0</v>
      </c>
      <c r="M9" s="179">
        <v>0.4757</v>
      </c>
      <c r="N9" s="179">
        <v>0.0</v>
      </c>
      <c r="O9" s="179">
        <v>0.0017</v>
      </c>
      <c r="P9" s="179">
        <v>0.0</v>
      </c>
      <c r="Q9" s="179">
        <v>0.4757</v>
      </c>
      <c r="R9" s="179">
        <v>0.013</v>
      </c>
      <c r="S9" s="179">
        <v>0.023</v>
      </c>
    </row>
    <row r="10">
      <c r="A10" s="177" t="s">
        <v>140</v>
      </c>
      <c r="B10" s="178">
        <v>21.0</v>
      </c>
      <c r="C10" s="179">
        <v>0.4799</v>
      </c>
      <c r="D10" s="179">
        <v>0.0507</v>
      </c>
      <c r="E10" s="179">
        <v>0.2363</v>
      </c>
      <c r="F10" s="179">
        <v>0.2303</v>
      </c>
      <c r="G10" s="179">
        <v>0.212</v>
      </c>
      <c r="H10" s="179">
        <v>0.2301</v>
      </c>
      <c r="I10" s="179">
        <v>0.2119</v>
      </c>
      <c r="J10" s="179">
        <v>0.2301</v>
      </c>
      <c r="K10" s="179">
        <v>0.2119</v>
      </c>
      <c r="L10" s="179">
        <v>0.2727</v>
      </c>
      <c r="M10" s="179">
        <v>0.5221</v>
      </c>
      <c r="N10" s="179">
        <v>0.2727</v>
      </c>
      <c r="O10" s="179">
        <v>0.5201</v>
      </c>
      <c r="P10" s="179">
        <v>0.0</v>
      </c>
      <c r="Q10" s="179">
        <v>0.2494</v>
      </c>
      <c r="R10" s="179">
        <v>0.006</v>
      </c>
      <c r="S10" s="179">
        <v>0.0177</v>
      </c>
    </row>
    <row r="11">
      <c r="A11" s="177" t="s">
        <v>141</v>
      </c>
      <c r="B11" s="178">
        <v>32.0</v>
      </c>
      <c r="C11" s="179">
        <v>0.5527</v>
      </c>
      <c r="D11" s="179">
        <v>0.1447</v>
      </c>
      <c r="E11" s="179">
        <v>0.2128</v>
      </c>
      <c r="F11" s="179">
        <v>0.2067</v>
      </c>
      <c r="G11" s="179">
        <v>0.1973</v>
      </c>
      <c r="H11" s="179">
        <v>0.2074</v>
      </c>
      <c r="I11" s="179">
        <v>0.198</v>
      </c>
      <c r="J11" s="179">
        <v>0.2074</v>
      </c>
      <c r="K11" s="179">
        <v>0.198</v>
      </c>
      <c r="L11" s="179">
        <v>0.2149</v>
      </c>
      <c r="M11" s="179">
        <v>0.5545</v>
      </c>
      <c r="N11" s="179">
        <v>0.2205</v>
      </c>
      <c r="O11" s="179">
        <v>0.4473</v>
      </c>
      <c r="P11" s="179">
        <v>0.0056</v>
      </c>
      <c r="Q11" s="179">
        <v>0.3396</v>
      </c>
      <c r="R11" s="179">
        <v>0.0061</v>
      </c>
      <c r="S11" s="179">
        <v>0.0087</v>
      </c>
    </row>
    <row r="12">
      <c r="A12" s="177" t="s">
        <v>142</v>
      </c>
      <c r="B12" s="178">
        <v>28.0</v>
      </c>
      <c r="C12" s="179">
        <v>0.4522</v>
      </c>
      <c r="D12" s="179">
        <v>0.104</v>
      </c>
      <c r="E12" s="179">
        <v>0.1937</v>
      </c>
      <c r="F12" s="179">
        <v>0.1832</v>
      </c>
      <c r="G12" s="179">
        <v>0.162</v>
      </c>
      <c r="H12" s="179">
        <v>0.1813</v>
      </c>
      <c r="I12" s="179">
        <v>0.1604</v>
      </c>
      <c r="J12" s="179">
        <v>0.1813</v>
      </c>
      <c r="K12" s="179">
        <v>0.1604</v>
      </c>
      <c r="L12" s="179">
        <v>0.2468</v>
      </c>
      <c r="M12" s="179">
        <v>0.4579</v>
      </c>
      <c r="N12" s="179">
        <v>0.2469</v>
      </c>
      <c r="O12" s="179">
        <v>0.5478</v>
      </c>
      <c r="P12" s="179">
        <v>1.0E-4</v>
      </c>
      <c r="Q12" s="179">
        <v>0.2111</v>
      </c>
      <c r="R12" s="179">
        <v>0.0105</v>
      </c>
      <c r="S12" s="179">
        <v>0.0103</v>
      </c>
    </row>
    <row r="13">
      <c r="A13" s="177" t="s">
        <v>143</v>
      </c>
      <c r="B13" s="178">
        <v>31.0</v>
      </c>
      <c r="C13" s="179">
        <v>0.6946</v>
      </c>
      <c r="D13" s="179">
        <v>0.2034</v>
      </c>
      <c r="E13" s="179">
        <v>0.0474</v>
      </c>
      <c r="F13" s="179">
        <v>0.0131</v>
      </c>
      <c r="G13" s="179">
        <v>0.0112</v>
      </c>
      <c r="H13" s="179">
        <v>0.0101</v>
      </c>
      <c r="I13" s="179">
        <v>0.0086</v>
      </c>
      <c r="J13" s="179">
        <v>0.0137</v>
      </c>
      <c r="K13" s="179">
        <v>0.0122</v>
      </c>
      <c r="L13" s="179">
        <v>0.0094</v>
      </c>
      <c r="M13" s="179">
        <v>0.3637</v>
      </c>
      <c r="N13" s="179">
        <v>0.0142</v>
      </c>
      <c r="O13" s="179">
        <v>0.3054</v>
      </c>
      <c r="P13" s="179">
        <v>0.0048</v>
      </c>
      <c r="Q13" s="179">
        <v>0.3543</v>
      </c>
      <c r="R13" s="179">
        <v>0.0343</v>
      </c>
      <c r="S13" s="179">
        <v>0.0204</v>
      </c>
    </row>
    <row r="14">
      <c r="A14" s="177" t="s">
        <v>144</v>
      </c>
      <c r="B14" s="178">
        <v>44.0</v>
      </c>
      <c r="C14" s="179">
        <v>0.2832</v>
      </c>
      <c r="D14" s="179">
        <v>0.084</v>
      </c>
      <c r="E14" s="179">
        <v>0.1229</v>
      </c>
      <c r="F14" s="179">
        <v>0.1163</v>
      </c>
      <c r="G14" s="179">
        <v>0.0965</v>
      </c>
      <c r="H14" s="179">
        <v>0.1176</v>
      </c>
      <c r="I14" s="179">
        <v>0.0976</v>
      </c>
      <c r="J14" s="179">
        <v>0.1182</v>
      </c>
      <c r="K14" s="179">
        <v>0.0981</v>
      </c>
      <c r="L14" s="179">
        <v>0.1144</v>
      </c>
      <c r="M14" s="179">
        <v>0.2709</v>
      </c>
      <c r="N14" s="179">
        <v>0.1242</v>
      </c>
      <c r="O14" s="179">
        <v>0.7168</v>
      </c>
      <c r="P14" s="179">
        <v>0.0098</v>
      </c>
      <c r="Q14" s="179">
        <v>0.1565</v>
      </c>
      <c r="R14" s="179">
        <v>0.0066</v>
      </c>
      <c r="S14" s="179">
        <v>0.01</v>
      </c>
    </row>
    <row r="15">
      <c r="A15" s="177" t="s">
        <v>145</v>
      </c>
      <c r="B15" s="178">
        <v>160.0</v>
      </c>
      <c r="C15" s="179">
        <v>0.318</v>
      </c>
      <c r="D15" s="179">
        <v>0.0497</v>
      </c>
      <c r="E15" s="179">
        <v>0.1032</v>
      </c>
      <c r="F15" s="179">
        <v>0.0912</v>
      </c>
      <c r="G15" s="179">
        <v>0.0819</v>
      </c>
      <c r="H15" s="179">
        <v>0.0917</v>
      </c>
      <c r="I15" s="179">
        <v>0.0824</v>
      </c>
      <c r="J15" s="179">
        <v>0.0941</v>
      </c>
      <c r="K15" s="179">
        <v>0.0848</v>
      </c>
      <c r="L15" s="179">
        <v>0.1227</v>
      </c>
      <c r="M15" s="179">
        <v>0.3065</v>
      </c>
      <c r="N15" s="179">
        <v>0.1305</v>
      </c>
      <c r="O15" s="179">
        <v>0.682</v>
      </c>
      <c r="P15" s="179">
        <v>0.0077</v>
      </c>
      <c r="Q15" s="179">
        <v>0.1838</v>
      </c>
      <c r="R15" s="179">
        <v>0.012</v>
      </c>
      <c r="S15" s="179">
        <v>0.0156</v>
      </c>
    </row>
    <row r="16">
      <c r="A16" s="177" t="s">
        <v>146</v>
      </c>
      <c r="B16" s="178">
        <v>11.0</v>
      </c>
      <c r="C16" s="179">
        <v>0.5739</v>
      </c>
      <c r="D16" s="179">
        <v>0.1124</v>
      </c>
      <c r="E16" s="179">
        <v>0.2032</v>
      </c>
      <c r="F16" s="179">
        <v>0.1923</v>
      </c>
      <c r="G16" s="179">
        <v>0.1575</v>
      </c>
      <c r="H16" s="179">
        <v>0.1921</v>
      </c>
      <c r="I16" s="179">
        <v>0.1573</v>
      </c>
      <c r="J16" s="179">
        <v>0.1921</v>
      </c>
      <c r="K16" s="179">
        <v>0.1573</v>
      </c>
      <c r="L16" s="179">
        <v>0.2918</v>
      </c>
      <c r="M16" s="179">
        <v>0.5327</v>
      </c>
      <c r="N16" s="179">
        <v>0.2932</v>
      </c>
      <c r="O16" s="179">
        <v>0.4261</v>
      </c>
      <c r="P16" s="179">
        <v>0.0014</v>
      </c>
      <c r="Q16" s="179">
        <v>0.2409</v>
      </c>
      <c r="R16" s="179">
        <v>0.0109</v>
      </c>
      <c r="S16" s="179">
        <v>0.0096</v>
      </c>
    </row>
    <row r="17">
      <c r="A17" s="177" t="s">
        <v>147</v>
      </c>
      <c r="B17" s="178">
        <v>35.0</v>
      </c>
      <c r="C17" s="179">
        <v>0.2038</v>
      </c>
      <c r="D17" s="179">
        <v>0.1143</v>
      </c>
      <c r="E17" s="179">
        <v>0.1537</v>
      </c>
      <c r="F17" s="179">
        <v>0.1493</v>
      </c>
      <c r="G17" s="179">
        <v>0.1344</v>
      </c>
      <c r="H17" s="179">
        <v>0.1501</v>
      </c>
      <c r="I17" s="179">
        <v>0.1351</v>
      </c>
      <c r="J17" s="179">
        <v>0.1514</v>
      </c>
      <c r="K17" s="179">
        <v>0.1364</v>
      </c>
      <c r="L17" s="179">
        <v>0.0998</v>
      </c>
      <c r="M17" s="179">
        <v>0.1416</v>
      </c>
      <c r="N17" s="179">
        <v>0.1099</v>
      </c>
      <c r="O17" s="179">
        <v>0.7962</v>
      </c>
      <c r="P17" s="179">
        <v>0.0101</v>
      </c>
      <c r="Q17" s="179">
        <v>0.0418</v>
      </c>
      <c r="R17" s="179">
        <v>0.0043</v>
      </c>
      <c r="S17" s="179">
        <v>0.0151</v>
      </c>
    </row>
    <row r="18">
      <c r="A18" s="177" t="s">
        <v>148</v>
      </c>
      <c r="B18" s="178">
        <v>4.0</v>
      </c>
      <c r="C18" s="179">
        <v>0.2105</v>
      </c>
      <c r="D18" s="179">
        <v>0.0809</v>
      </c>
      <c r="E18" s="179">
        <v>0.1016</v>
      </c>
      <c r="F18" s="179">
        <v>0.0972</v>
      </c>
      <c r="G18" s="179">
        <v>0.0934</v>
      </c>
      <c r="H18" s="179">
        <v>0.0966</v>
      </c>
      <c r="I18" s="179">
        <v>0.0929</v>
      </c>
      <c r="J18" s="179">
        <v>0.0984</v>
      </c>
      <c r="K18" s="179">
        <v>0.0947</v>
      </c>
      <c r="L18" s="179">
        <v>0.0952</v>
      </c>
      <c r="M18" s="179">
        <v>0.1964</v>
      </c>
      <c r="N18" s="179">
        <v>0.1127</v>
      </c>
      <c r="O18" s="179">
        <v>0.7895</v>
      </c>
      <c r="P18" s="179">
        <v>0.0175</v>
      </c>
      <c r="Q18" s="179">
        <v>0.1012</v>
      </c>
      <c r="R18" s="179">
        <v>0.0044</v>
      </c>
      <c r="S18" s="179">
        <v>0.0133</v>
      </c>
    </row>
    <row r="19">
      <c r="A19" s="177" t="s">
        <v>149</v>
      </c>
      <c r="B19" s="178">
        <v>81.0</v>
      </c>
      <c r="C19" s="179">
        <v>0.3425</v>
      </c>
      <c r="D19" s="179">
        <v>0.1153</v>
      </c>
      <c r="E19" s="179">
        <v>0.1402</v>
      </c>
      <c r="F19" s="179">
        <v>0.1333</v>
      </c>
      <c r="G19" s="179">
        <v>0.1198</v>
      </c>
      <c r="H19" s="179">
        <v>0.1352</v>
      </c>
      <c r="I19" s="179">
        <v>0.1215</v>
      </c>
      <c r="J19" s="179">
        <v>0.1367</v>
      </c>
      <c r="K19" s="179">
        <v>0.123</v>
      </c>
      <c r="L19" s="179">
        <v>0.1716</v>
      </c>
      <c r="M19" s="179">
        <v>0.3328</v>
      </c>
      <c r="N19" s="179">
        <v>0.1966</v>
      </c>
      <c r="O19" s="179">
        <v>0.6575</v>
      </c>
      <c r="P19" s="179">
        <v>0.025</v>
      </c>
      <c r="Q19" s="179">
        <v>0.1612</v>
      </c>
      <c r="R19" s="179">
        <v>0.0069</v>
      </c>
      <c r="S19" s="179">
        <v>0.0142</v>
      </c>
    </row>
    <row r="20">
      <c r="A20" s="177" t="s">
        <v>150</v>
      </c>
      <c r="B20" s="178">
        <v>18.0</v>
      </c>
      <c r="C20" s="179">
        <v>0.1854</v>
      </c>
      <c r="D20" s="179">
        <v>-0.0514</v>
      </c>
      <c r="E20" s="179">
        <v>-0.0238</v>
      </c>
      <c r="F20" s="179">
        <v>-0.0321</v>
      </c>
      <c r="G20" s="179">
        <v>-0.0319</v>
      </c>
      <c r="H20" s="179">
        <v>-0.028</v>
      </c>
      <c r="I20" s="179">
        <v>-0.0278</v>
      </c>
      <c r="J20" s="179">
        <v>-0.0268</v>
      </c>
      <c r="K20" s="179">
        <v>-0.0266</v>
      </c>
      <c r="L20" s="179">
        <v>0.0597</v>
      </c>
      <c r="M20" s="179">
        <v>0.1177</v>
      </c>
      <c r="N20" s="179">
        <v>0.0624</v>
      </c>
      <c r="O20" s="179">
        <v>0.8146</v>
      </c>
      <c r="P20" s="179">
        <v>0.0027</v>
      </c>
      <c r="Q20" s="179">
        <v>0.058</v>
      </c>
      <c r="R20" s="179">
        <v>0.0083</v>
      </c>
      <c r="S20" s="179">
        <v>0.0177</v>
      </c>
    </row>
    <row r="21">
      <c r="A21" s="177" t="s">
        <v>151</v>
      </c>
      <c r="B21" s="178">
        <v>83.0</v>
      </c>
      <c r="C21" s="179">
        <v>0.2724</v>
      </c>
      <c r="D21" s="179">
        <v>0.0342</v>
      </c>
      <c r="E21" s="179">
        <v>0.073</v>
      </c>
      <c r="F21" s="179">
        <v>0.0648</v>
      </c>
      <c r="G21" s="179">
        <v>0.0595</v>
      </c>
      <c r="H21" s="179">
        <v>0.0684</v>
      </c>
      <c r="I21" s="179">
        <v>0.0628</v>
      </c>
      <c r="J21" s="179">
        <v>0.0692</v>
      </c>
      <c r="K21" s="179">
        <v>0.0636</v>
      </c>
      <c r="L21" s="179">
        <v>0.1033</v>
      </c>
      <c r="M21" s="179">
        <v>0.2745</v>
      </c>
      <c r="N21" s="179">
        <v>0.1302</v>
      </c>
      <c r="O21" s="179">
        <v>0.7276</v>
      </c>
      <c r="P21" s="179">
        <v>0.0269</v>
      </c>
      <c r="Q21" s="179">
        <v>0.1712</v>
      </c>
      <c r="R21" s="179">
        <v>0.0082</v>
      </c>
      <c r="S21" s="179">
        <v>0.0175</v>
      </c>
    </row>
    <row r="22">
      <c r="A22" s="177" t="s">
        <v>152</v>
      </c>
      <c r="B22" s="178">
        <v>46.0</v>
      </c>
      <c r="C22" s="179">
        <v>0.3688</v>
      </c>
      <c r="D22" s="179">
        <v>0.1872</v>
      </c>
      <c r="E22" s="179">
        <v>0.2266</v>
      </c>
      <c r="F22" s="179">
        <v>0.2078</v>
      </c>
      <c r="G22" s="179">
        <v>0.1975</v>
      </c>
      <c r="H22" s="179">
        <v>0.2073</v>
      </c>
      <c r="I22" s="179">
        <v>0.197</v>
      </c>
      <c r="J22" s="179">
        <v>0.2127</v>
      </c>
      <c r="K22" s="179">
        <v>0.2024</v>
      </c>
      <c r="L22" s="179">
        <v>0.2395</v>
      </c>
      <c r="M22" s="179">
        <v>0.3403</v>
      </c>
      <c r="N22" s="179">
        <v>0.2994</v>
      </c>
      <c r="O22" s="179">
        <v>0.6312</v>
      </c>
      <c r="P22" s="179">
        <v>0.0599</v>
      </c>
      <c r="Q22" s="179">
        <v>0.1009</v>
      </c>
      <c r="R22" s="179">
        <v>0.0187</v>
      </c>
      <c r="S22" s="179">
        <v>0.0267</v>
      </c>
    </row>
    <row r="23">
      <c r="A23" s="177" t="s">
        <v>153</v>
      </c>
      <c r="B23" s="178">
        <v>48.0</v>
      </c>
      <c r="C23" s="179">
        <v>0.2273</v>
      </c>
      <c r="D23" s="179">
        <v>0.0792</v>
      </c>
      <c r="E23" s="179">
        <v>0.1165</v>
      </c>
      <c r="F23" s="179">
        <v>0.1103</v>
      </c>
      <c r="G23" s="179">
        <v>0.096</v>
      </c>
      <c r="H23" s="179">
        <v>0.1104</v>
      </c>
      <c r="I23" s="179">
        <v>0.096</v>
      </c>
      <c r="J23" s="179">
        <v>0.1131</v>
      </c>
      <c r="K23" s="179">
        <v>0.0987</v>
      </c>
      <c r="L23" s="179">
        <v>0.1289</v>
      </c>
      <c r="M23" s="179">
        <v>0.2177</v>
      </c>
      <c r="N23" s="179">
        <v>0.1561</v>
      </c>
      <c r="O23" s="179">
        <v>0.7727</v>
      </c>
      <c r="P23" s="179">
        <v>0.0272</v>
      </c>
      <c r="Q23" s="179">
        <v>0.0887</v>
      </c>
      <c r="R23" s="179">
        <v>0.0062</v>
      </c>
      <c r="S23" s="179">
        <v>0.0074</v>
      </c>
    </row>
    <row r="24">
      <c r="A24" s="177" t="s">
        <v>154</v>
      </c>
      <c r="B24" s="178">
        <v>22.0</v>
      </c>
      <c r="C24" s="179">
        <v>0.3691</v>
      </c>
      <c r="D24" s="179">
        <v>0.2258</v>
      </c>
      <c r="E24" s="179">
        <v>0.3035</v>
      </c>
      <c r="F24" s="179">
        <v>0.3012</v>
      </c>
      <c r="G24" s="179">
        <v>0.2794</v>
      </c>
      <c r="H24" s="179">
        <v>0.3023</v>
      </c>
      <c r="I24" s="179">
        <v>0.2804</v>
      </c>
      <c r="J24" s="179">
        <v>0.3003</v>
      </c>
      <c r="K24" s="179">
        <v>0.2785</v>
      </c>
      <c r="L24" s="179">
        <v>0.236</v>
      </c>
      <c r="M24" s="179">
        <v>0.2924</v>
      </c>
      <c r="N24" s="179">
        <v>0.253</v>
      </c>
      <c r="O24" s="179">
        <v>0.6309</v>
      </c>
      <c r="P24" s="179">
        <v>0.017</v>
      </c>
      <c r="Q24" s="179">
        <v>0.0563</v>
      </c>
      <c r="R24" s="179">
        <v>0.0023</v>
      </c>
      <c r="S24" s="179">
        <v>0.0089</v>
      </c>
    </row>
    <row r="25">
      <c r="A25" s="177" t="s">
        <v>12</v>
      </c>
      <c r="B25" s="178">
        <v>581.0</v>
      </c>
      <c r="C25" s="179">
        <v>0.6225</v>
      </c>
      <c r="D25" s="179">
        <v>-0.0062</v>
      </c>
      <c r="E25" s="179">
        <v>0.1896</v>
      </c>
      <c r="F25" s="179">
        <v>0.1237</v>
      </c>
      <c r="G25" s="179">
        <v>0.123</v>
      </c>
      <c r="H25" s="179">
        <v>0.1212</v>
      </c>
      <c r="I25" s="179">
        <v>0.1206</v>
      </c>
      <c r="J25" s="179">
        <v>0.1573</v>
      </c>
      <c r="K25" s="179">
        <v>0.1566</v>
      </c>
      <c r="L25" s="179">
        <v>0.1705</v>
      </c>
      <c r="M25" s="179">
        <v>0.4557</v>
      </c>
      <c r="N25" s="179">
        <v>0.5667</v>
      </c>
      <c r="O25" s="179">
        <v>0.3775</v>
      </c>
      <c r="P25" s="179">
        <v>0.3962</v>
      </c>
      <c r="Q25" s="179">
        <v>0.2852</v>
      </c>
      <c r="R25" s="179">
        <v>0.0659</v>
      </c>
      <c r="S25" s="179">
        <v>0.0127</v>
      </c>
    </row>
    <row r="26">
      <c r="A26" s="177" t="s">
        <v>155</v>
      </c>
      <c r="B26" s="178">
        <v>298.0</v>
      </c>
      <c r="C26" s="179">
        <v>0.6735</v>
      </c>
      <c r="D26" s="179">
        <v>0.1103</v>
      </c>
      <c r="E26" s="179">
        <v>0.2641</v>
      </c>
      <c r="F26" s="179">
        <v>0.2471</v>
      </c>
      <c r="G26" s="179">
        <v>0.2417</v>
      </c>
      <c r="H26" s="179">
        <v>0.247</v>
      </c>
      <c r="I26" s="179">
        <v>0.2416</v>
      </c>
      <c r="J26" s="179">
        <v>0.2916</v>
      </c>
      <c r="K26" s="179">
        <v>0.2862</v>
      </c>
      <c r="L26" s="179">
        <v>0.2756</v>
      </c>
      <c r="M26" s="179">
        <v>0.4985</v>
      </c>
      <c r="N26" s="179">
        <v>0.5065</v>
      </c>
      <c r="O26" s="179">
        <v>0.3265</v>
      </c>
      <c r="P26" s="179">
        <v>0.2308</v>
      </c>
      <c r="Q26" s="179">
        <v>0.2229</v>
      </c>
      <c r="R26" s="179">
        <v>0.017</v>
      </c>
      <c r="S26" s="179">
        <v>0.0073</v>
      </c>
    </row>
    <row r="27">
      <c r="A27" s="177" t="s">
        <v>156</v>
      </c>
      <c r="B27" s="178">
        <v>35.0</v>
      </c>
      <c r="C27" s="179">
        <v>0.479</v>
      </c>
      <c r="D27" s="179">
        <v>0.0717</v>
      </c>
      <c r="E27" s="179">
        <v>0.0917</v>
      </c>
      <c r="F27" s="179">
        <v>0.0592</v>
      </c>
      <c r="G27" s="179">
        <v>0.0547</v>
      </c>
      <c r="H27" s="179">
        <v>0.0541</v>
      </c>
      <c r="I27" s="179">
        <v>0.0499</v>
      </c>
      <c r="J27" s="179">
        <v>0.065</v>
      </c>
      <c r="K27" s="179">
        <v>0.0609</v>
      </c>
      <c r="L27" s="179">
        <v>0.1049</v>
      </c>
      <c r="M27" s="179">
        <v>0.4582</v>
      </c>
      <c r="N27" s="179">
        <v>0.1493</v>
      </c>
      <c r="O27" s="179">
        <v>0.521</v>
      </c>
      <c r="P27" s="179">
        <v>0.0444</v>
      </c>
      <c r="Q27" s="179">
        <v>0.3533</v>
      </c>
      <c r="R27" s="179">
        <v>0.0324</v>
      </c>
      <c r="S27" s="179">
        <v>0.0369</v>
      </c>
    </row>
    <row r="28">
      <c r="A28" s="177" t="s">
        <v>157</v>
      </c>
      <c r="B28" s="178">
        <v>104.0</v>
      </c>
      <c r="C28" s="179">
        <v>0.3353</v>
      </c>
      <c r="D28" s="179">
        <v>0.0726</v>
      </c>
      <c r="E28" s="179">
        <v>0.1309</v>
      </c>
      <c r="F28" s="179">
        <v>0.114</v>
      </c>
      <c r="G28" s="179">
        <v>0.1083</v>
      </c>
      <c r="H28" s="179">
        <v>0.116</v>
      </c>
      <c r="I28" s="179">
        <v>0.1103</v>
      </c>
      <c r="J28" s="179">
        <v>0.12</v>
      </c>
      <c r="K28" s="179">
        <v>0.1142</v>
      </c>
      <c r="L28" s="179">
        <v>0.1489</v>
      </c>
      <c r="M28" s="179">
        <v>0.3454</v>
      </c>
      <c r="N28" s="179">
        <v>0.1813</v>
      </c>
      <c r="O28" s="179">
        <v>0.6647</v>
      </c>
      <c r="P28" s="179">
        <v>0.0324</v>
      </c>
      <c r="Q28" s="179">
        <v>0.1965</v>
      </c>
      <c r="R28" s="179">
        <v>0.0169</v>
      </c>
      <c r="S28" s="179">
        <v>0.0109</v>
      </c>
    </row>
    <row r="29">
      <c r="A29" s="177" t="s">
        <v>158</v>
      </c>
      <c r="B29" s="178">
        <v>16.0</v>
      </c>
      <c r="C29" s="179">
        <v>0.3241</v>
      </c>
      <c r="D29" s="179">
        <v>0.0708</v>
      </c>
      <c r="E29" s="179">
        <v>0.0802</v>
      </c>
      <c r="F29" s="179">
        <v>0.048</v>
      </c>
      <c r="G29" s="179">
        <v>0.0457</v>
      </c>
      <c r="H29" s="179">
        <v>0.0498</v>
      </c>
      <c r="I29" s="179">
        <v>0.0473</v>
      </c>
      <c r="J29" s="179">
        <v>0.0559</v>
      </c>
      <c r="K29" s="179">
        <v>0.0535</v>
      </c>
      <c r="L29" s="179">
        <v>0.0663</v>
      </c>
      <c r="M29" s="179">
        <v>0.2754</v>
      </c>
      <c r="N29" s="179">
        <v>0.135</v>
      </c>
      <c r="O29" s="179">
        <v>0.6759</v>
      </c>
      <c r="P29" s="179">
        <v>0.0687</v>
      </c>
      <c r="Q29" s="179">
        <v>0.2091</v>
      </c>
      <c r="R29" s="179">
        <v>0.0322</v>
      </c>
      <c r="S29" s="179">
        <v>0.0072</v>
      </c>
    </row>
    <row r="30">
      <c r="A30" s="177" t="s">
        <v>159</v>
      </c>
      <c r="B30" s="178">
        <v>137.0</v>
      </c>
      <c r="C30" s="179">
        <v>0.284</v>
      </c>
      <c r="D30" s="179">
        <v>0.0702</v>
      </c>
      <c r="E30" s="179">
        <v>0.1182</v>
      </c>
      <c r="F30" s="179">
        <v>0.1037</v>
      </c>
      <c r="G30" s="179">
        <v>0.0968</v>
      </c>
      <c r="H30" s="179">
        <v>0.104</v>
      </c>
      <c r="I30" s="179">
        <v>0.0971</v>
      </c>
      <c r="J30" s="179">
        <v>0.1062</v>
      </c>
      <c r="K30" s="179">
        <v>0.0993</v>
      </c>
      <c r="L30" s="179">
        <v>0.1283</v>
      </c>
      <c r="M30" s="179">
        <v>0.2546</v>
      </c>
      <c r="N30" s="179">
        <v>0.1801</v>
      </c>
      <c r="O30" s="179">
        <v>0.716</v>
      </c>
      <c r="P30" s="179">
        <v>0.0518</v>
      </c>
      <c r="Q30" s="179">
        <v>0.1263</v>
      </c>
      <c r="R30" s="179">
        <v>0.0145</v>
      </c>
      <c r="S30" s="179">
        <v>0.0087</v>
      </c>
    </row>
    <row r="31">
      <c r="A31" s="177" t="s">
        <v>160</v>
      </c>
      <c r="B31" s="178">
        <v>48.0</v>
      </c>
      <c r="C31" s="179">
        <v>0.1345</v>
      </c>
      <c r="D31" s="179">
        <v>0.0181</v>
      </c>
      <c r="E31" s="179">
        <v>0.052</v>
      </c>
      <c r="F31" s="179">
        <v>0.047</v>
      </c>
      <c r="G31" s="179">
        <v>0.0406</v>
      </c>
      <c r="H31" s="179">
        <v>0.0495</v>
      </c>
      <c r="I31" s="179">
        <v>0.0428</v>
      </c>
      <c r="J31" s="179">
        <v>0.0495</v>
      </c>
      <c r="K31" s="179">
        <v>0.0428</v>
      </c>
      <c r="L31" s="179">
        <v>0.0689</v>
      </c>
      <c r="M31" s="179">
        <v>0.1466</v>
      </c>
      <c r="N31" s="179">
        <v>0.0691</v>
      </c>
      <c r="O31" s="179">
        <v>0.8655</v>
      </c>
      <c r="P31" s="179">
        <v>2.0E-4</v>
      </c>
      <c r="Q31" s="179">
        <v>0.0776</v>
      </c>
      <c r="R31" s="179">
        <v>0.005</v>
      </c>
      <c r="S31" s="179">
        <v>0.0277</v>
      </c>
    </row>
    <row r="32">
      <c r="A32" s="177" t="s">
        <v>161</v>
      </c>
      <c r="B32" s="178">
        <v>108.0</v>
      </c>
      <c r="C32" s="179">
        <v>0.4194</v>
      </c>
      <c r="D32" s="179">
        <v>0.0386</v>
      </c>
      <c r="E32" s="179">
        <v>0.1115</v>
      </c>
      <c r="F32" s="179">
        <v>0.0867</v>
      </c>
      <c r="G32" s="179">
        <v>0.0844</v>
      </c>
      <c r="H32" s="179">
        <v>0.0804</v>
      </c>
      <c r="I32" s="179">
        <v>0.0783</v>
      </c>
      <c r="J32" s="179">
        <v>0.0875</v>
      </c>
      <c r="K32" s="179">
        <v>0.0854</v>
      </c>
      <c r="L32" s="179">
        <v>0.1167</v>
      </c>
      <c r="M32" s="179">
        <v>0.3457</v>
      </c>
      <c r="N32" s="179">
        <v>0.1674</v>
      </c>
      <c r="O32" s="179">
        <v>0.5806</v>
      </c>
      <c r="P32" s="179">
        <v>0.0507</v>
      </c>
      <c r="Q32" s="179">
        <v>0.229</v>
      </c>
      <c r="R32" s="179">
        <v>0.0247</v>
      </c>
      <c r="S32" s="179">
        <v>0.0246</v>
      </c>
    </row>
    <row r="33">
      <c r="A33" s="177" t="s">
        <v>162</v>
      </c>
      <c r="B33" s="178">
        <v>58.0</v>
      </c>
      <c r="C33" s="179">
        <v>0.3364</v>
      </c>
      <c r="D33" s="179">
        <v>0.0672</v>
      </c>
      <c r="E33" s="179">
        <v>0.1361</v>
      </c>
      <c r="F33" s="179">
        <v>0.1294</v>
      </c>
      <c r="G33" s="179">
        <v>0.1217</v>
      </c>
      <c r="H33" s="179">
        <v>0.1311</v>
      </c>
      <c r="I33" s="179">
        <v>0.1234</v>
      </c>
      <c r="J33" s="179">
        <v>0.1311</v>
      </c>
      <c r="K33" s="179">
        <v>0.1234</v>
      </c>
      <c r="L33" s="179">
        <v>0.1886</v>
      </c>
      <c r="M33" s="179">
        <v>0.3225</v>
      </c>
      <c r="N33" s="179">
        <v>0.1887</v>
      </c>
      <c r="O33" s="179">
        <v>0.6636</v>
      </c>
      <c r="P33" s="179">
        <v>2.0E-4</v>
      </c>
      <c r="Q33" s="179">
        <v>0.134</v>
      </c>
      <c r="R33" s="179">
        <v>0.0067</v>
      </c>
      <c r="S33" s="179">
        <v>0.02</v>
      </c>
    </row>
    <row r="34">
      <c r="A34" s="177" t="s">
        <v>163</v>
      </c>
      <c r="B34" s="178">
        <v>36.0</v>
      </c>
      <c r="C34" s="179">
        <v>0.1361</v>
      </c>
      <c r="D34" s="179">
        <v>0.0603</v>
      </c>
      <c r="E34" s="179">
        <v>0.0774</v>
      </c>
      <c r="F34" s="179">
        <v>0.075</v>
      </c>
      <c r="G34" s="179">
        <v>0.0693</v>
      </c>
      <c r="H34" s="179">
        <v>0.0762</v>
      </c>
      <c r="I34" s="179">
        <v>0.0703</v>
      </c>
      <c r="J34" s="179">
        <v>0.0765</v>
      </c>
      <c r="K34" s="179">
        <v>0.0706</v>
      </c>
      <c r="L34" s="179">
        <v>0.0794</v>
      </c>
      <c r="M34" s="179">
        <v>0.1299</v>
      </c>
      <c r="N34" s="179">
        <v>0.0911</v>
      </c>
      <c r="O34" s="179">
        <v>0.8639</v>
      </c>
      <c r="P34" s="179">
        <v>0.0116</v>
      </c>
      <c r="Q34" s="179">
        <v>0.0505</v>
      </c>
      <c r="R34" s="179">
        <v>0.0024</v>
      </c>
      <c r="S34" s="179">
        <v>0.0083</v>
      </c>
    </row>
    <row r="35">
      <c r="A35" s="177" t="s">
        <v>246</v>
      </c>
      <c r="B35" s="178">
        <v>223.0</v>
      </c>
      <c r="C35" s="179">
        <v>0.8508</v>
      </c>
      <c r="D35" s="179">
        <v>0.3233</v>
      </c>
      <c r="E35" s="179">
        <v>0.1575</v>
      </c>
      <c r="F35" s="179">
        <v>0.1406</v>
      </c>
      <c r="G35" s="179">
        <v>0.1187</v>
      </c>
      <c r="H35" s="179">
        <v>0.1395</v>
      </c>
      <c r="I35" s="179">
        <v>0.1178</v>
      </c>
      <c r="J35" s="179">
        <v>0.142</v>
      </c>
      <c r="K35" s="179">
        <v>0.1202</v>
      </c>
      <c r="L35" s="179">
        <v>0.1154</v>
      </c>
      <c r="M35" s="179">
        <v>0.4069</v>
      </c>
      <c r="N35" s="179">
        <v>0.1226</v>
      </c>
      <c r="O35" s="179">
        <v>0.1492</v>
      </c>
      <c r="P35" s="179">
        <v>0.0073</v>
      </c>
      <c r="Q35" s="179">
        <v>0.2916</v>
      </c>
      <c r="R35" s="179">
        <v>0.0169</v>
      </c>
      <c r="S35" s="179">
        <v>0.0092</v>
      </c>
    </row>
    <row r="36">
      <c r="A36" s="177" t="s">
        <v>165</v>
      </c>
      <c r="B36" s="178">
        <v>92.0</v>
      </c>
      <c r="C36" s="179">
        <v>0.27</v>
      </c>
      <c r="D36" s="179">
        <v>0.0844</v>
      </c>
      <c r="E36" s="179">
        <v>0.1396</v>
      </c>
      <c r="F36" s="179">
        <v>0.1347</v>
      </c>
      <c r="G36" s="179">
        <v>0.1205</v>
      </c>
      <c r="H36" s="179">
        <v>0.136</v>
      </c>
      <c r="I36" s="179">
        <v>0.1217</v>
      </c>
      <c r="J36" s="179">
        <v>0.1361</v>
      </c>
      <c r="K36" s="179">
        <v>0.1218</v>
      </c>
      <c r="L36" s="179">
        <v>0.1647</v>
      </c>
      <c r="M36" s="179">
        <v>0.2955</v>
      </c>
      <c r="N36" s="179">
        <v>0.1708</v>
      </c>
      <c r="O36" s="179">
        <v>0.73</v>
      </c>
      <c r="P36" s="179">
        <v>0.0061</v>
      </c>
      <c r="Q36" s="179">
        <v>0.1308</v>
      </c>
      <c r="R36" s="179">
        <v>0.0049</v>
      </c>
      <c r="S36" s="179">
        <v>0.0215</v>
      </c>
    </row>
    <row r="37">
      <c r="A37" s="177" t="s">
        <v>166</v>
      </c>
      <c r="B37" s="178">
        <v>15.0</v>
      </c>
      <c r="C37" s="179">
        <v>0.1485</v>
      </c>
      <c r="D37" s="179">
        <v>0.0069</v>
      </c>
      <c r="E37" s="179">
        <v>0.0209</v>
      </c>
      <c r="F37" s="179">
        <v>0.0193</v>
      </c>
      <c r="G37" s="179">
        <v>0.0177</v>
      </c>
      <c r="H37" s="179">
        <v>0.0186</v>
      </c>
      <c r="I37" s="179">
        <v>0.017</v>
      </c>
      <c r="J37" s="179">
        <v>0.0186</v>
      </c>
      <c r="K37" s="179">
        <v>0.017</v>
      </c>
      <c r="L37" s="179">
        <v>0.0275</v>
      </c>
      <c r="M37" s="179">
        <v>0.1534</v>
      </c>
      <c r="N37" s="179">
        <v>0.0275</v>
      </c>
      <c r="O37" s="179">
        <v>0.8515</v>
      </c>
      <c r="P37" s="179">
        <v>0.0</v>
      </c>
      <c r="Q37" s="179">
        <v>0.1259</v>
      </c>
      <c r="R37" s="179">
        <v>0.0015</v>
      </c>
      <c r="S37" s="179">
        <v>0.0045</v>
      </c>
    </row>
    <row r="38">
      <c r="A38" s="177" t="s">
        <v>167</v>
      </c>
      <c r="B38" s="178">
        <v>32.0</v>
      </c>
      <c r="C38" s="179">
        <v>0.2974</v>
      </c>
      <c r="D38" s="179">
        <v>0.0764</v>
      </c>
      <c r="E38" s="179">
        <v>0.1188</v>
      </c>
      <c r="F38" s="179">
        <v>0.1095</v>
      </c>
      <c r="G38" s="179">
        <v>0.0966</v>
      </c>
      <c r="H38" s="179">
        <v>0.1104</v>
      </c>
      <c r="I38" s="179">
        <v>0.0975</v>
      </c>
      <c r="J38" s="179">
        <v>0.111</v>
      </c>
      <c r="K38" s="179">
        <v>0.098</v>
      </c>
      <c r="L38" s="179">
        <v>0.1101</v>
      </c>
      <c r="M38" s="179">
        <v>0.2897</v>
      </c>
      <c r="N38" s="179">
        <v>0.1242</v>
      </c>
      <c r="O38" s="179">
        <v>0.7026</v>
      </c>
      <c r="P38" s="179">
        <v>0.0141</v>
      </c>
      <c r="Q38" s="179">
        <v>0.1797</v>
      </c>
      <c r="R38" s="179">
        <v>0.0093</v>
      </c>
      <c r="S38" s="179">
        <v>0.0151</v>
      </c>
    </row>
    <row r="39">
      <c r="A39" s="177" t="s">
        <v>168</v>
      </c>
      <c r="B39" s="178">
        <v>20.0</v>
      </c>
      <c r="C39" s="179">
        <v>0.6292</v>
      </c>
      <c r="D39" s="179">
        <v>-0.1978</v>
      </c>
      <c r="E39" s="179">
        <v>0.2477</v>
      </c>
      <c r="F39" s="179">
        <v>0.2366</v>
      </c>
      <c r="G39" s="179">
        <v>0.2332</v>
      </c>
      <c r="H39" s="179">
        <v>0.2343</v>
      </c>
      <c r="I39" s="179">
        <v>0.2309</v>
      </c>
      <c r="J39" s="179">
        <v>0.234</v>
      </c>
      <c r="K39" s="179">
        <v>0.2307</v>
      </c>
      <c r="L39" s="179">
        <v>0.5509</v>
      </c>
      <c r="M39" s="179">
        <v>0.6678</v>
      </c>
      <c r="N39" s="179">
        <v>0.5519</v>
      </c>
      <c r="O39" s="179">
        <v>0.3708</v>
      </c>
      <c r="P39" s="179">
        <v>0.001</v>
      </c>
      <c r="Q39" s="179">
        <v>0.1169</v>
      </c>
      <c r="R39" s="179">
        <v>0.0111</v>
      </c>
      <c r="S39" s="179">
        <v>0.0026</v>
      </c>
    </row>
    <row r="40">
      <c r="A40" s="177" t="s">
        <v>169</v>
      </c>
      <c r="B40" s="178">
        <v>244.0</v>
      </c>
      <c r="C40" s="179">
        <v>0.5904</v>
      </c>
      <c r="D40" s="179">
        <v>0.1292</v>
      </c>
      <c r="E40" s="179">
        <v>0.1997</v>
      </c>
      <c r="F40" s="179">
        <v>0.1769</v>
      </c>
      <c r="G40" s="179">
        <v>0.1695</v>
      </c>
      <c r="H40" s="179">
        <v>0.179</v>
      </c>
      <c r="I40" s="179">
        <v>0.1716</v>
      </c>
      <c r="J40" s="179">
        <v>0.1871</v>
      </c>
      <c r="K40" s="179">
        <v>0.1797</v>
      </c>
      <c r="L40" s="179">
        <v>0.2033</v>
      </c>
      <c r="M40" s="179">
        <v>0.515</v>
      </c>
      <c r="N40" s="179">
        <v>0.2833</v>
      </c>
      <c r="O40" s="179">
        <v>0.4096</v>
      </c>
      <c r="P40" s="179">
        <v>0.0801</v>
      </c>
      <c r="Q40" s="179">
        <v>0.3117</v>
      </c>
      <c r="R40" s="179">
        <v>0.0229</v>
      </c>
      <c r="S40" s="179">
        <v>0.0094</v>
      </c>
    </row>
    <row r="41">
      <c r="A41" s="177" t="s">
        <v>170</v>
      </c>
      <c r="B41" s="178">
        <v>131.0</v>
      </c>
      <c r="C41" s="179">
        <v>0.1483</v>
      </c>
      <c r="D41" s="179">
        <v>0.0242</v>
      </c>
      <c r="E41" s="179">
        <v>0.0454</v>
      </c>
      <c r="F41" s="179">
        <v>0.0427</v>
      </c>
      <c r="G41" s="179">
        <v>0.0394</v>
      </c>
      <c r="H41" s="179">
        <v>0.0416</v>
      </c>
      <c r="I41" s="179">
        <v>0.0384</v>
      </c>
      <c r="J41" s="179">
        <v>0.0417</v>
      </c>
      <c r="K41" s="179">
        <v>0.0385</v>
      </c>
      <c r="L41" s="179">
        <v>0.0527</v>
      </c>
      <c r="M41" s="179">
        <v>0.1502</v>
      </c>
      <c r="N41" s="179">
        <v>0.0531</v>
      </c>
      <c r="O41" s="179">
        <v>0.8517</v>
      </c>
      <c r="P41" s="179">
        <v>4.0E-4</v>
      </c>
      <c r="Q41" s="179">
        <v>0.0975</v>
      </c>
      <c r="R41" s="179">
        <v>0.0028</v>
      </c>
      <c r="S41" s="179">
        <v>0.0048</v>
      </c>
    </row>
    <row r="42">
      <c r="A42" s="177" t="s">
        <v>171</v>
      </c>
      <c r="B42" s="178">
        <v>142.0</v>
      </c>
      <c r="C42" s="179">
        <v>0.5249</v>
      </c>
      <c r="D42" s="179">
        <v>0.1664</v>
      </c>
      <c r="E42" s="179">
        <v>0.2141</v>
      </c>
      <c r="F42" s="179">
        <v>0.1809</v>
      </c>
      <c r="G42" s="179">
        <v>0.1744</v>
      </c>
      <c r="H42" s="179">
        <v>0.1814</v>
      </c>
      <c r="I42" s="179">
        <v>0.1749</v>
      </c>
      <c r="J42" s="179">
        <v>0.195</v>
      </c>
      <c r="K42" s="179">
        <v>0.1885</v>
      </c>
      <c r="L42" s="179">
        <v>0.1866</v>
      </c>
      <c r="M42" s="179">
        <v>0.4432</v>
      </c>
      <c r="N42" s="179">
        <v>0.2565</v>
      </c>
      <c r="O42" s="179">
        <v>0.4751</v>
      </c>
      <c r="P42" s="179">
        <v>0.0699</v>
      </c>
      <c r="Q42" s="179">
        <v>0.2566</v>
      </c>
      <c r="R42" s="179">
        <v>0.0332</v>
      </c>
      <c r="S42" s="179">
        <v>0.0112</v>
      </c>
    </row>
    <row r="43">
      <c r="A43" s="177" t="s">
        <v>172</v>
      </c>
      <c r="B43" s="178">
        <v>29.0</v>
      </c>
      <c r="C43" s="179">
        <v>0.2487</v>
      </c>
      <c r="D43" s="179">
        <v>0.1273</v>
      </c>
      <c r="E43" s="179">
        <v>0.1659</v>
      </c>
      <c r="F43" s="179">
        <v>0.1628</v>
      </c>
      <c r="G43" s="179">
        <v>0.1325</v>
      </c>
      <c r="H43" s="179">
        <v>0.1629</v>
      </c>
      <c r="I43" s="179">
        <v>0.1326</v>
      </c>
      <c r="J43" s="179">
        <v>0.1629</v>
      </c>
      <c r="K43" s="179">
        <v>0.1326</v>
      </c>
      <c r="L43" s="179">
        <v>0.1464</v>
      </c>
      <c r="M43" s="179">
        <v>0.2363</v>
      </c>
      <c r="N43" s="179">
        <v>0.1464</v>
      </c>
      <c r="O43" s="179">
        <v>0.7513</v>
      </c>
      <c r="P43" s="179">
        <v>0.0</v>
      </c>
      <c r="Q43" s="179">
        <v>0.0899</v>
      </c>
      <c r="R43" s="179">
        <v>0.0031</v>
      </c>
      <c r="S43" s="179">
        <v>0.0024</v>
      </c>
    </row>
    <row r="44">
      <c r="A44" s="177" t="s">
        <v>173</v>
      </c>
      <c r="B44" s="178">
        <v>31.0</v>
      </c>
      <c r="C44" s="179">
        <v>0.3678</v>
      </c>
      <c r="D44" s="179">
        <v>0.0723</v>
      </c>
      <c r="E44" s="179">
        <v>0.1348</v>
      </c>
      <c r="F44" s="179">
        <v>0.1285</v>
      </c>
      <c r="G44" s="179">
        <v>0.117</v>
      </c>
      <c r="H44" s="179">
        <v>0.1245</v>
      </c>
      <c r="I44" s="179">
        <v>0.1133</v>
      </c>
      <c r="J44" s="179">
        <v>0.1245</v>
      </c>
      <c r="K44" s="179">
        <v>0.1133</v>
      </c>
      <c r="L44" s="179">
        <v>0.1393</v>
      </c>
      <c r="M44" s="179">
        <v>0.175</v>
      </c>
      <c r="N44" s="179">
        <v>0.1393</v>
      </c>
      <c r="O44" s="179">
        <v>0.6322</v>
      </c>
      <c r="P44" s="179">
        <v>0.0</v>
      </c>
      <c r="Q44" s="179">
        <v>0.0357</v>
      </c>
      <c r="R44" s="179">
        <v>0.0063</v>
      </c>
      <c r="S44" s="179">
        <v>0.0253</v>
      </c>
    </row>
    <row r="45">
      <c r="A45" s="177" t="s">
        <v>174</v>
      </c>
      <c r="B45" s="178">
        <v>66.0</v>
      </c>
      <c r="C45" s="179">
        <v>0.5545</v>
      </c>
      <c r="D45" s="179">
        <v>-0.2856</v>
      </c>
      <c r="E45" s="179">
        <v>-0.017</v>
      </c>
      <c r="F45" s="179">
        <v>-0.0911</v>
      </c>
      <c r="G45" s="179">
        <v>-0.0856</v>
      </c>
      <c r="H45" s="179">
        <v>-0.1403</v>
      </c>
      <c r="I45" s="179">
        <v>-0.1318</v>
      </c>
      <c r="J45" s="179">
        <v>-0.1273</v>
      </c>
      <c r="K45" s="179">
        <v>-0.1188</v>
      </c>
      <c r="L45" s="179">
        <v>-0.0907</v>
      </c>
      <c r="M45" s="179">
        <v>0.3124</v>
      </c>
      <c r="N45" s="179">
        <v>-0.043</v>
      </c>
      <c r="O45" s="179">
        <v>0.4455</v>
      </c>
      <c r="P45" s="179">
        <v>0.0477</v>
      </c>
      <c r="Q45" s="179">
        <v>0.4031</v>
      </c>
      <c r="R45" s="179">
        <v>0.0741</v>
      </c>
      <c r="S45" s="179">
        <v>0.0355</v>
      </c>
    </row>
    <row r="46">
      <c r="A46" s="177" t="s">
        <v>175</v>
      </c>
      <c r="B46" s="178">
        <v>118.0</v>
      </c>
      <c r="C46" s="179">
        <v>0.5013</v>
      </c>
      <c r="D46" s="179">
        <v>0.1245</v>
      </c>
      <c r="E46" s="179">
        <v>0.1934</v>
      </c>
      <c r="F46" s="179">
        <v>0.1841</v>
      </c>
      <c r="G46" s="179">
        <v>0.1733</v>
      </c>
      <c r="H46" s="179">
        <v>0.1848</v>
      </c>
      <c r="I46" s="179">
        <v>0.1739</v>
      </c>
      <c r="J46" s="179">
        <v>0.1853</v>
      </c>
      <c r="K46" s="179">
        <v>0.1745</v>
      </c>
      <c r="L46" s="179">
        <v>0.2199</v>
      </c>
      <c r="M46" s="179">
        <v>0.532</v>
      </c>
      <c r="N46" s="179">
        <v>0.2379</v>
      </c>
      <c r="O46" s="179">
        <v>0.4987</v>
      </c>
      <c r="P46" s="179">
        <v>0.018</v>
      </c>
      <c r="Q46" s="179">
        <v>0.3121</v>
      </c>
      <c r="R46" s="179">
        <v>0.0093</v>
      </c>
      <c r="S46" s="179">
        <v>0.0133</v>
      </c>
    </row>
    <row r="47">
      <c r="A47" s="177" t="s">
        <v>176</v>
      </c>
      <c r="B47" s="178">
        <v>79.0</v>
      </c>
      <c r="C47" s="179">
        <v>0.5383</v>
      </c>
      <c r="D47" s="179">
        <v>0.1692</v>
      </c>
      <c r="E47" s="179">
        <v>0.2662</v>
      </c>
      <c r="F47" s="179">
        <v>0.2378</v>
      </c>
      <c r="G47" s="179">
        <v>0.2111</v>
      </c>
      <c r="H47" s="179">
        <v>0.2392</v>
      </c>
      <c r="I47" s="179">
        <v>0.2124</v>
      </c>
      <c r="J47" s="179">
        <v>0.2431</v>
      </c>
      <c r="K47" s="179">
        <v>0.2163</v>
      </c>
      <c r="L47" s="179">
        <v>0.2744</v>
      </c>
      <c r="M47" s="179">
        <v>0.5201</v>
      </c>
      <c r="N47" s="179">
        <v>0.3062</v>
      </c>
      <c r="O47" s="179">
        <v>0.4617</v>
      </c>
      <c r="P47" s="179">
        <v>0.0318</v>
      </c>
      <c r="Q47" s="179">
        <v>0.2457</v>
      </c>
      <c r="R47" s="179">
        <v>0.0284</v>
      </c>
      <c r="S47" s="179">
        <v>0.0126</v>
      </c>
    </row>
    <row r="48">
      <c r="A48" s="177" t="s">
        <v>177</v>
      </c>
      <c r="B48" s="178">
        <v>23.0</v>
      </c>
      <c r="C48" s="179">
        <v>0.3452</v>
      </c>
      <c r="D48" s="179">
        <v>0.1264</v>
      </c>
      <c r="E48" s="179">
        <v>0.1784</v>
      </c>
      <c r="F48" s="179">
        <v>0.1696</v>
      </c>
      <c r="G48" s="179">
        <v>0.1502</v>
      </c>
      <c r="H48" s="179">
        <v>0.1698</v>
      </c>
      <c r="I48" s="179">
        <v>0.1504</v>
      </c>
      <c r="J48" s="179">
        <v>0.1697</v>
      </c>
      <c r="K48" s="179">
        <v>0.1503</v>
      </c>
      <c r="L48" s="179">
        <v>0.1594</v>
      </c>
      <c r="M48" s="179">
        <v>0.2847</v>
      </c>
      <c r="N48" s="179">
        <v>0.1601</v>
      </c>
      <c r="O48" s="179">
        <v>0.6548</v>
      </c>
      <c r="P48" s="179">
        <v>7.0E-4</v>
      </c>
      <c r="Q48" s="179">
        <v>0.1253</v>
      </c>
      <c r="R48" s="179">
        <v>0.0088</v>
      </c>
      <c r="S48" s="179">
        <v>0.0093</v>
      </c>
    </row>
    <row r="49">
      <c r="A49" s="177" t="s">
        <v>178</v>
      </c>
      <c r="B49" s="178">
        <v>24.0</v>
      </c>
      <c r="C49" s="179">
        <v>0.3089</v>
      </c>
      <c r="D49" s="179">
        <v>0.0887</v>
      </c>
      <c r="E49" s="179">
        <v>0.1246</v>
      </c>
      <c r="F49" s="179">
        <v>0.1206</v>
      </c>
      <c r="G49" s="179">
        <v>0.1034</v>
      </c>
      <c r="H49" s="179">
        <v>0.1209</v>
      </c>
      <c r="I49" s="179">
        <v>0.1037</v>
      </c>
      <c r="J49" s="179">
        <v>0.1209</v>
      </c>
      <c r="K49" s="179">
        <v>0.1037</v>
      </c>
      <c r="L49" s="179">
        <v>0.085</v>
      </c>
      <c r="M49" s="179">
        <v>0.1995</v>
      </c>
      <c r="N49" s="179">
        <v>0.085</v>
      </c>
      <c r="O49" s="179">
        <v>0.6911</v>
      </c>
      <c r="P49" s="179">
        <v>0.0</v>
      </c>
      <c r="Q49" s="179">
        <v>0.1145</v>
      </c>
      <c r="R49" s="179">
        <v>0.004</v>
      </c>
      <c r="S49" s="179">
        <v>0.0034</v>
      </c>
    </row>
    <row r="50">
      <c r="A50" s="177" t="s">
        <v>179</v>
      </c>
      <c r="B50" s="178">
        <v>52.0</v>
      </c>
      <c r="C50" s="179">
        <v>0.3284</v>
      </c>
      <c r="D50" s="179">
        <v>0.103</v>
      </c>
      <c r="E50" s="179">
        <v>0.1606</v>
      </c>
      <c r="F50" s="179">
        <v>0.157</v>
      </c>
      <c r="G50" s="179">
        <v>0.136</v>
      </c>
      <c r="H50" s="179">
        <v>0.1576</v>
      </c>
      <c r="I50" s="179">
        <v>0.1365</v>
      </c>
      <c r="J50" s="179">
        <v>0.1576</v>
      </c>
      <c r="K50" s="179">
        <v>0.1365</v>
      </c>
      <c r="L50" s="179">
        <v>0.1301</v>
      </c>
      <c r="M50" s="179">
        <v>0.2409</v>
      </c>
      <c r="N50" s="179">
        <v>0.1301</v>
      </c>
      <c r="O50" s="179">
        <v>0.6716</v>
      </c>
      <c r="P50" s="179">
        <v>0.0</v>
      </c>
      <c r="Q50" s="179">
        <v>0.1107</v>
      </c>
      <c r="R50" s="179">
        <v>0.0035</v>
      </c>
      <c r="S50" s="179">
        <v>0.0046</v>
      </c>
    </row>
    <row r="51">
      <c r="A51" s="177" t="s">
        <v>180</v>
      </c>
      <c r="B51" s="178">
        <v>687.0</v>
      </c>
      <c r="C51" s="179">
        <v>0.6947</v>
      </c>
      <c r="D51" s="179">
        <v>0.2518</v>
      </c>
      <c r="E51" s="179">
        <v>0.1953</v>
      </c>
      <c r="F51" s="179">
        <v>0.1623</v>
      </c>
      <c r="G51" s="179">
        <v>0.16</v>
      </c>
      <c r="H51" s="179">
        <v>0.1609</v>
      </c>
      <c r="I51" s="179">
        <v>0.1587</v>
      </c>
      <c r="J51" s="179">
        <v>0.1616</v>
      </c>
      <c r="K51" s="179">
        <v>0.1593</v>
      </c>
      <c r="L51" s="179">
        <v>0.1282</v>
      </c>
      <c r="M51" s="179">
        <v>0.3879</v>
      </c>
      <c r="N51" s="179">
        <v>0.1327</v>
      </c>
      <c r="O51" s="179">
        <v>0.3053</v>
      </c>
      <c r="P51" s="179">
        <v>0.0044</v>
      </c>
      <c r="Q51" s="179">
        <v>0.2597</v>
      </c>
      <c r="R51" s="179">
        <v>0.033</v>
      </c>
      <c r="S51" s="179">
        <v>0.0103</v>
      </c>
    </row>
    <row r="52">
      <c r="A52" s="177" t="s">
        <v>181</v>
      </c>
      <c r="B52" s="178">
        <v>111.0</v>
      </c>
      <c r="C52" s="179">
        <v>0.3542</v>
      </c>
      <c r="D52" s="179">
        <v>0.1079</v>
      </c>
      <c r="E52" s="179">
        <v>0.1556</v>
      </c>
      <c r="F52" s="179">
        <v>0.1467</v>
      </c>
      <c r="G52" s="179">
        <v>0.1312</v>
      </c>
      <c r="H52" s="179">
        <v>0.1485</v>
      </c>
      <c r="I52" s="179">
        <v>0.1328</v>
      </c>
      <c r="J52" s="179">
        <v>0.1493</v>
      </c>
      <c r="K52" s="179">
        <v>0.1336</v>
      </c>
      <c r="L52" s="179">
        <v>0.1599</v>
      </c>
      <c r="M52" s="179">
        <v>0.3495</v>
      </c>
      <c r="N52" s="179">
        <v>0.18</v>
      </c>
      <c r="O52" s="179">
        <v>0.6458</v>
      </c>
      <c r="P52" s="179">
        <v>0.0202</v>
      </c>
      <c r="Q52" s="179">
        <v>0.1896</v>
      </c>
      <c r="R52" s="179">
        <v>0.0089</v>
      </c>
      <c r="S52" s="179">
        <v>0.0096</v>
      </c>
    </row>
    <row r="53">
      <c r="A53" s="177" t="s">
        <v>182</v>
      </c>
      <c r="B53" s="178">
        <v>74.0</v>
      </c>
      <c r="C53" s="179">
        <v>0.366</v>
      </c>
      <c r="D53" s="179">
        <v>0.1192</v>
      </c>
      <c r="E53" s="179">
        <v>0.2702</v>
      </c>
      <c r="F53" s="179">
        <v>0.2647</v>
      </c>
      <c r="G53" s="179">
        <v>0.2592</v>
      </c>
      <c r="H53" s="179">
        <v>0.2637</v>
      </c>
      <c r="I53" s="179">
        <v>0.2583</v>
      </c>
      <c r="J53" s="179">
        <v>0.2638</v>
      </c>
      <c r="K53" s="179">
        <v>0.2583</v>
      </c>
      <c r="L53" s="179">
        <v>0.1722</v>
      </c>
      <c r="M53" s="179">
        <v>0.2078</v>
      </c>
      <c r="N53" s="179">
        <v>0.1741</v>
      </c>
      <c r="O53" s="179">
        <v>0.634</v>
      </c>
      <c r="P53" s="179">
        <v>0.0019</v>
      </c>
      <c r="Q53" s="179">
        <v>0.0356</v>
      </c>
      <c r="R53" s="179">
        <v>0.0055</v>
      </c>
      <c r="S53" s="179">
        <v>0.0075</v>
      </c>
    </row>
    <row r="54">
      <c r="A54" s="177" t="s">
        <v>183</v>
      </c>
      <c r="B54" s="178">
        <v>18.0</v>
      </c>
      <c r="C54" s="179">
        <v>0.334</v>
      </c>
      <c r="D54" s="179">
        <v>0.0255</v>
      </c>
      <c r="E54" s="179">
        <v>0.066</v>
      </c>
      <c r="F54" s="179">
        <v>0.0586</v>
      </c>
      <c r="G54" s="179">
        <v>0.0534</v>
      </c>
      <c r="H54" s="179">
        <v>0.0601</v>
      </c>
      <c r="I54" s="179">
        <v>0.0547</v>
      </c>
      <c r="J54" s="179">
        <v>0.0608</v>
      </c>
      <c r="K54" s="179">
        <v>0.0554</v>
      </c>
      <c r="L54" s="179">
        <v>0.0989</v>
      </c>
      <c r="M54" s="179">
        <v>0.3552</v>
      </c>
      <c r="N54" s="179">
        <v>0.1186</v>
      </c>
      <c r="O54" s="179">
        <v>0.666</v>
      </c>
      <c r="P54" s="179">
        <v>0.0197</v>
      </c>
      <c r="Q54" s="179">
        <v>0.2564</v>
      </c>
      <c r="R54" s="179">
        <v>0.0074</v>
      </c>
      <c r="S54" s="179">
        <v>0.0187</v>
      </c>
    </row>
    <row r="55">
      <c r="A55" s="177" t="s">
        <v>184</v>
      </c>
      <c r="B55" s="178">
        <v>4.0</v>
      </c>
      <c r="C55" s="179">
        <v>0.3748</v>
      </c>
      <c r="D55" s="179">
        <v>0.0092</v>
      </c>
      <c r="E55" s="179">
        <v>0.0746</v>
      </c>
      <c r="F55" s="179">
        <v>0.0719</v>
      </c>
      <c r="G55" s="179">
        <v>0.058</v>
      </c>
      <c r="H55" s="179">
        <v>0.0744</v>
      </c>
      <c r="I55" s="179">
        <v>0.06</v>
      </c>
      <c r="J55" s="179">
        <v>0.0742</v>
      </c>
      <c r="K55" s="179">
        <v>0.0598</v>
      </c>
      <c r="L55" s="179">
        <v>0.0913</v>
      </c>
      <c r="M55" s="179">
        <v>0.1821</v>
      </c>
      <c r="N55" s="179">
        <v>0.0949</v>
      </c>
      <c r="O55" s="179">
        <v>0.6252</v>
      </c>
      <c r="P55" s="179">
        <v>0.0036</v>
      </c>
      <c r="Q55" s="179">
        <v>0.0908</v>
      </c>
      <c r="R55" s="179">
        <v>0.0027</v>
      </c>
      <c r="S55" s="179">
        <v>0.0096</v>
      </c>
    </row>
    <row r="56">
      <c r="A56" s="177" t="s">
        <v>185</v>
      </c>
      <c r="B56" s="178">
        <v>183.0</v>
      </c>
      <c r="C56" s="179">
        <v>0.5881</v>
      </c>
      <c r="D56" s="179">
        <v>0.0279</v>
      </c>
      <c r="E56" s="179">
        <v>-0.0162</v>
      </c>
      <c r="F56" s="179">
        <v>-0.0257</v>
      </c>
      <c r="G56" s="179">
        <v>-0.0252</v>
      </c>
      <c r="H56" s="179">
        <v>-0.0245</v>
      </c>
      <c r="I56" s="179">
        <v>-0.024</v>
      </c>
      <c r="J56" s="179">
        <v>-0.0245</v>
      </c>
      <c r="K56" s="179">
        <v>-0.024</v>
      </c>
      <c r="L56" s="179">
        <v>0.2223</v>
      </c>
      <c r="M56" s="179">
        <v>0.2879</v>
      </c>
      <c r="N56" s="179">
        <v>0.2228</v>
      </c>
      <c r="O56" s="179">
        <v>0.4119</v>
      </c>
      <c r="P56" s="179">
        <v>5.0E-4</v>
      </c>
      <c r="Q56" s="179">
        <v>0.0656</v>
      </c>
      <c r="R56" s="179">
        <v>0.0095</v>
      </c>
      <c r="S56" s="179">
        <v>0.0274</v>
      </c>
    </row>
    <row r="57">
      <c r="A57" s="177" t="s">
        <v>186</v>
      </c>
      <c r="B57" s="178">
        <v>21.0</v>
      </c>
      <c r="C57" s="179">
        <v>0.3602</v>
      </c>
      <c r="D57" s="179">
        <v>0.0519</v>
      </c>
      <c r="E57" s="179">
        <v>0.1708</v>
      </c>
      <c r="F57" s="179">
        <v>0.1648</v>
      </c>
      <c r="G57" s="179">
        <v>0.1487</v>
      </c>
      <c r="H57" s="179">
        <v>0.1657</v>
      </c>
      <c r="I57" s="179">
        <v>0.1495</v>
      </c>
      <c r="J57" s="179">
        <v>0.1657</v>
      </c>
      <c r="K57" s="179">
        <v>0.1495</v>
      </c>
      <c r="L57" s="179">
        <v>0.2969</v>
      </c>
      <c r="M57" s="179">
        <v>0.3517</v>
      </c>
      <c r="N57" s="179">
        <v>0.2969</v>
      </c>
      <c r="O57" s="179">
        <v>0.6398</v>
      </c>
      <c r="P57" s="179">
        <v>0.0</v>
      </c>
      <c r="Q57" s="179">
        <v>0.0548</v>
      </c>
      <c r="R57" s="179">
        <v>0.006</v>
      </c>
      <c r="S57" s="179">
        <v>0.0068</v>
      </c>
    </row>
    <row r="58">
      <c r="A58" s="177" t="s">
        <v>187</v>
      </c>
      <c r="B58" s="178">
        <v>100.0</v>
      </c>
      <c r="C58" s="179">
        <v>0.0792</v>
      </c>
      <c r="D58" s="179">
        <v>0.0155</v>
      </c>
      <c r="E58" s="179">
        <v>0.0154</v>
      </c>
      <c r="F58" s="179">
        <v>0.0118</v>
      </c>
      <c r="G58" s="179">
        <v>0.0113</v>
      </c>
      <c r="H58" s="179">
        <v>0.0135</v>
      </c>
      <c r="I58" s="179">
        <v>0.013</v>
      </c>
      <c r="J58" s="179">
        <v>0.0132</v>
      </c>
      <c r="K58" s="179">
        <v>0.0127</v>
      </c>
      <c r="L58" s="179">
        <v>0.0224</v>
      </c>
      <c r="M58" s="179">
        <v>0.0652</v>
      </c>
      <c r="N58" s="179">
        <v>0.0264</v>
      </c>
      <c r="O58" s="179">
        <v>0.9208</v>
      </c>
      <c r="P58" s="179">
        <v>0.004</v>
      </c>
      <c r="Q58" s="179">
        <v>0.0428</v>
      </c>
      <c r="R58" s="179">
        <v>0.0036</v>
      </c>
      <c r="S58" s="179">
        <v>0.0139</v>
      </c>
    </row>
    <row r="59">
      <c r="A59" s="177" t="s">
        <v>188</v>
      </c>
      <c r="B59" s="178">
        <v>26.0</v>
      </c>
      <c r="C59" s="179">
        <v>0.2198</v>
      </c>
      <c r="D59" s="179">
        <v>0.0575</v>
      </c>
      <c r="E59" s="179">
        <v>0.1021</v>
      </c>
      <c r="F59" s="179">
        <v>0.0973</v>
      </c>
      <c r="G59" s="179">
        <v>0.0806</v>
      </c>
      <c r="H59" s="179">
        <v>0.0989</v>
      </c>
      <c r="I59" s="179">
        <v>0.082</v>
      </c>
      <c r="J59" s="179">
        <v>0.0992</v>
      </c>
      <c r="K59" s="179">
        <v>0.0823</v>
      </c>
      <c r="L59" s="179">
        <v>0.1451</v>
      </c>
      <c r="M59" s="179">
        <v>0.2411</v>
      </c>
      <c r="N59" s="179">
        <v>0.1498</v>
      </c>
      <c r="O59" s="179">
        <v>0.7802</v>
      </c>
      <c r="P59" s="179">
        <v>0.0047</v>
      </c>
      <c r="Q59" s="179">
        <v>0.096</v>
      </c>
      <c r="R59" s="179">
        <v>0.0049</v>
      </c>
      <c r="S59" s="179">
        <v>0.0103</v>
      </c>
    </row>
    <row r="60">
      <c r="A60" s="177" t="s">
        <v>189</v>
      </c>
      <c r="B60" s="178">
        <v>11.0</v>
      </c>
      <c r="C60" s="179">
        <v>0.3045</v>
      </c>
      <c r="D60" s="179">
        <v>0.1223</v>
      </c>
      <c r="E60" s="179">
        <v>0.1908</v>
      </c>
      <c r="F60" s="179">
        <v>0.1864</v>
      </c>
      <c r="G60" s="179">
        <v>0.164</v>
      </c>
      <c r="H60" s="179">
        <v>0.1878</v>
      </c>
      <c r="I60" s="179">
        <v>0.1653</v>
      </c>
      <c r="J60" s="179">
        <v>0.1881</v>
      </c>
      <c r="K60" s="179">
        <v>0.1656</v>
      </c>
      <c r="L60" s="179">
        <v>0.128</v>
      </c>
      <c r="M60" s="179">
        <v>0.2271</v>
      </c>
      <c r="N60" s="179">
        <v>0.13</v>
      </c>
      <c r="O60" s="179">
        <v>0.6955</v>
      </c>
      <c r="P60" s="179">
        <v>0.002</v>
      </c>
      <c r="Q60" s="179">
        <v>0.0991</v>
      </c>
      <c r="R60" s="179">
        <v>0.0044</v>
      </c>
      <c r="S60" s="179">
        <v>0.0071</v>
      </c>
    </row>
    <row r="61">
      <c r="A61" s="177" t="s">
        <v>190</v>
      </c>
      <c r="B61" s="178">
        <v>50.0</v>
      </c>
      <c r="C61" s="179">
        <v>0.4149</v>
      </c>
      <c r="D61" s="179">
        <v>0.0906</v>
      </c>
      <c r="E61" s="179">
        <v>0.1913</v>
      </c>
      <c r="F61" s="179">
        <v>0.1877</v>
      </c>
      <c r="G61" s="179">
        <v>0.1584</v>
      </c>
      <c r="H61" s="179">
        <v>0.1869</v>
      </c>
      <c r="I61" s="179">
        <v>0.1577</v>
      </c>
      <c r="J61" s="179">
        <v>0.187</v>
      </c>
      <c r="K61" s="179">
        <v>0.1578</v>
      </c>
      <c r="L61" s="179">
        <v>0.3363</v>
      </c>
      <c r="M61" s="179">
        <v>0.362</v>
      </c>
      <c r="N61" s="179">
        <v>0.3371</v>
      </c>
      <c r="O61" s="179">
        <v>0.5851</v>
      </c>
      <c r="P61" s="179">
        <v>8.0E-4</v>
      </c>
      <c r="Q61" s="179">
        <v>0.0257</v>
      </c>
      <c r="R61" s="179">
        <v>0.0035</v>
      </c>
      <c r="S61" s="179">
        <v>0.0162</v>
      </c>
    </row>
    <row r="62">
      <c r="A62" s="177" t="s">
        <v>191</v>
      </c>
      <c r="B62" s="178">
        <v>76.0</v>
      </c>
      <c r="C62" s="179">
        <v>0.5243</v>
      </c>
      <c r="D62" s="179">
        <v>0.1448</v>
      </c>
      <c r="E62" s="179">
        <v>0.2863</v>
      </c>
      <c r="F62" s="179">
        <v>0.2758</v>
      </c>
      <c r="G62" s="179">
        <v>0.2672</v>
      </c>
      <c r="H62" s="179">
        <v>0.2758</v>
      </c>
      <c r="I62" s="179">
        <v>0.2672</v>
      </c>
      <c r="J62" s="179">
        <v>0.2765</v>
      </c>
      <c r="K62" s="179">
        <v>0.2679</v>
      </c>
      <c r="L62" s="179">
        <v>0.4193</v>
      </c>
      <c r="M62" s="179">
        <v>0.4804</v>
      </c>
      <c r="N62" s="179">
        <v>0.4284</v>
      </c>
      <c r="O62" s="179">
        <v>0.4757</v>
      </c>
      <c r="P62" s="179">
        <v>0.0092</v>
      </c>
      <c r="Q62" s="179">
        <v>0.0612</v>
      </c>
      <c r="R62" s="179">
        <v>0.0105</v>
      </c>
      <c r="S62" s="179">
        <v>0.0256</v>
      </c>
    </row>
    <row r="63">
      <c r="A63" s="177" t="s">
        <v>192</v>
      </c>
      <c r="B63" s="178">
        <v>21.0</v>
      </c>
      <c r="C63" s="179">
        <v>0.4265</v>
      </c>
      <c r="D63" s="179">
        <v>0.0355</v>
      </c>
      <c r="E63" s="179">
        <v>0.0866</v>
      </c>
      <c r="F63" s="179">
        <v>0.0779</v>
      </c>
      <c r="G63" s="179">
        <v>0.0688</v>
      </c>
      <c r="H63" s="179">
        <v>0.0768</v>
      </c>
      <c r="I63" s="179">
        <v>0.0679</v>
      </c>
      <c r="J63" s="179">
        <v>0.078</v>
      </c>
      <c r="K63" s="179">
        <v>0.069</v>
      </c>
      <c r="L63" s="179">
        <v>0.1067</v>
      </c>
      <c r="M63" s="179">
        <v>0.3897</v>
      </c>
      <c r="N63" s="179">
        <v>0.1154</v>
      </c>
      <c r="O63" s="179">
        <v>0.5735</v>
      </c>
      <c r="P63" s="179">
        <v>0.0087</v>
      </c>
      <c r="Q63" s="179">
        <v>0.283</v>
      </c>
      <c r="R63" s="179">
        <v>0.0087</v>
      </c>
      <c r="S63" s="179">
        <v>0.0201</v>
      </c>
    </row>
    <row r="64">
      <c r="A64" s="177" t="s">
        <v>193</v>
      </c>
      <c r="B64" s="178">
        <v>238.0</v>
      </c>
      <c r="C64" s="179">
        <v>0.6364</v>
      </c>
      <c r="D64" s="179">
        <v>0.2177</v>
      </c>
      <c r="E64" s="179">
        <v>0.2564</v>
      </c>
      <c r="F64" s="179">
        <v>0.2388</v>
      </c>
      <c r="G64" s="179">
        <v>0.2342</v>
      </c>
      <c r="H64" s="179">
        <v>0.204</v>
      </c>
      <c r="I64" s="179">
        <v>0.2</v>
      </c>
      <c r="J64" s="179">
        <v>0.204</v>
      </c>
      <c r="K64" s="179">
        <v>0.2</v>
      </c>
      <c r="L64" s="179">
        <v>0.4128</v>
      </c>
      <c r="M64" s="179">
        <v>0.5128</v>
      </c>
      <c r="N64" s="179">
        <v>0.4129</v>
      </c>
      <c r="O64" s="179">
        <v>0.3636</v>
      </c>
      <c r="P64" s="179">
        <v>1.0E-4</v>
      </c>
      <c r="Q64" s="179">
        <v>0.1</v>
      </c>
      <c r="R64" s="179">
        <v>0.0175</v>
      </c>
      <c r="S64" s="179">
        <v>0.0284</v>
      </c>
    </row>
    <row r="65">
      <c r="A65" s="177" t="s">
        <v>194</v>
      </c>
      <c r="B65" s="178">
        <v>19.0</v>
      </c>
      <c r="C65" s="179">
        <v>0.2892</v>
      </c>
      <c r="D65" s="179">
        <v>-0.0097</v>
      </c>
      <c r="E65" s="179">
        <v>0.0834</v>
      </c>
      <c r="F65" s="179">
        <v>0.0744</v>
      </c>
      <c r="G65" s="179">
        <v>0.0724</v>
      </c>
      <c r="H65" s="179">
        <v>0.0516</v>
      </c>
      <c r="I65" s="179">
        <v>0.0503</v>
      </c>
      <c r="J65" s="179">
        <v>0.0516</v>
      </c>
      <c r="K65" s="179">
        <v>0.0503</v>
      </c>
      <c r="L65" s="179">
        <v>0.1052</v>
      </c>
      <c r="M65" s="179">
        <v>0.199</v>
      </c>
      <c r="N65" s="179">
        <v>0.1052</v>
      </c>
      <c r="O65" s="179">
        <v>0.7108</v>
      </c>
      <c r="P65" s="179">
        <v>0.0</v>
      </c>
      <c r="Q65" s="179">
        <v>0.0938</v>
      </c>
      <c r="R65" s="179">
        <v>0.009</v>
      </c>
      <c r="S65" s="179">
        <v>0.0057</v>
      </c>
    </row>
    <row r="66">
      <c r="A66" s="177" t="s">
        <v>195</v>
      </c>
      <c r="B66" s="178">
        <v>10.0</v>
      </c>
      <c r="C66" s="179">
        <v>0.478</v>
      </c>
      <c r="D66" s="179">
        <v>0.1498</v>
      </c>
      <c r="E66" s="179">
        <v>0.1819</v>
      </c>
      <c r="F66" s="179">
        <v>0.1546</v>
      </c>
      <c r="G66" s="179">
        <v>0.1392</v>
      </c>
      <c r="H66" s="179">
        <v>0.1533</v>
      </c>
      <c r="I66" s="179">
        <v>0.1381</v>
      </c>
      <c r="J66" s="179">
        <v>0.1533</v>
      </c>
      <c r="K66" s="179">
        <v>0.1381</v>
      </c>
      <c r="L66" s="179">
        <v>0.1135</v>
      </c>
      <c r="M66" s="179">
        <v>0.4604</v>
      </c>
      <c r="N66" s="179">
        <v>0.1135</v>
      </c>
      <c r="O66" s="179">
        <v>0.522</v>
      </c>
      <c r="P66" s="179">
        <v>0.0</v>
      </c>
      <c r="Q66" s="179">
        <v>0.3469</v>
      </c>
      <c r="R66" s="179">
        <v>0.0273</v>
      </c>
      <c r="S66" s="179">
        <v>0.0344</v>
      </c>
    </row>
    <row r="67">
      <c r="A67" s="177" t="s">
        <v>196</v>
      </c>
      <c r="B67" s="178">
        <v>51.0</v>
      </c>
      <c r="C67" s="179">
        <v>0.4167</v>
      </c>
      <c r="D67" s="179">
        <v>-0.0317</v>
      </c>
      <c r="E67" s="179">
        <v>0.0324</v>
      </c>
      <c r="F67" s="179">
        <v>0.0029</v>
      </c>
      <c r="G67" s="179">
        <v>0.0027</v>
      </c>
      <c r="H67" s="179">
        <v>-0.0269</v>
      </c>
      <c r="I67" s="179">
        <v>-0.0251</v>
      </c>
      <c r="J67" s="179">
        <v>-0.0225</v>
      </c>
      <c r="K67" s="179">
        <v>-0.0208</v>
      </c>
      <c r="L67" s="179">
        <v>0.0277</v>
      </c>
      <c r="M67" s="179">
        <v>0.3984</v>
      </c>
      <c r="N67" s="179">
        <v>0.0431</v>
      </c>
      <c r="O67" s="179">
        <v>0.5833</v>
      </c>
      <c r="P67" s="179">
        <v>0.0154</v>
      </c>
      <c r="Q67" s="179">
        <v>0.3707</v>
      </c>
      <c r="R67" s="179">
        <v>0.0295</v>
      </c>
      <c r="S67" s="179">
        <v>0.0541</v>
      </c>
    </row>
    <row r="68">
      <c r="A68" s="177" t="s">
        <v>197</v>
      </c>
      <c r="B68" s="178">
        <v>60.0</v>
      </c>
      <c r="C68" s="179">
        <v>0.3932</v>
      </c>
      <c r="D68" s="179">
        <v>0.0478</v>
      </c>
      <c r="E68" s="179">
        <v>0.1318</v>
      </c>
      <c r="F68" s="179">
        <v>0.1134</v>
      </c>
      <c r="G68" s="179">
        <v>0.1046</v>
      </c>
      <c r="H68" s="179">
        <v>0.1023</v>
      </c>
      <c r="I68" s="179">
        <v>0.0944</v>
      </c>
      <c r="J68" s="179">
        <v>0.1074</v>
      </c>
      <c r="K68" s="179">
        <v>0.0995</v>
      </c>
      <c r="L68" s="179">
        <v>0.1045</v>
      </c>
      <c r="M68" s="179">
        <v>0.3386</v>
      </c>
      <c r="N68" s="179">
        <v>0.133</v>
      </c>
      <c r="O68" s="179">
        <v>0.6068</v>
      </c>
      <c r="P68" s="179">
        <v>0.0285</v>
      </c>
      <c r="Q68" s="179">
        <v>0.2341</v>
      </c>
      <c r="R68" s="179">
        <v>0.0184</v>
      </c>
      <c r="S68" s="179">
        <v>0.0191</v>
      </c>
    </row>
    <row r="69">
      <c r="A69" s="177" t="s">
        <v>198</v>
      </c>
      <c r="B69" s="178">
        <v>2.0</v>
      </c>
      <c r="C69" s="179">
        <v>0.2241</v>
      </c>
      <c r="D69" s="179">
        <v>0.0461</v>
      </c>
      <c r="E69" s="179">
        <v>0.0755</v>
      </c>
      <c r="F69" s="179">
        <v>0.0734</v>
      </c>
      <c r="G69" s="179">
        <v>0.0566</v>
      </c>
      <c r="H69" s="179">
        <v>0.0729</v>
      </c>
      <c r="I69" s="179">
        <v>0.0561</v>
      </c>
      <c r="J69" s="179">
        <v>0.0729</v>
      </c>
      <c r="K69" s="179">
        <v>0.0561</v>
      </c>
      <c r="L69" s="179">
        <v>0.0481</v>
      </c>
      <c r="M69" s="179">
        <v>0.0501</v>
      </c>
      <c r="N69" s="179">
        <v>0.0481</v>
      </c>
      <c r="O69" s="179">
        <v>0.7759</v>
      </c>
      <c r="P69" s="179">
        <v>0.0</v>
      </c>
      <c r="Q69" s="179">
        <v>0.002</v>
      </c>
      <c r="R69" s="179">
        <v>0.0021</v>
      </c>
      <c r="S69" s="179">
        <v>0.0016</v>
      </c>
    </row>
    <row r="70">
      <c r="A70" s="177" t="s">
        <v>199</v>
      </c>
      <c r="B70" s="178">
        <v>70.0</v>
      </c>
      <c r="C70" s="179">
        <v>0.3152</v>
      </c>
      <c r="D70" s="179">
        <v>0.1263</v>
      </c>
      <c r="E70" s="179">
        <v>0.1749</v>
      </c>
      <c r="F70" s="179">
        <v>0.1643</v>
      </c>
      <c r="G70" s="179">
        <v>0.1527</v>
      </c>
      <c r="H70" s="179">
        <v>0.1229</v>
      </c>
      <c r="I70" s="179">
        <v>0.1142</v>
      </c>
      <c r="J70" s="179">
        <v>0.1229</v>
      </c>
      <c r="K70" s="179">
        <v>0.1142</v>
      </c>
      <c r="L70" s="179">
        <v>0.1749</v>
      </c>
      <c r="M70" s="179">
        <v>0.2705</v>
      </c>
      <c r="N70" s="179">
        <v>0.175</v>
      </c>
      <c r="O70" s="179">
        <v>0.6848</v>
      </c>
      <c r="P70" s="179">
        <v>0.0</v>
      </c>
      <c r="Q70" s="179">
        <v>0.0955</v>
      </c>
      <c r="R70" s="179">
        <v>0.0106</v>
      </c>
      <c r="S70" s="179">
        <v>0.0595</v>
      </c>
    </row>
    <row r="71">
      <c r="A71" s="177" t="s">
        <v>200</v>
      </c>
      <c r="B71" s="178">
        <v>32.0</v>
      </c>
      <c r="C71" s="179">
        <v>0.222</v>
      </c>
      <c r="D71" s="179">
        <v>0.0481</v>
      </c>
      <c r="E71" s="179">
        <v>0.0734</v>
      </c>
      <c r="F71" s="179">
        <v>0.0703</v>
      </c>
      <c r="G71" s="179">
        <v>0.0604</v>
      </c>
      <c r="H71" s="179">
        <v>0.0628</v>
      </c>
      <c r="I71" s="179">
        <v>0.0539</v>
      </c>
      <c r="J71" s="179">
        <v>0.0629</v>
      </c>
      <c r="K71" s="179">
        <v>0.0539</v>
      </c>
      <c r="L71" s="179">
        <v>0.0621</v>
      </c>
      <c r="M71" s="179">
        <v>0.2056</v>
      </c>
      <c r="N71" s="179">
        <v>0.0622</v>
      </c>
      <c r="O71" s="179">
        <v>0.778</v>
      </c>
      <c r="P71" s="179">
        <v>0.0</v>
      </c>
      <c r="Q71" s="179">
        <v>0.1435</v>
      </c>
      <c r="R71" s="179">
        <v>0.003</v>
      </c>
      <c r="S71" s="179">
        <v>0.0138</v>
      </c>
    </row>
    <row r="72">
      <c r="A72" s="177" t="s">
        <v>201</v>
      </c>
      <c r="B72" s="178">
        <v>16.0</v>
      </c>
      <c r="C72" s="179">
        <v>0.3475</v>
      </c>
      <c r="D72" s="179">
        <v>0.0963</v>
      </c>
      <c r="E72" s="179">
        <v>0.1472</v>
      </c>
      <c r="F72" s="179">
        <v>0.144</v>
      </c>
      <c r="G72" s="179">
        <v>0.1217</v>
      </c>
      <c r="H72" s="179">
        <v>0.1421</v>
      </c>
      <c r="I72" s="179">
        <v>0.1201</v>
      </c>
      <c r="J72" s="179">
        <v>0.1422</v>
      </c>
      <c r="K72" s="179">
        <v>0.1201</v>
      </c>
      <c r="L72" s="179">
        <v>0.1433</v>
      </c>
      <c r="M72" s="179">
        <v>0.3312</v>
      </c>
      <c r="N72" s="179">
        <v>0.1435</v>
      </c>
      <c r="O72" s="179">
        <v>0.6525</v>
      </c>
      <c r="P72" s="179">
        <v>2.0E-4</v>
      </c>
      <c r="Q72" s="179">
        <v>0.188</v>
      </c>
      <c r="R72" s="179">
        <v>0.0032</v>
      </c>
      <c r="S72" s="179">
        <v>0.0142</v>
      </c>
    </row>
    <row r="73">
      <c r="A73" s="177" t="s">
        <v>202</v>
      </c>
      <c r="B73" s="178">
        <v>68.0</v>
      </c>
      <c r="C73" s="179">
        <v>0.3034</v>
      </c>
      <c r="D73" s="179">
        <v>0.054</v>
      </c>
      <c r="E73" s="179">
        <v>0.1001</v>
      </c>
      <c r="F73" s="179">
        <v>0.0962</v>
      </c>
      <c r="G73" s="179">
        <v>0.0849</v>
      </c>
      <c r="H73" s="179">
        <v>0.0982</v>
      </c>
      <c r="I73" s="179">
        <v>0.0867</v>
      </c>
      <c r="J73" s="179">
        <v>0.0982</v>
      </c>
      <c r="K73" s="179">
        <v>0.0867</v>
      </c>
      <c r="L73" s="179">
        <v>0.0911</v>
      </c>
      <c r="M73" s="179">
        <v>0.2813</v>
      </c>
      <c r="N73" s="179">
        <v>0.0912</v>
      </c>
      <c r="O73" s="179">
        <v>0.6966</v>
      </c>
      <c r="P73" s="179">
        <v>0.0</v>
      </c>
      <c r="Q73" s="179">
        <v>0.1901</v>
      </c>
      <c r="R73" s="179">
        <v>0.0039</v>
      </c>
      <c r="S73" s="179">
        <v>0.0154</v>
      </c>
    </row>
    <row r="74">
      <c r="A74" s="177" t="s">
        <v>203</v>
      </c>
      <c r="B74" s="178">
        <v>16.0</v>
      </c>
      <c r="C74" s="179">
        <v>0.2432</v>
      </c>
      <c r="D74" s="179">
        <v>0.0265</v>
      </c>
      <c r="E74" s="179">
        <v>0.0579</v>
      </c>
      <c r="F74" s="179">
        <v>0.0554</v>
      </c>
      <c r="G74" s="179">
        <v>0.0452</v>
      </c>
      <c r="H74" s="179">
        <v>0.0513</v>
      </c>
      <c r="I74" s="179">
        <v>0.0419</v>
      </c>
      <c r="J74" s="179">
        <v>0.0513</v>
      </c>
      <c r="K74" s="179">
        <v>0.0419</v>
      </c>
      <c r="L74" s="179">
        <v>0.0638</v>
      </c>
      <c r="M74" s="179">
        <v>0.2482</v>
      </c>
      <c r="N74" s="179">
        <v>0.0638</v>
      </c>
      <c r="O74" s="179">
        <v>0.7568</v>
      </c>
      <c r="P74" s="179">
        <v>0.0</v>
      </c>
      <c r="Q74" s="179">
        <v>0.1844</v>
      </c>
      <c r="R74" s="179">
        <v>0.0025</v>
      </c>
      <c r="S74" s="179">
        <v>0.0093</v>
      </c>
    </row>
    <row r="75">
      <c r="A75" s="177" t="s">
        <v>204</v>
      </c>
      <c r="B75" s="178">
        <v>15.0</v>
      </c>
      <c r="C75" s="179">
        <v>0.2568</v>
      </c>
      <c r="D75" s="179">
        <v>0.0111</v>
      </c>
      <c r="E75" s="179">
        <v>0.0269</v>
      </c>
      <c r="F75" s="179">
        <v>0.0253</v>
      </c>
      <c r="G75" s="179">
        <v>0.0219</v>
      </c>
      <c r="H75" s="179">
        <v>0.0183</v>
      </c>
      <c r="I75" s="179">
        <v>0.0158</v>
      </c>
      <c r="J75" s="179">
        <v>0.0183</v>
      </c>
      <c r="K75" s="179">
        <v>0.0158</v>
      </c>
      <c r="L75" s="179">
        <v>0.0511</v>
      </c>
      <c r="M75" s="179">
        <v>0.2618</v>
      </c>
      <c r="N75" s="179">
        <v>0.0512</v>
      </c>
      <c r="O75" s="179">
        <v>0.7432</v>
      </c>
      <c r="P75" s="179">
        <v>0.0</v>
      </c>
      <c r="Q75" s="179">
        <v>0.2107</v>
      </c>
      <c r="R75" s="179">
        <v>0.0016</v>
      </c>
      <c r="S75" s="179">
        <v>0.0099</v>
      </c>
    </row>
    <row r="76">
      <c r="A76" s="177" t="s">
        <v>205</v>
      </c>
      <c r="B76" s="178">
        <v>60.0</v>
      </c>
      <c r="C76" s="179">
        <v>0.4154</v>
      </c>
      <c r="D76" s="179">
        <v>0.0726</v>
      </c>
      <c r="E76" s="179">
        <v>0.0867</v>
      </c>
      <c r="F76" s="179">
        <v>0.0599</v>
      </c>
      <c r="G76" s="179">
        <v>0.0571</v>
      </c>
      <c r="H76" s="179">
        <v>0.0549</v>
      </c>
      <c r="I76" s="179">
        <v>0.0523</v>
      </c>
      <c r="J76" s="179">
        <v>0.0715</v>
      </c>
      <c r="K76" s="179">
        <v>0.0689</v>
      </c>
      <c r="L76" s="179">
        <v>0.1001</v>
      </c>
      <c r="M76" s="179">
        <v>0.3539</v>
      </c>
      <c r="N76" s="179">
        <v>0.2009</v>
      </c>
      <c r="O76" s="179">
        <v>0.5846</v>
      </c>
      <c r="P76" s="179">
        <v>0.1009</v>
      </c>
      <c r="Q76" s="179">
        <v>0.2539</v>
      </c>
      <c r="R76" s="179">
        <v>0.0268</v>
      </c>
      <c r="S76" s="179">
        <v>0.0132</v>
      </c>
    </row>
    <row r="77">
      <c r="A77" s="177" t="s">
        <v>206</v>
      </c>
      <c r="B77" s="178">
        <v>76.0</v>
      </c>
      <c r="C77" s="179">
        <v>0.309</v>
      </c>
      <c r="D77" s="179">
        <v>0.0453</v>
      </c>
      <c r="E77" s="179">
        <v>0.073</v>
      </c>
      <c r="F77" s="179">
        <v>0.0686</v>
      </c>
      <c r="G77" s="179">
        <v>0.0585</v>
      </c>
      <c r="H77" s="179">
        <v>0.0677</v>
      </c>
      <c r="I77" s="179">
        <v>0.0578</v>
      </c>
      <c r="J77" s="179">
        <v>0.0677</v>
      </c>
      <c r="K77" s="179">
        <v>0.0577</v>
      </c>
      <c r="L77" s="179">
        <v>0.0471</v>
      </c>
      <c r="M77" s="179">
        <v>0.2838</v>
      </c>
      <c r="N77" s="179">
        <v>0.0481</v>
      </c>
      <c r="O77" s="179">
        <v>0.691</v>
      </c>
      <c r="P77" s="179">
        <v>9.0E-4</v>
      </c>
      <c r="Q77" s="179">
        <v>0.2366</v>
      </c>
      <c r="R77" s="179">
        <v>0.0044</v>
      </c>
      <c r="S77" s="179">
        <v>0.0486</v>
      </c>
    </row>
    <row r="78">
      <c r="A78" s="177" t="s">
        <v>207</v>
      </c>
      <c r="B78" s="178">
        <v>2.0</v>
      </c>
      <c r="C78" s="179">
        <v>0.2207</v>
      </c>
      <c r="D78" s="179">
        <v>0.0171</v>
      </c>
      <c r="E78" s="179">
        <v>0.0559</v>
      </c>
      <c r="F78" s="179">
        <v>0.054</v>
      </c>
      <c r="G78" s="179">
        <v>0.0446</v>
      </c>
      <c r="H78" s="179">
        <v>0.0572</v>
      </c>
      <c r="I78" s="179">
        <v>0.0472</v>
      </c>
      <c r="J78" s="179">
        <v>0.0562</v>
      </c>
      <c r="K78" s="179">
        <v>0.0462</v>
      </c>
      <c r="L78" s="179">
        <v>0.0324</v>
      </c>
      <c r="M78" s="179">
        <v>0.1968</v>
      </c>
      <c r="N78" s="179">
        <v>0.0567</v>
      </c>
      <c r="O78" s="179">
        <v>0.7793</v>
      </c>
      <c r="P78" s="179">
        <v>0.0243</v>
      </c>
      <c r="Q78" s="179">
        <v>0.1644</v>
      </c>
      <c r="R78" s="179">
        <v>0.0019</v>
      </c>
      <c r="S78" s="179">
        <v>0.0177</v>
      </c>
    </row>
    <row r="79">
      <c r="A79" s="177" t="s">
        <v>208</v>
      </c>
      <c r="B79" s="178">
        <v>67.0</v>
      </c>
      <c r="C79" s="179">
        <v>0.5524</v>
      </c>
      <c r="D79" s="179">
        <v>0.2572</v>
      </c>
      <c r="E79" s="179">
        <v>0.3127</v>
      </c>
      <c r="F79" s="179">
        <v>0.2742</v>
      </c>
      <c r="G79" s="179">
        <v>0.2555</v>
      </c>
      <c r="H79" s="179">
        <v>0.2743</v>
      </c>
      <c r="I79" s="179">
        <v>0.2557</v>
      </c>
      <c r="J79" s="179">
        <v>0.2908</v>
      </c>
      <c r="K79" s="179">
        <v>0.2721</v>
      </c>
      <c r="L79" s="179">
        <v>0.3592</v>
      </c>
      <c r="M79" s="179">
        <v>0.4424</v>
      </c>
      <c r="N79" s="179">
        <v>0.5332</v>
      </c>
      <c r="O79" s="179">
        <v>0.4476</v>
      </c>
      <c r="P79" s="179">
        <v>0.174</v>
      </c>
      <c r="Q79" s="179">
        <v>0.0832</v>
      </c>
      <c r="R79" s="179">
        <v>0.0385</v>
      </c>
      <c r="S79" s="179">
        <v>0.0057</v>
      </c>
    </row>
    <row r="80">
      <c r="A80" s="177" t="s">
        <v>209</v>
      </c>
      <c r="B80" s="178">
        <v>34.0</v>
      </c>
      <c r="C80" s="179">
        <v>0.4501</v>
      </c>
      <c r="D80" s="179">
        <v>0.226</v>
      </c>
      <c r="E80" s="179">
        <v>0.2849</v>
      </c>
      <c r="F80" s="179">
        <v>0.2698</v>
      </c>
      <c r="G80" s="179">
        <v>0.245</v>
      </c>
      <c r="H80" s="179">
        <v>0.271</v>
      </c>
      <c r="I80" s="179">
        <v>0.2461</v>
      </c>
      <c r="J80" s="179">
        <v>0.2792</v>
      </c>
      <c r="K80" s="179">
        <v>0.2543</v>
      </c>
      <c r="L80" s="179">
        <v>0.2777</v>
      </c>
      <c r="M80" s="179">
        <v>0.362</v>
      </c>
      <c r="N80" s="179">
        <v>0.3715</v>
      </c>
      <c r="O80" s="179">
        <v>0.5499</v>
      </c>
      <c r="P80" s="179">
        <v>0.0938</v>
      </c>
      <c r="Q80" s="179">
        <v>0.0843</v>
      </c>
      <c r="R80" s="179">
        <v>0.0151</v>
      </c>
      <c r="S80" s="179">
        <v>0.0089</v>
      </c>
    </row>
    <row r="81">
      <c r="A81" s="177" t="s">
        <v>210</v>
      </c>
      <c r="B81" s="178">
        <v>8.0</v>
      </c>
      <c r="C81" s="179">
        <v>0.3068</v>
      </c>
      <c r="D81" s="179">
        <v>0.0789</v>
      </c>
      <c r="E81" s="179">
        <v>0.1792</v>
      </c>
      <c r="F81" s="179">
        <v>0.1726</v>
      </c>
      <c r="G81" s="179">
        <v>0.1671</v>
      </c>
      <c r="H81" s="179">
        <v>0.1767</v>
      </c>
      <c r="I81" s="179">
        <v>0.1711</v>
      </c>
      <c r="J81" s="179">
        <v>0.1767</v>
      </c>
      <c r="K81" s="179">
        <v>0.1711</v>
      </c>
      <c r="L81" s="179">
        <v>0.1255</v>
      </c>
      <c r="M81" s="179">
        <v>0.2051</v>
      </c>
      <c r="N81" s="179">
        <v>0.1255</v>
      </c>
      <c r="O81" s="179">
        <v>0.6932</v>
      </c>
      <c r="P81" s="179">
        <v>0.0</v>
      </c>
      <c r="Q81" s="179">
        <v>0.0796</v>
      </c>
      <c r="R81" s="179">
        <v>0.0066</v>
      </c>
      <c r="S81" s="179">
        <v>0.027</v>
      </c>
    </row>
    <row r="82">
      <c r="A82" s="177" t="s">
        <v>211</v>
      </c>
      <c r="B82" s="178">
        <v>12.0</v>
      </c>
      <c r="C82" s="179">
        <v>0.4689</v>
      </c>
      <c r="D82" s="179">
        <v>0.1257</v>
      </c>
      <c r="E82" s="179">
        <v>0.1684</v>
      </c>
      <c r="F82" s="179">
        <v>0.1556</v>
      </c>
      <c r="G82" s="179">
        <v>0.1403</v>
      </c>
      <c r="H82" s="179">
        <v>0.1537</v>
      </c>
      <c r="I82" s="179">
        <v>0.1386</v>
      </c>
      <c r="J82" s="179">
        <v>0.1537</v>
      </c>
      <c r="K82" s="179">
        <v>0.1386</v>
      </c>
      <c r="L82" s="179">
        <v>0.1509</v>
      </c>
      <c r="M82" s="179">
        <v>0.4627</v>
      </c>
      <c r="N82" s="179">
        <v>0.1518</v>
      </c>
      <c r="O82" s="179">
        <v>0.5311</v>
      </c>
      <c r="P82" s="179">
        <v>9.0E-4</v>
      </c>
      <c r="Q82" s="179">
        <v>0.3119</v>
      </c>
      <c r="R82" s="179">
        <v>0.0128</v>
      </c>
      <c r="S82" s="179">
        <v>0.0235</v>
      </c>
    </row>
    <row r="83">
      <c r="A83" s="177" t="s">
        <v>212</v>
      </c>
      <c r="B83" s="178">
        <v>88.0</v>
      </c>
      <c r="C83" s="179">
        <v>0.6445</v>
      </c>
      <c r="D83" s="179">
        <v>0.2904</v>
      </c>
      <c r="E83" s="179">
        <v>0.3817</v>
      </c>
      <c r="F83" s="179">
        <v>0.3112</v>
      </c>
      <c r="G83" s="179">
        <v>0.3043</v>
      </c>
      <c r="H83" s="179">
        <v>0.3069</v>
      </c>
      <c r="I83" s="179">
        <v>0.3001</v>
      </c>
      <c r="J83" s="179">
        <v>0.3259</v>
      </c>
      <c r="K83" s="179">
        <v>0.3191</v>
      </c>
      <c r="L83" s="179">
        <v>0.2477</v>
      </c>
      <c r="M83" s="179">
        <v>0.4272</v>
      </c>
      <c r="N83" s="179">
        <v>0.3992</v>
      </c>
      <c r="O83" s="179">
        <v>0.3555</v>
      </c>
      <c r="P83" s="179">
        <v>0.1515</v>
      </c>
      <c r="Q83" s="179">
        <v>0.1794</v>
      </c>
      <c r="R83" s="179">
        <v>0.0705</v>
      </c>
      <c r="S83" s="179">
        <v>0.0136</v>
      </c>
    </row>
    <row r="84">
      <c r="A84" s="177" t="s">
        <v>213</v>
      </c>
      <c r="B84" s="178">
        <v>36.0</v>
      </c>
      <c r="C84" s="179">
        <v>0.61</v>
      </c>
      <c r="D84" s="179">
        <v>-0.1036</v>
      </c>
      <c r="E84" s="179">
        <v>0.1236</v>
      </c>
      <c r="F84" s="179">
        <v>-0.0228</v>
      </c>
      <c r="G84" s="179">
        <v>-0.0225</v>
      </c>
      <c r="H84" s="179">
        <v>-0.0234</v>
      </c>
      <c r="I84" s="179">
        <v>-0.0231</v>
      </c>
      <c r="J84" s="179">
        <v>0.0214</v>
      </c>
      <c r="K84" s="179">
        <v>0.0217</v>
      </c>
      <c r="L84" s="179">
        <v>0.1099</v>
      </c>
      <c r="M84" s="179">
        <v>0.5368</v>
      </c>
      <c r="N84" s="179">
        <v>0.2997</v>
      </c>
      <c r="O84" s="179">
        <v>0.39</v>
      </c>
      <c r="P84" s="179">
        <v>0.1898</v>
      </c>
      <c r="Q84" s="179">
        <v>0.427</v>
      </c>
      <c r="R84" s="179">
        <v>0.1464</v>
      </c>
      <c r="S84" s="179">
        <v>0.0364</v>
      </c>
    </row>
    <row r="85">
      <c r="A85" s="177" t="s">
        <v>214</v>
      </c>
      <c r="B85" s="178">
        <v>375.0</v>
      </c>
      <c r="C85" s="179">
        <v>0.7159</v>
      </c>
      <c r="D85" s="179">
        <v>0.1966</v>
      </c>
      <c r="E85" s="179">
        <v>0.3177</v>
      </c>
      <c r="F85" s="179">
        <v>0.2402</v>
      </c>
      <c r="G85" s="179">
        <v>0.2321</v>
      </c>
      <c r="H85" s="179">
        <v>0.2402</v>
      </c>
      <c r="I85" s="179">
        <v>0.2321</v>
      </c>
      <c r="J85" s="179">
        <v>0.2594</v>
      </c>
      <c r="K85" s="179">
        <v>0.2513</v>
      </c>
      <c r="L85" s="179">
        <v>0.2898</v>
      </c>
      <c r="M85" s="179">
        <v>0.5911</v>
      </c>
      <c r="N85" s="179">
        <v>0.4568</v>
      </c>
      <c r="O85" s="179">
        <v>0.2841</v>
      </c>
      <c r="P85" s="179">
        <v>0.167</v>
      </c>
      <c r="Q85" s="179">
        <v>0.3013</v>
      </c>
      <c r="R85" s="179">
        <v>0.0774</v>
      </c>
      <c r="S85" s="179">
        <v>0.0171</v>
      </c>
    </row>
    <row r="86">
      <c r="A86" s="177" t="s">
        <v>215</v>
      </c>
      <c r="B86" s="178">
        <v>28.0</v>
      </c>
      <c r="C86" s="179">
        <v>0.2361</v>
      </c>
      <c r="D86" s="179">
        <v>0.1096</v>
      </c>
      <c r="E86" s="179">
        <v>0.1648</v>
      </c>
      <c r="F86" s="179">
        <v>0.1613</v>
      </c>
      <c r="G86" s="179">
        <v>0.1398</v>
      </c>
      <c r="H86" s="179">
        <v>0.1618</v>
      </c>
      <c r="I86" s="179">
        <v>0.1403</v>
      </c>
      <c r="J86" s="179">
        <v>0.1618</v>
      </c>
      <c r="K86" s="179">
        <v>0.1402</v>
      </c>
      <c r="L86" s="179">
        <v>0.0571</v>
      </c>
      <c r="M86" s="179">
        <v>0.1198</v>
      </c>
      <c r="N86" s="179">
        <v>0.0575</v>
      </c>
      <c r="O86" s="179">
        <v>0.7639</v>
      </c>
      <c r="P86" s="179">
        <v>3.0E-4</v>
      </c>
      <c r="Q86" s="179">
        <v>0.0626</v>
      </c>
      <c r="R86" s="179">
        <v>0.0035</v>
      </c>
      <c r="S86" s="179">
        <v>0.0039</v>
      </c>
    </row>
    <row r="87">
      <c r="A87" s="177" t="s">
        <v>216</v>
      </c>
      <c r="B87" s="178">
        <v>17.0</v>
      </c>
      <c r="C87" s="179">
        <v>0.5666</v>
      </c>
      <c r="D87" s="179">
        <v>0.0482</v>
      </c>
      <c r="E87" s="179">
        <v>0.1241</v>
      </c>
      <c r="F87" s="179">
        <v>0.117</v>
      </c>
      <c r="G87" s="179">
        <v>0.1132</v>
      </c>
      <c r="H87" s="179">
        <v>0.0984</v>
      </c>
      <c r="I87" s="179">
        <v>0.0952</v>
      </c>
      <c r="J87" s="179">
        <v>0.0993</v>
      </c>
      <c r="K87" s="179">
        <v>0.0961</v>
      </c>
      <c r="L87" s="179">
        <v>0.2852</v>
      </c>
      <c r="M87" s="179">
        <v>0.5302</v>
      </c>
      <c r="N87" s="179">
        <v>0.288</v>
      </c>
      <c r="O87" s="179">
        <v>0.4334</v>
      </c>
      <c r="P87" s="179">
        <v>0.0027</v>
      </c>
      <c r="Q87" s="179">
        <v>0.245</v>
      </c>
      <c r="R87" s="179">
        <v>0.0071</v>
      </c>
      <c r="S87" s="179">
        <v>0.0575</v>
      </c>
    </row>
    <row r="88">
      <c r="A88" s="177" t="s">
        <v>217</v>
      </c>
      <c r="B88" s="178">
        <v>82.0</v>
      </c>
      <c r="C88" s="179">
        <v>0.5566</v>
      </c>
      <c r="D88" s="179">
        <v>0.1496</v>
      </c>
      <c r="E88" s="179">
        <v>0.2285</v>
      </c>
      <c r="F88" s="179">
        <v>0.1956</v>
      </c>
      <c r="G88" s="179">
        <v>0.1852</v>
      </c>
      <c r="H88" s="179">
        <v>0.198</v>
      </c>
      <c r="I88" s="179">
        <v>0.1875</v>
      </c>
      <c r="J88" s="179">
        <v>0.204</v>
      </c>
      <c r="K88" s="179">
        <v>0.1935</v>
      </c>
      <c r="L88" s="179">
        <v>0.2337</v>
      </c>
      <c r="M88" s="179">
        <v>0.4488</v>
      </c>
      <c r="N88" s="179">
        <v>0.3664</v>
      </c>
      <c r="O88" s="179">
        <v>0.4434</v>
      </c>
      <c r="P88" s="179">
        <v>0.1327</v>
      </c>
      <c r="Q88" s="179">
        <v>0.2151</v>
      </c>
      <c r="R88" s="179">
        <v>0.0329</v>
      </c>
      <c r="S88" s="179">
        <v>0.0143</v>
      </c>
    </row>
    <row r="89">
      <c r="A89" s="177" t="s">
        <v>218</v>
      </c>
      <c r="B89" s="178">
        <v>42.0</v>
      </c>
      <c r="C89" s="179">
        <v>0.5533</v>
      </c>
      <c r="D89" s="179">
        <v>0.078</v>
      </c>
      <c r="E89" s="179">
        <v>0.2145</v>
      </c>
      <c r="F89" s="179">
        <v>0.2094</v>
      </c>
      <c r="G89" s="179">
        <v>0.1972</v>
      </c>
      <c r="H89" s="179">
        <v>0.2075</v>
      </c>
      <c r="I89" s="179">
        <v>0.1953</v>
      </c>
      <c r="J89" s="179">
        <v>0.2076</v>
      </c>
      <c r="K89" s="179">
        <v>0.1954</v>
      </c>
      <c r="L89" s="179">
        <v>0.326</v>
      </c>
      <c r="M89" s="179">
        <v>0.5238</v>
      </c>
      <c r="N89" s="179">
        <v>0.3304</v>
      </c>
      <c r="O89" s="179">
        <v>0.4467</v>
      </c>
      <c r="P89" s="179">
        <v>0.0044</v>
      </c>
      <c r="Q89" s="179">
        <v>0.1978</v>
      </c>
      <c r="R89" s="179">
        <v>0.0051</v>
      </c>
      <c r="S89" s="179">
        <v>0.0343</v>
      </c>
    </row>
    <row r="90">
      <c r="A90" s="177" t="s">
        <v>219</v>
      </c>
      <c r="B90" s="178">
        <v>16.0</v>
      </c>
      <c r="C90" s="179">
        <v>0.6287</v>
      </c>
      <c r="D90" s="179">
        <v>0.2058</v>
      </c>
      <c r="E90" s="179">
        <v>0.4471</v>
      </c>
      <c r="F90" s="179">
        <v>0.4425</v>
      </c>
      <c r="G90" s="179">
        <v>0.4061</v>
      </c>
      <c r="H90" s="179">
        <v>0.4438</v>
      </c>
      <c r="I90" s="179">
        <v>0.4073</v>
      </c>
      <c r="J90" s="179">
        <v>0.4437</v>
      </c>
      <c r="K90" s="179">
        <v>0.4072</v>
      </c>
      <c r="L90" s="179">
        <v>0.4332</v>
      </c>
      <c r="M90" s="179">
        <v>0.6177</v>
      </c>
      <c r="N90" s="179">
        <v>0.4441</v>
      </c>
      <c r="O90" s="179">
        <v>0.3713</v>
      </c>
      <c r="P90" s="179">
        <v>0.0109</v>
      </c>
      <c r="Q90" s="179">
        <v>0.1845</v>
      </c>
      <c r="R90" s="179">
        <v>0.0046</v>
      </c>
      <c r="S90" s="179">
        <v>0.0071</v>
      </c>
    </row>
    <row r="91">
      <c r="A91" s="177" t="s">
        <v>220</v>
      </c>
      <c r="B91" s="178">
        <v>17.0</v>
      </c>
      <c r="C91" s="179">
        <v>0.2125</v>
      </c>
      <c r="D91" s="179">
        <v>0.0597</v>
      </c>
      <c r="E91" s="179">
        <v>0.0884</v>
      </c>
      <c r="F91" s="179">
        <v>0.0825</v>
      </c>
      <c r="G91" s="179">
        <v>0.0706</v>
      </c>
      <c r="H91" s="179">
        <v>0.0811</v>
      </c>
      <c r="I91" s="179">
        <v>0.0694</v>
      </c>
      <c r="J91" s="179">
        <v>0.0811</v>
      </c>
      <c r="K91" s="179">
        <v>0.0694</v>
      </c>
      <c r="L91" s="179">
        <v>0.0822</v>
      </c>
      <c r="M91" s="179">
        <v>0.0921</v>
      </c>
      <c r="N91" s="179">
        <v>0.0822</v>
      </c>
      <c r="O91" s="179">
        <v>0.7875</v>
      </c>
      <c r="P91" s="179">
        <v>1.0E-4</v>
      </c>
      <c r="Q91" s="179">
        <v>0.0099</v>
      </c>
      <c r="R91" s="179">
        <v>0.0059</v>
      </c>
      <c r="S91" s="179">
        <v>0.0344</v>
      </c>
    </row>
    <row r="92">
      <c r="A92" s="177" t="s">
        <v>221</v>
      </c>
      <c r="B92" s="178">
        <v>4.0</v>
      </c>
      <c r="C92" s="179">
        <v>0.5598</v>
      </c>
      <c r="D92" s="179">
        <v>0.289</v>
      </c>
      <c r="E92" s="179">
        <v>0.424</v>
      </c>
      <c r="F92" s="179">
        <v>0.4195</v>
      </c>
      <c r="G92" s="179">
        <v>0.3467</v>
      </c>
      <c r="H92" s="179">
        <v>0.4156</v>
      </c>
      <c r="I92" s="179">
        <v>0.3436</v>
      </c>
      <c r="J92" s="179">
        <v>0.4156</v>
      </c>
      <c r="K92" s="179">
        <v>0.3436</v>
      </c>
      <c r="L92" s="179">
        <v>0.4663</v>
      </c>
      <c r="M92" s="179">
        <v>0.4663</v>
      </c>
      <c r="N92" s="179">
        <v>0.4663</v>
      </c>
      <c r="O92" s="179">
        <v>0.4402</v>
      </c>
      <c r="P92" s="179">
        <v>0.0</v>
      </c>
      <c r="Q92" s="179">
        <v>0.0</v>
      </c>
      <c r="R92" s="179">
        <v>0.0045</v>
      </c>
      <c r="S92" s="179">
        <v>0.0152</v>
      </c>
    </row>
    <row r="93">
      <c r="A93" s="177" t="s">
        <v>222</v>
      </c>
      <c r="B93" s="178">
        <v>34.0</v>
      </c>
      <c r="C93" s="179">
        <v>0.2508</v>
      </c>
      <c r="D93" s="179">
        <v>0.0185</v>
      </c>
      <c r="E93" s="179">
        <v>0.0702</v>
      </c>
      <c r="F93" s="179">
        <v>0.0517</v>
      </c>
      <c r="G93" s="179">
        <v>0.0434</v>
      </c>
      <c r="H93" s="179">
        <v>0.0536</v>
      </c>
      <c r="I93" s="179">
        <v>0.045</v>
      </c>
      <c r="J93" s="179">
        <v>0.0525</v>
      </c>
      <c r="K93" s="179">
        <v>0.0439</v>
      </c>
      <c r="L93" s="179">
        <v>0.0436</v>
      </c>
      <c r="M93" s="179">
        <v>0.1708</v>
      </c>
      <c r="N93" s="179">
        <v>0.0706</v>
      </c>
      <c r="O93" s="179">
        <v>0.7492</v>
      </c>
      <c r="P93" s="179">
        <v>0.027</v>
      </c>
      <c r="Q93" s="179">
        <v>0.1272</v>
      </c>
      <c r="R93" s="179">
        <v>0.0184</v>
      </c>
      <c r="S93" s="179">
        <v>0.0733</v>
      </c>
    </row>
    <row r="94">
      <c r="A94" s="177" t="s">
        <v>223</v>
      </c>
      <c r="B94" s="178">
        <v>16.0</v>
      </c>
      <c r="C94" s="179">
        <v>0.4006</v>
      </c>
      <c r="D94" s="179">
        <v>0.1037</v>
      </c>
      <c r="E94" s="179">
        <v>0.1961</v>
      </c>
      <c r="F94" s="179">
        <v>0.1923</v>
      </c>
      <c r="G94" s="179">
        <v>0.1735</v>
      </c>
      <c r="H94" s="179">
        <v>0.1896</v>
      </c>
      <c r="I94" s="179">
        <v>0.1711</v>
      </c>
      <c r="J94" s="179">
        <v>0.1896</v>
      </c>
      <c r="K94" s="179">
        <v>0.1711</v>
      </c>
      <c r="L94" s="179">
        <v>0.3339</v>
      </c>
      <c r="M94" s="179">
        <v>0.3291</v>
      </c>
      <c r="N94" s="179">
        <v>0.3341</v>
      </c>
      <c r="O94" s="179">
        <v>0.5994</v>
      </c>
      <c r="P94" s="179">
        <v>2.0E-4</v>
      </c>
      <c r="Q94" s="179">
        <v>-0.0048</v>
      </c>
      <c r="R94" s="179">
        <v>0.0038</v>
      </c>
      <c r="S94" s="179">
        <v>0.0066</v>
      </c>
    </row>
    <row r="95">
      <c r="A95" s="177" t="s">
        <v>224</v>
      </c>
      <c r="B95" s="178">
        <v>14.0</v>
      </c>
      <c r="C95" s="179">
        <v>0.552</v>
      </c>
      <c r="D95" s="179">
        <v>0.1877</v>
      </c>
      <c r="E95" s="179">
        <v>0.3098</v>
      </c>
      <c r="F95" s="179">
        <v>0.3015</v>
      </c>
      <c r="G95" s="179">
        <v>0.2714</v>
      </c>
      <c r="H95" s="179">
        <v>0.2994</v>
      </c>
      <c r="I95" s="179">
        <v>0.2694</v>
      </c>
      <c r="J95" s="179">
        <v>0.2994</v>
      </c>
      <c r="K95" s="179">
        <v>0.2694</v>
      </c>
      <c r="L95" s="179">
        <v>0.4258</v>
      </c>
      <c r="M95" s="179">
        <v>0.4589</v>
      </c>
      <c r="N95" s="179">
        <v>0.4258</v>
      </c>
      <c r="O95" s="179">
        <v>0.448</v>
      </c>
      <c r="P95" s="179">
        <v>0.0</v>
      </c>
      <c r="Q95" s="179">
        <v>0.0331</v>
      </c>
      <c r="R95" s="179">
        <v>0.0083</v>
      </c>
      <c r="S95" s="179">
        <v>0.0129</v>
      </c>
    </row>
    <row r="96">
      <c r="A96" s="177" t="s">
        <v>225</v>
      </c>
      <c r="B96" s="178">
        <v>7229.0</v>
      </c>
      <c r="C96" s="179">
        <v>0.3844</v>
      </c>
      <c r="D96" s="179">
        <v>0.0984</v>
      </c>
      <c r="E96" s="179">
        <v>0.132</v>
      </c>
      <c r="F96" s="179">
        <v>0.1179</v>
      </c>
      <c r="G96" s="179">
        <v>0.1096</v>
      </c>
      <c r="H96" s="179">
        <v>0.1161</v>
      </c>
      <c r="I96" s="179">
        <v>0.1079</v>
      </c>
      <c r="J96" s="179">
        <v>0.12</v>
      </c>
      <c r="K96" s="179">
        <v>0.1118</v>
      </c>
      <c r="L96" s="179">
        <v>0.138</v>
      </c>
      <c r="M96" s="179">
        <v>0.3053</v>
      </c>
      <c r="N96" s="179">
        <v>0.1713</v>
      </c>
      <c r="O96" s="179">
        <v>0.6156</v>
      </c>
      <c r="P96" s="179">
        <v>0.0333</v>
      </c>
      <c r="Q96" s="179">
        <v>0.1673</v>
      </c>
      <c r="R96" s="179">
        <v>0.0141</v>
      </c>
      <c r="S96" s="179">
        <v>0.016</v>
      </c>
    </row>
    <row r="97">
      <c r="A97" s="177" t="s">
        <v>226</v>
      </c>
      <c r="B97" s="178">
        <v>5619.0</v>
      </c>
      <c r="C97" s="179">
        <v>0.3458</v>
      </c>
      <c r="D97" s="178">
        <v>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13"/>
  </cols>
  <sheetData>
    <row r="1">
      <c r="A1" s="180" t="s">
        <v>247</v>
      </c>
      <c r="B1" s="181" t="s">
        <v>248</v>
      </c>
    </row>
    <row r="2">
      <c r="A2" s="182"/>
    </row>
    <row r="3">
      <c r="A3" s="183" t="s">
        <v>249</v>
      </c>
      <c r="B3" s="184">
        <v>2018.0</v>
      </c>
      <c r="C3" s="184">
        <v>2019.0</v>
      </c>
      <c r="D3" s="184">
        <v>2020.0</v>
      </c>
      <c r="E3" s="184">
        <v>2021.0</v>
      </c>
    </row>
    <row r="4">
      <c r="A4" s="185" t="s">
        <v>250</v>
      </c>
      <c r="B4" s="185"/>
      <c r="C4" s="185"/>
      <c r="D4" s="185"/>
      <c r="E4" s="185"/>
    </row>
    <row r="5">
      <c r="A5" s="185" t="s">
        <v>251</v>
      </c>
      <c r="B5" s="186">
        <v>814.4</v>
      </c>
      <c r="C5" s="186">
        <v>657.8</v>
      </c>
      <c r="D5" s="186">
        <v>1194.4</v>
      </c>
      <c r="E5" s="186">
        <v>1808.8</v>
      </c>
    </row>
    <row r="6">
      <c r="A6" s="185" t="s">
        <v>252</v>
      </c>
      <c r="B6" s="186">
        <v>1478.0</v>
      </c>
      <c r="C6" s="186">
        <v>1821.7</v>
      </c>
      <c r="D6" s="186">
        <v>1703.9</v>
      </c>
      <c r="E6" s="186">
        <v>1711.2</v>
      </c>
    </row>
    <row r="7">
      <c r="A7" s="185" t="s">
        <v>253</v>
      </c>
      <c r="B7" s="186">
        <v>2692.8</v>
      </c>
      <c r="C7" s="186">
        <v>3038.8</v>
      </c>
      <c r="D7" s="186">
        <v>3509.5</v>
      </c>
      <c r="E7" s="186">
        <v>3780.6</v>
      </c>
    </row>
    <row r="8">
      <c r="A8" s="185" t="s">
        <v>254</v>
      </c>
      <c r="B8" s="186">
        <v>6.6</v>
      </c>
      <c r="C8" s="186">
        <v>21.4</v>
      </c>
      <c r="D8" s="186">
        <v>35.1</v>
      </c>
      <c r="E8" s="186">
        <v>84.3</v>
      </c>
    </row>
    <row r="9">
      <c r="A9" s="185" t="s">
        <v>255</v>
      </c>
      <c r="B9" s="186">
        <v>1.6</v>
      </c>
      <c r="C9" s="186">
        <v>0.4</v>
      </c>
      <c r="D9" s="186">
        <v>3.3</v>
      </c>
      <c r="E9" s="186">
        <v>4.8</v>
      </c>
    </row>
    <row r="10">
      <c r="A10" s="187" t="s">
        <v>256</v>
      </c>
      <c r="B10" s="186">
        <f t="shared" ref="B10:E10" si="1">SUM(B5:B9)</f>
        <v>4993.4</v>
      </c>
      <c r="C10" s="186">
        <f t="shared" si="1"/>
        <v>5540.1</v>
      </c>
      <c r="D10" s="186">
        <f t="shared" si="1"/>
        <v>6446.2</v>
      </c>
      <c r="E10" s="186">
        <f t="shared" si="1"/>
        <v>7389.7</v>
      </c>
    </row>
    <row r="11">
      <c r="A11" s="187" t="s">
        <v>257</v>
      </c>
      <c r="B11" s="185"/>
      <c r="C11" s="185"/>
      <c r="D11" s="185"/>
      <c r="E11" s="185"/>
    </row>
    <row r="12">
      <c r="A12" s="185" t="s">
        <v>258</v>
      </c>
      <c r="B12" s="186">
        <v>3551.4</v>
      </c>
      <c r="C12" s="186">
        <v>4484.3</v>
      </c>
      <c r="D12" s="186">
        <v>5366.0</v>
      </c>
      <c r="E12" s="186">
        <v>6434.3</v>
      </c>
    </row>
    <row r="13">
      <c r="A13" s="185" t="s">
        <v>259</v>
      </c>
      <c r="B13" s="186">
        <v>1802.5</v>
      </c>
      <c r="C13" s="186">
        <v>1878.3</v>
      </c>
      <c r="D13" s="186">
        <v>2291.0</v>
      </c>
      <c r="E13" s="186">
        <v>2669.7</v>
      </c>
    </row>
    <row r="14">
      <c r="A14" s="185" t="s">
        <v>260</v>
      </c>
      <c r="B14" s="185"/>
      <c r="C14" s="185" t="s">
        <v>58</v>
      </c>
      <c r="D14" s="186">
        <v>939.4</v>
      </c>
      <c r="E14" s="186">
        <v>1101.7</v>
      </c>
    </row>
    <row r="15">
      <c r="A15" s="185" t="s">
        <v>261</v>
      </c>
      <c r="B15" s="186">
        <v>401.3</v>
      </c>
      <c r="C15" s="186">
        <v>378.7</v>
      </c>
      <c r="D15" s="186">
        <v>543.0</v>
      </c>
      <c r="E15" s="186">
        <v>529.5</v>
      </c>
    </row>
    <row r="16">
      <c r="A16" s="185" t="s">
        <v>262</v>
      </c>
      <c r="B16" s="186">
        <v>15.3</v>
      </c>
      <c r="C16" s="186">
        <v>21.6</v>
      </c>
      <c r="D16" s="186">
        <v>14.3</v>
      </c>
      <c r="E16" s="186">
        <v>6.6</v>
      </c>
    </row>
    <row r="17">
      <c r="A17" s="185" t="s">
        <v>263</v>
      </c>
      <c r="B17" s="186">
        <v>6.2</v>
      </c>
      <c r="C17" s="186">
        <v>9.9</v>
      </c>
      <c r="D17" s="186">
        <v>14.2</v>
      </c>
      <c r="E17" s="186">
        <v>21.5</v>
      </c>
    </row>
    <row r="18">
      <c r="A18" s="185" t="s">
        <v>264</v>
      </c>
      <c r="B18" s="186">
        <v>4.1</v>
      </c>
      <c r="C18" s="186">
        <v>1.5</v>
      </c>
      <c r="D18" s="186">
        <v>1.4</v>
      </c>
      <c r="E18" s="186">
        <v>3.9</v>
      </c>
    </row>
    <row r="19">
      <c r="A19" s="187" t="s">
        <v>265</v>
      </c>
      <c r="B19" s="186">
        <f t="shared" ref="B19:E19" si="2">SUM(B12:B18)</f>
        <v>5780.8</v>
      </c>
      <c r="C19" s="186">
        <f t="shared" si="2"/>
        <v>6774.3</v>
      </c>
      <c r="D19" s="186">
        <f t="shared" si="2"/>
        <v>9169.3</v>
      </c>
      <c r="E19" s="186">
        <f t="shared" si="2"/>
        <v>10767.2</v>
      </c>
    </row>
    <row r="20">
      <c r="A20" s="187" t="s">
        <v>266</v>
      </c>
      <c r="B20" s="186">
        <f t="shared" ref="B20:E20" si="3">B10+B19</f>
        <v>10774.2</v>
      </c>
      <c r="C20" s="186">
        <f t="shared" si="3"/>
        <v>12314.4</v>
      </c>
      <c r="D20" s="186">
        <f t="shared" si="3"/>
        <v>15615.5</v>
      </c>
      <c r="E20" s="186">
        <f t="shared" si="3"/>
        <v>18156.9</v>
      </c>
    </row>
    <row r="21">
      <c r="A21" s="187" t="s">
        <v>267</v>
      </c>
      <c r="B21" s="185"/>
      <c r="C21" s="185"/>
      <c r="D21" s="185"/>
      <c r="E21" s="185"/>
    </row>
    <row r="22">
      <c r="A22" s="185" t="s">
        <v>268</v>
      </c>
      <c r="B22" s="186">
        <v>1256.8</v>
      </c>
      <c r="C22" s="186">
        <v>1407.7</v>
      </c>
      <c r="D22" s="186">
        <v>1525.4</v>
      </c>
      <c r="E22" s="186">
        <v>2039.7</v>
      </c>
    </row>
    <row r="23">
      <c r="A23" s="185" t="s">
        <v>269</v>
      </c>
      <c r="B23" s="186">
        <v>225.7</v>
      </c>
      <c r="C23" s="186">
        <v>420.6</v>
      </c>
      <c r="D23" s="186">
        <v>202.3</v>
      </c>
      <c r="E23" s="186">
        <v>473.8</v>
      </c>
    </row>
    <row r="24">
      <c r="A24" s="185" t="s">
        <v>270</v>
      </c>
      <c r="B24" s="186">
        <v>248.4</v>
      </c>
      <c r="C24" s="186">
        <v>162.2</v>
      </c>
      <c r="D24" s="186">
        <v>253.7</v>
      </c>
      <c r="E24" s="186">
        <v>313.0</v>
      </c>
    </row>
    <row r="25">
      <c r="A25" s="185" t="s">
        <v>271</v>
      </c>
      <c r="B25" s="186">
        <v>180.7</v>
      </c>
      <c r="C25" s="186">
        <v>194.9</v>
      </c>
      <c r="D25" s="186">
        <v>156.9</v>
      </c>
      <c r="E25" s="186">
        <v>227.4</v>
      </c>
    </row>
    <row r="26">
      <c r="A26" s="185" t="s">
        <v>272</v>
      </c>
      <c r="B26" s="186">
        <v>3.1</v>
      </c>
      <c r="C26" s="186">
        <v>2.8</v>
      </c>
      <c r="D26" s="186">
        <v>3.2</v>
      </c>
      <c r="E26" s="186">
        <v>49.7</v>
      </c>
    </row>
    <row r="27">
      <c r="A27" s="187" t="s">
        <v>273</v>
      </c>
      <c r="B27" s="186">
        <f t="shared" ref="B27:E27" si="4">SUM(B22:B26)</f>
        <v>1914.7</v>
      </c>
      <c r="C27" s="186">
        <f t="shared" si="4"/>
        <v>2188.2</v>
      </c>
      <c r="D27" s="186">
        <f t="shared" si="4"/>
        <v>2141.5</v>
      </c>
      <c r="E27" s="186">
        <f t="shared" si="4"/>
        <v>3103.6</v>
      </c>
    </row>
    <row r="28">
      <c r="A28" s="185" t="s">
        <v>274</v>
      </c>
      <c r="B28" s="185"/>
      <c r="C28" s="185"/>
      <c r="D28" s="185"/>
      <c r="E28" s="185"/>
    </row>
    <row r="29">
      <c r="A29" s="185" t="s">
        <v>275</v>
      </c>
      <c r="B29" s="186">
        <v>4160.6</v>
      </c>
      <c r="C29" s="186">
        <v>4242.2</v>
      </c>
      <c r="D29" s="186">
        <v>5790.5</v>
      </c>
      <c r="E29" s="186">
        <v>5333.1</v>
      </c>
    </row>
    <row r="30">
      <c r="A30" s="185" t="s">
        <v>276</v>
      </c>
      <c r="B30" s="186">
        <v>226.6</v>
      </c>
      <c r="C30" s="186">
        <v>307.0</v>
      </c>
      <c r="D30" s="186">
        <v>347.5</v>
      </c>
      <c r="E30" s="186">
        <v>286.4</v>
      </c>
    </row>
    <row r="31">
      <c r="A31" s="185" t="s">
        <v>277</v>
      </c>
      <c r="B31" s="186">
        <v>193.7</v>
      </c>
      <c r="C31" s="186">
        <v>168.7</v>
      </c>
      <c r="D31" s="186">
        <v>385.0</v>
      </c>
      <c r="E31" s="186">
        <v>459.5</v>
      </c>
    </row>
    <row r="32">
      <c r="A32" s="185" t="s">
        <v>271</v>
      </c>
      <c r="B32" s="186">
        <v>34.7</v>
      </c>
      <c r="C32" s="186">
        <v>34.9</v>
      </c>
      <c r="D32" s="186">
        <v>41.7</v>
      </c>
      <c r="E32" s="186">
        <v>107.8</v>
      </c>
    </row>
    <row r="33">
      <c r="A33" s="185" t="s">
        <v>278</v>
      </c>
      <c r="B33" s="186">
        <v>37.7</v>
      </c>
      <c r="C33" s="186">
        <v>34.9</v>
      </c>
      <c r="D33" s="186">
        <v>40.1</v>
      </c>
      <c r="E33" s="186">
        <v>37.2</v>
      </c>
    </row>
    <row r="34">
      <c r="A34" s="185" t="s">
        <v>279</v>
      </c>
      <c r="B34" s="186">
        <v>126.6</v>
      </c>
      <c r="C34" s="186">
        <v>86.5</v>
      </c>
      <c r="D34" s="186">
        <v>341.6</v>
      </c>
      <c r="E34" s="186">
        <v>448.1</v>
      </c>
    </row>
    <row r="35">
      <c r="A35" s="187" t="s">
        <v>280</v>
      </c>
      <c r="B35" s="186">
        <f t="shared" ref="B35:E35" si="5">SUM(B29:B34)</f>
        <v>4779.9</v>
      </c>
      <c r="C35" s="186">
        <f t="shared" si="5"/>
        <v>4874.2</v>
      </c>
      <c r="D35" s="186">
        <f t="shared" si="5"/>
        <v>6946.4</v>
      </c>
      <c r="E35" s="186">
        <f t="shared" si="5"/>
        <v>6672.1</v>
      </c>
    </row>
    <row r="36">
      <c r="A36" s="187" t="s">
        <v>281</v>
      </c>
      <c r="B36" s="186">
        <f t="shared" ref="B36:E36" si="6">B27+B35</f>
        <v>6694.6</v>
      </c>
      <c r="C36" s="186">
        <f t="shared" si="6"/>
        <v>7062.4</v>
      </c>
      <c r="D36" s="186">
        <f t="shared" si="6"/>
        <v>9087.9</v>
      </c>
      <c r="E36" s="186">
        <f t="shared" si="6"/>
        <v>9775.7</v>
      </c>
    </row>
    <row r="37">
      <c r="A37" s="185" t="s">
        <v>282</v>
      </c>
      <c r="B37" s="186">
        <v>4079.9</v>
      </c>
      <c r="C37" s="186">
        <v>5251.3</v>
      </c>
      <c r="D37" s="186">
        <v>6527.6</v>
      </c>
      <c r="E37" s="186">
        <v>8381.3</v>
      </c>
    </row>
    <row r="38">
      <c r="A38" s="187" t="s">
        <v>283</v>
      </c>
      <c r="B38" s="185"/>
      <c r="C38" s="185"/>
      <c r="D38" s="185"/>
      <c r="E38" s="185"/>
    </row>
    <row r="39">
      <c r="A39" s="185" t="s">
        <v>284</v>
      </c>
      <c r="B39" s="186">
        <v>-4634.5</v>
      </c>
      <c r="C39" s="186">
        <v>-4603.0</v>
      </c>
      <c r="D39" s="186">
        <v>-4561.0</v>
      </c>
      <c r="E39" s="186">
        <v>-4504.6</v>
      </c>
    </row>
    <row r="40">
      <c r="A40" s="185" t="s">
        <v>285</v>
      </c>
      <c r="B40" s="186">
        <v>224.2</v>
      </c>
      <c r="C40" s="186">
        <v>245.0</v>
      </c>
      <c r="D40" s="186">
        <v>336.3</v>
      </c>
      <c r="E40" s="186">
        <v>633.2</v>
      </c>
    </row>
    <row r="41">
      <c r="A41" s="185" t="s">
        <v>286</v>
      </c>
      <c r="B41" s="186">
        <v>8490.2</v>
      </c>
      <c r="C41" s="186">
        <v>9612.3</v>
      </c>
      <c r="D41" s="186">
        <v>10752.3</v>
      </c>
      <c r="E41" s="186">
        <v>12252.7</v>
      </c>
    </row>
    <row r="42">
      <c r="A42" s="187" t="s">
        <v>287</v>
      </c>
      <c r="B42" s="186">
        <f t="shared" ref="B42:E42" si="7">SUM(B39:B41)</f>
        <v>4079.9</v>
      </c>
      <c r="C42" s="186">
        <f t="shared" si="7"/>
        <v>5254.3</v>
      </c>
      <c r="D42" s="186">
        <f t="shared" si="7"/>
        <v>6527.6</v>
      </c>
      <c r="E42" s="186">
        <f t="shared" si="7"/>
        <v>8381.3</v>
      </c>
    </row>
  </sheetData>
  <mergeCells count="2">
    <mergeCell ref="A1:A2"/>
    <mergeCell ref="B1:E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s>
  <sheetData>
    <row r="1">
      <c r="A1" s="188" t="s">
        <v>288</v>
      </c>
      <c r="B1" s="189" t="s">
        <v>248</v>
      </c>
    </row>
    <row r="2">
      <c r="A2" s="190"/>
    </row>
    <row r="3">
      <c r="A3" s="183" t="s">
        <v>249</v>
      </c>
      <c r="B3" s="184">
        <v>2018.0</v>
      </c>
      <c r="C3" s="184">
        <v>2019.0</v>
      </c>
      <c r="D3" s="184">
        <v>2020.0</v>
      </c>
      <c r="E3" s="184">
        <v>2021.0</v>
      </c>
    </row>
    <row r="4">
      <c r="A4" s="187" t="s">
        <v>289</v>
      </c>
      <c r="B4" s="185"/>
      <c r="C4" s="185"/>
      <c r="D4" s="185"/>
      <c r="E4" s="185"/>
    </row>
    <row r="5">
      <c r="A5" s="185" t="s">
        <v>290</v>
      </c>
      <c r="B5" s="186">
        <f>'Income Statement '!B19</f>
        <v>2281.2</v>
      </c>
      <c r="C5" s="186">
        <v>2341.1</v>
      </c>
      <c r="D5" s="186">
        <v>2572.7</v>
      </c>
      <c r="E5" s="186">
        <v>2963.1</v>
      </c>
    </row>
    <row r="6">
      <c r="A6" s="185" t="s">
        <v>291</v>
      </c>
      <c r="B6" s="185"/>
      <c r="C6" s="185"/>
      <c r="D6" s="185"/>
      <c r="E6" s="185"/>
    </row>
    <row r="7">
      <c r="A7" s="185" t="s">
        <v>292</v>
      </c>
      <c r="B7" s="186">
        <v>296.7</v>
      </c>
      <c r="C7" s="186">
        <v>375.5</v>
      </c>
      <c r="D7" s="186">
        <v>419.8</v>
      </c>
      <c r="E7" s="186">
        <v>589.6</v>
      </c>
    </row>
    <row r="8">
      <c r="A8" s="185" t="s">
        <v>293</v>
      </c>
      <c r="B8" s="186" t="s">
        <v>294</v>
      </c>
      <c r="C8" s="186">
        <v>191.3</v>
      </c>
      <c r="D8" s="186">
        <v>189.5</v>
      </c>
      <c r="E8" s="186">
        <v>208.3</v>
      </c>
    </row>
    <row r="9">
      <c r="A9" s="185" t="s">
        <v>295</v>
      </c>
      <c r="B9" s="186" t="s">
        <v>294</v>
      </c>
      <c r="C9" s="186">
        <v>52.0</v>
      </c>
      <c r="D9" s="186">
        <v>81.0</v>
      </c>
      <c r="E9" s="186">
        <v>91.8</v>
      </c>
    </row>
    <row r="10">
      <c r="A10" s="185" t="s">
        <v>296</v>
      </c>
      <c r="B10" s="186" t="s">
        <v>294</v>
      </c>
      <c r="C10" s="186">
        <v>-3.5</v>
      </c>
      <c r="D10" s="186">
        <v>10.1</v>
      </c>
      <c r="E10" s="186">
        <v>3.5</v>
      </c>
    </row>
    <row r="11">
      <c r="A11" s="185" t="s">
        <v>297</v>
      </c>
      <c r="B11" s="186" t="s">
        <v>294</v>
      </c>
      <c r="C11" s="186">
        <v>127.8</v>
      </c>
      <c r="D11" s="186">
        <v>142.4</v>
      </c>
      <c r="E11" s="186">
        <v>170.8</v>
      </c>
    </row>
    <row r="12">
      <c r="A12" s="185" t="s">
        <v>298</v>
      </c>
      <c r="B12" s="186" t="s">
        <v>294</v>
      </c>
      <c r="C12" s="186">
        <v>-0.8</v>
      </c>
      <c r="D12" s="186">
        <v>0.5</v>
      </c>
      <c r="E12" s="186">
        <v>-0.3</v>
      </c>
    </row>
    <row r="13">
      <c r="A13" s="185" t="s">
        <v>299</v>
      </c>
      <c r="B13" s="186" t="s">
        <v>294</v>
      </c>
      <c r="C13" s="186" t="s">
        <v>294</v>
      </c>
      <c r="D13" s="186" t="s">
        <v>294</v>
      </c>
      <c r="E13" s="186">
        <v>70.4</v>
      </c>
    </row>
    <row r="14">
      <c r="A14" s="185" t="s">
        <v>300</v>
      </c>
      <c r="B14" s="186" t="s">
        <v>294</v>
      </c>
      <c r="C14" s="185"/>
      <c r="D14" s="185"/>
      <c r="E14" s="185"/>
    </row>
    <row r="15">
      <c r="A15" s="185" t="s">
        <v>301</v>
      </c>
      <c r="B15" s="186" t="s">
        <v>294</v>
      </c>
      <c r="C15" s="186">
        <v>-367.1</v>
      </c>
      <c r="D15" s="186">
        <v>124.9</v>
      </c>
      <c r="E15" s="186">
        <v>36.5</v>
      </c>
    </row>
    <row r="16">
      <c r="A16" s="185" t="s">
        <v>302</v>
      </c>
      <c r="B16" s="186" t="s">
        <v>294</v>
      </c>
      <c r="C16" s="186">
        <v>136.2</v>
      </c>
      <c r="D16" s="186">
        <v>157.8</v>
      </c>
      <c r="E16" s="186">
        <v>454.9</v>
      </c>
    </row>
    <row r="17">
      <c r="A17" s="185" t="s">
        <v>303</v>
      </c>
      <c r="B17" s="186" t="s">
        <v>294</v>
      </c>
      <c r="C17" s="186">
        <v>18.6</v>
      </c>
      <c r="D17" s="186">
        <v>-27.0</v>
      </c>
      <c r="E17" s="186">
        <v>56.4</v>
      </c>
    </row>
    <row r="18">
      <c r="A18" s="185" t="s">
        <v>304</v>
      </c>
      <c r="B18" s="186" t="s">
        <v>294</v>
      </c>
      <c r="C18" s="186">
        <v>-558.3</v>
      </c>
      <c r="D18" s="186">
        <v>-686.0</v>
      </c>
      <c r="E18" s="186">
        <v>-367.7</v>
      </c>
    </row>
    <row r="19">
      <c r="A19" s="185" t="s">
        <v>305</v>
      </c>
      <c r="B19" s="186">
        <v>9.0</v>
      </c>
      <c r="C19" s="186" t="s">
        <v>294</v>
      </c>
      <c r="D19" s="186" t="s">
        <v>294</v>
      </c>
      <c r="E19" s="186" t="s">
        <v>294</v>
      </c>
    </row>
    <row r="20">
      <c r="A20" s="185" t="s">
        <v>306</v>
      </c>
      <c r="B20" s="186">
        <v>-424.0</v>
      </c>
      <c r="C20" s="186">
        <v>-527.7</v>
      </c>
      <c r="D20" s="186">
        <v>-355.0</v>
      </c>
      <c r="E20" s="186">
        <v>-494.5</v>
      </c>
    </row>
    <row r="21">
      <c r="A21" s="185" t="s">
        <v>307</v>
      </c>
      <c r="B21" s="186">
        <v>-115.3</v>
      </c>
      <c r="C21" s="186">
        <v>-140.7</v>
      </c>
      <c r="D21" s="186">
        <v>-142.4</v>
      </c>
      <c r="E21" s="186">
        <v>-160.9</v>
      </c>
    </row>
    <row r="22">
      <c r="A22" s="187" t="s">
        <v>308</v>
      </c>
      <c r="B22" s="186">
        <v>1902.1</v>
      </c>
      <c r="C22" s="186">
        <f t="shared" ref="C22:E22" si="1">SUM(C5:C21)</f>
        <v>1644.4</v>
      </c>
      <c r="D22" s="186">
        <f t="shared" si="1"/>
        <v>2488.3</v>
      </c>
      <c r="E22" s="186">
        <f t="shared" si="1"/>
        <v>3621.9</v>
      </c>
    </row>
    <row r="23">
      <c r="A23" s="187" t="s">
        <v>309</v>
      </c>
      <c r="B23" s="185"/>
      <c r="C23" s="185"/>
      <c r="D23" s="185"/>
      <c r="E23" s="185"/>
    </row>
    <row r="24">
      <c r="A24" s="185" t="s">
        <v>310</v>
      </c>
      <c r="B24" s="186">
        <v>-778.8</v>
      </c>
      <c r="C24" s="186">
        <v>-1117.6</v>
      </c>
      <c r="D24" s="186">
        <v>-1206.8</v>
      </c>
      <c r="E24" s="186">
        <v>-1196.3</v>
      </c>
    </row>
    <row r="25">
      <c r="A25" s="185" t="s">
        <v>311</v>
      </c>
      <c r="B25" s="186">
        <v>-213.8</v>
      </c>
      <c r="C25" s="186">
        <v>-167.2</v>
      </c>
      <c r="D25" s="186">
        <v>-160.8</v>
      </c>
      <c r="E25" s="186">
        <v>-470.8</v>
      </c>
    </row>
    <row r="26">
      <c r="A26" s="185" t="s">
        <v>312</v>
      </c>
      <c r="B26" s="186">
        <v>-539.7</v>
      </c>
      <c r="C26" s="185"/>
      <c r="D26" s="186">
        <v>-17.8</v>
      </c>
      <c r="E26" s="185" t="s">
        <v>58</v>
      </c>
    </row>
    <row r="27">
      <c r="A27" s="185" t="s">
        <v>313</v>
      </c>
      <c r="B27" s="186">
        <v>-1.8</v>
      </c>
      <c r="C27" s="186">
        <v>-2.5</v>
      </c>
      <c r="D27" s="186">
        <v>18.7</v>
      </c>
      <c r="E27" s="186">
        <v>-6.1</v>
      </c>
    </row>
    <row r="28">
      <c r="A28" s="187" t="s">
        <v>314</v>
      </c>
      <c r="B28" s="186">
        <f t="shared" ref="B28:E28" si="2">SUM(B24:B27)</f>
        <v>-1534.1</v>
      </c>
      <c r="C28" s="186">
        <f t="shared" si="2"/>
        <v>-1287.3</v>
      </c>
      <c r="D28" s="186">
        <f t="shared" si="2"/>
        <v>-1366.7</v>
      </c>
      <c r="E28" s="186">
        <f t="shared" si="2"/>
        <v>-1673.2</v>
      </c>
    </row>
    <row r="29">
      <c r="A29" s="187" t="s">
        <v>315</v>
      </c>
      <c r="B29" s="185"/>
      <c r="C29" s="185"/>
      <c r="D29" s="185"/>
      <c r="E29" s="185"/>
    </row>
    <row r="30">
      <c r="A30" s="185" t="s">
        <v>316</v>
      </c>
      <c r="B30" s="186">
        <v>15.7</v>
      </c>
      <c r="C30" s="186">
        <v>31.8</v>
      </c>
      <c r="D30" s="186">
        <v>42.0</v>
      </c>
      <c r="E30" s="186">
        <v>56.4</v>
      </c>
    </row>
    <row r="31">
      <c r="A31" s="185" t="s">
        <v>317</v>
      </c>
      <c r="B31" s="186">
        <v>-672.2</v>
      </c>
      <c r="C31" s="186">
        <v>-806.8</v>
      </c>
      <c r="D31" s="186">
        <v>-883.1</v>
      </c>
      <c r="E31" s="186">
        <v>-958.0</v>
      </c>
    </row>
    <row r="32">
      <c r="A32" s="185" t="s">
        <v>318</v>
      </c>
      <c r="B32" s="186">
        <v>1898.9</v>
      </c>
      <c r="C32" s="186">
        <v>898.5</v>
      </c>
      <c r="D32" s="186">
        <v>1652.7</v>
      </c>
      <c r="E32" s="186">
        <v>38.7</v>
      </c>
    </row>
    <row r="33">
      <c r="A33" s="185" t="s">
        <v>319</v>
      </c>
      <c r="B33" s="186">
        <v>-1475.0</v>
      </c>
      <c r="C33" s="186">
        <v>-610.2</v>
      </c>
      <c r="D33" s="186">
        <v>-1399.2</v>
      </c>
      <c r="E33" s="186">
        <v>-470.9</v>
      </c>
    </row>
    <row r="34">
      <c r="A34" s="185" t="s">
        <v>320</v>
      </c>
      <c r="B34" s="186">
        <v>-138.4</v>
      </c>
      <c r="C34" s="185"/>
      <c r="D34" s="186">
        <v>-54.7</v>
      </c>
      <c r="E34" s="186">
        <v>-64.5</v>
      </c>
    </row>
    <row r="35">
      <c r="A35" s="185" t="s">
        <v>321</v>
      </c>
      <c r="B35" s="185"/>
      <c r="C35" s="186">
        <v>-4.8</v>
      </c>
      <c r="D35" s="186">
        <v>-0.4</v>
      </c>
      <c r="E35" s="186">
        <v>-3.5</v>
      </c>
    </row>
    <row r="36">
      <c r="A36" s="187" t="s">
        <v>322</v>
      </c>
      <c r="B36" s="186">
        <f t="shared" ref="B36:E36" si="3">SUM(B30:B35)</f>
        <v>-371</v>
      </c>
      <c r="C36" s="186">
        <f t="shared" si="3"/>
        <v>-491.5</v>
      </c>
      <c r="D36" s="186">
        <f t="shared" si="3"/>
        <v>-642.7</v>
      </c>
      <c r="E36" s="186">
        <f t="shared" si="3"/>
        <v>-1401.8</v>
      </c>
    </row>
    <row r="37">
      <c r="A37" s="187" t="s">
        <v>323</v>
      </c>
      <c r="B37" s="186">
        <f t="shared" ref="B37:E37" si="4">B36+B28+B22</f>
        <v>-3</v>
      </c>
      <c r="C37" s="186">
        <f t="shared" si="4"/>
        <v>-134.4</v>
      </c>
      <c r="D37" s="186">
        <f t="shared" si="4"/>
        <v>478.9</v>
      </c>
      <c r="E37" s="186">
        <f t="shared" si="4"/>
        <v>546.9</v>
      </c>
    </row>
    <row r="38">
      <c r="A38" s="185" t="s">
        <v>324</v>
      </c>
      <c r="B38" s="186">
        <v>843.0</v>
      </c>
      <c r="C38" s="186">
        <f>B40</f>
        <v>812.7</v>
      </c>
      <c r="D38" s="186">
        <v>657.8</v>
      </c>
      <c r="E38" s="186">
        <f>D40</f>
        <v>1151.3</v>
      </c>
    </row>
    <row r="39">
      <c r="A39" s="187" t="s">
        <v>325</v>
      </c>
      <c r="B39" s="186">
        <v>-26.8</v>
      </c>
      <c r="C39" s="186">
        <v>-20.5</v>
      </c>
      <c r="D39" s="186">
        <v>14.6</v>
      </c>
      <c r="E39" s="186">
        <v>31.9</v>
      </c>
    </row>
    <row r="40">
      <c r="A40" s="187" t="s">
        <v>326</v>
      </c>
      <c r="B40" s="186">
        <v>812.7</v>
      </c>
      <c r="C40" s="186">
        <f>C38+C39</f>
        <v>792.2</v>
      </c>
      <c r="D40" s="186">
        <f t="shared" ref="D40:E40" si="5">sum(D37:D39)</f>
        <v>1151.3</v>
      </c>
      <c r="E40" s="186">
        <f t="shared" si="5"/>
        <v>1730.1</v>
      </c>
    </row>
    <row r="41">
      <c r="A41" s="187" t="s">
        <v>327</v>
      </c>
      <c r="B41" s="185"/>
      <c r="C41" s="185"/>
      <c r="D41" s="185"/>
      <c r="E41" s="185"/>
    </row>
    <row r="42">
      <c r="A42" s="185" t="s">
        <v>328</v>
      </c>
      <c r="B42" s="185"/>
      <c r="C42" s="185"/>
      <c r="D42" s="186">
        <v>-43.1</v>
      </c>
      <c r="E42" s="186">
        <v>-78.7</v>
      </c>
    </row>
    <row r="43">
      <c r="A43" s="187" t="s">
        <v>329</v>
      </c>
      <c r="B43" s="186">
        <f t="shared" ref="B43:C43" si="6">B40</f>
        <v>812.7</v>
      </c>
      <c r="C43" s="186">
        <f t="shared" si="6"/>
        <v>792.2</v>
      </c>
      <c r="D43" s="186">
        <v>1151.3</v>
      </c>
      <c r="E43" s="186">
        <v>1730.1</v>
      </c>
    </row>
  </sheetData>
  <mergeCells count="2">
    <mergeCell ref="A1:A2"/>
    <mergeCell ref="B1:E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38"/>
  </cols>
  <sheetData>
    <row r="1">
      <c r="A1" s="191" t="s">
        <v>330</v>
      </c>
      <c r="B1" s="192" t="s">
        <v>248</v>
      </c>
      <c r="C1" s="193"/>
      <c r="D1" s="193"/>
      <c r="E1" s="194"/>
    </row>
    <row r="2">
      <c r="A2" s="195"/>
      <c r="B2" s="68"/>
      <c r="C2" s="68"/>
      <c r="D2" s="68"/>
      <c r="E2" s="196"/>
    </row>
    <row r="3">
      <c r="A3" s="197" t="s">
        <v>249</v>
      </c>
      <c r="B3" s="198">
        <v>2018.0</v>
      </c>
      <c r="C3" s="198">
        <v>2019.0</v>
      </c>
      <c r="D3" s="198">
        <v>2020.0</v>
      </c>
      <c r="E3" s="199">
        <v>2021.0</v>
      </c>
    </row>
    <row r="4">
      <c r="A4" s="200" t="s">
        <v>331</v>
      </c>
      <c r="B4" s="201">
        <f>'Income Statement '!B5</f>
        <v>7587.9</v>
      </c>
      <c r="C4" s="201">
        <f>'Income Statement '!C5</f>
        <v>8205.4</v>
      </c>
      <c r="D4" s="201">
        <f>'Income Statement '!D5</f>
        <v>8796.6</v>
      </c>
      <c r="E4" s="202">
        <f>'Income Statement '!E5</f>
        <v>9979.5</v>
      </c>
    </row>
    <row r="5">
      <c r="A5" s="200" t="s">
        <v>332</v>
      </c>
      <c r="B5" s="201">
        <f>-'Income Statement '!B10</f>
        <v>3531.6</v>
      </c>
      <c r="C5" s="201">
        <f>-'Income Statement '!C10</f>
        <v>3761.2</v>
      </c>
      <c r="D5" s="201">
        <f>-'Income Statement '!D10</f>
        <v>3924.4</v>
      </c>
      <c r="E5" s="202">
        <f>-'Income Statement '!E10</f>
        <v>4466.7</v>
      </c>
    </row>
    <row r="6">
      <c r="A6" s="203" t="s">
        <v>333</v>
      </c>
      <c r="B6" s="204"/>
      <c r="C6" s="204">
        <f>('Balance sheet'!C7-'Balance sheet'!B7)+C5</f>
        <v>4107.2</v>
      </c>
      <c r="D6" s="204">
        <f>('Balance sheet'!D7-'Balance sheet'!C7)+D5</f>
        <v>4395.1</v>
      </c>
      <c r="E6" s="205">
        <f>('Balance sheet'!E7-'Balance sheet'!D7)+E5</f>
        <v>4737.8</v>
      </c>
    </row>
    <row r="7">
      <c r="A7" s="206"/>
    </row>
    <row r="8">
      <c r="A8" s="207" t="s">
        <v>334</v>
      </c>
      <c r="B8" s="208"/>
      <c r="C8" s="208"/>
      <c r="D8" s="208"/>
      <c r="E8" s="209"/>
    </row>
    <row r="9">
      <c r="A9" s="210" t="s">
        <v>335</v>
      </c>
      <c r="B9" s="211"/>
      <c r="C9" s="212"/>
      <c r="D9" s="212"/>
      <c r="E9" s="213"/>
    </row>
    <row r="10">
      <c r="A10" s="214" t="s">
        <v>336</v>
      </c>
      <c r="B10" s="215">
        <f>'Balance sheet'!B10/'Balance sheet'!B27</f>
        <v>2.607928135</v>
      </c>
      <c r="C10" s="216">
        <f>'Balance sheet'!C10/'Balance sheet'!C27</f>
        <v>2.531806965</v>
      </c>
      <c r="D10" s="216">
        <f>'Balance sheet'!D10/'Balance sheet'!D27</f>
        <v>3.010133084</v>
      </c>
      <c r="E10" s="217">
        <f>'Balance sheet'!E10/'Balance sheet'!E27</f>
        <v>2.381009151</v>
      </c>
    </row>
    <row r="11">
      <c r="A11" s="214" t="s">
        <v>337</v>
      </c>
      <c r="B11" s="215">
        <f>('Balance sheet'!B10-'Balance sheet'!B7)/('Balance sheet'!B27)</f>
        <v>1.201545934</v>
      </c>
      <c r="C11" s="216">
        <f>('Balance sheet'!C10-'Balance sheet'!C7)/('Balance sheet'!C27)</f>
        <v>1.143085641</v>
      </c>
      <c r="D11" s="216">
        <f>('Balance sheet'!D10-'Balance sheet'!D7)/('Balance sheet'!D27)</f>
        <v>1.371328508</v>
      </c>
      <c r="E11" s="217">
        <f>('Balance sheet'!E10-'Balance sheet'!E7)/('Balance sheet'!E27)</f>
        <v>1.162875371</v>
      </c>
    </row>
    <row r="12">
      <c r="A12" s="218" t="s">
        <v>338</v>
      </c>
      <c r="B12" s="215">
        <f>'Balance sheet'!B5/'Balance sheet'!B27</f>
        <v>0.4253407845</v>
      </c>
      <c r="C12" s="216">
        <f>'Balance sheet'!C5/'Balance sheet'!C27</f>
        <v>0.3006123755</v>
      </c>
      <c r="D12" s="216">
        <f>'Balance sheet'!D5/'Balance sheet'!D27</f>
        <v>0.5577399019</v>
      </c>
      <c r="E12" s="217">
        <f>'Balance sheet'!E5/'Balance sheet'!E27</f>
        <v>0.5828070628</v>
      </c>
    </row>
    <row r="13">
      <c r="A13" s="219"/>
      <c r="B13" s="215"/>
      <c r="C13" s="216"/>
      <c r="D13" s="216"/>
      <c r="E13" s="217"/>
    </row>
    <row r="14">
      <c r="A14" s="220" t="s">
        <v>339</v>
      </c>
      <c r="B14" s="221"/>
      <c r="C14" s="222"/>
      <c r="D14" s="222"/>
      <c r="E14" s="223"/>
    </row>
    <row r="15">
      <c r="A15" s="214" t="s">
        <v>340</v>
      </c>
      <c r="B15" s="215"/>
      <c r="C15" s="216">
        <f>B4/AVERAGE('Balance sheet'!B6:C6)</f>
        <v>4.599145377</v>
      </c>
      <c r="D15" s="216">
        <f>C4/AVERAGE('Balance sheet'!C6:D6)</f>
        <v>4.654753801</v>
      </c>
      <c r="E15" s="217">
        <f>D4/AVERAGE('Balance sheet'!D6:E6)</f>
        <v>5.151591461</v>
      </c>
    </row>
    <row r="16">
      <c r="A16" s="214" t="s">
        <v>341</v>
      </c>
      <c r="B16" s="215"/>
      <c r="C16" s="216">
        <f>B5/AVERAGE('Balance sheet'!B7:C7)</f>
        <v>1.232326052</v>
      </c>
      <c r="D16" s="216">
        <f>C5/AVERAGE('Balance sheet'!C7:D7)</f>
        <v>1.148756166</v>
      </c>
      <c r="E16" s="217">
        <f>D5/AVERAGE('Balance sheet'!D7:E7)</f>
        <v>1.076638181</v>
      </c>
    </row>
    <row r="17">
      <c r="A17" s="218" t="s">
        <v>342</v>
      </c>
      <c r="B17" s="215"/>
      <c r="C17" s="216">
        <f>C6/AVERAGE('Balance sheet'!B22:C22)</f>
        <v>3.08290486</v>
      </c>
      <c r="D17" s="216">
        <f>D6/AVERAGE('Balance sheet'!C22:D22)</f>
        <v>2.99689748</v>
      </c>
      <c r="E17" s="217">
        <f>E6/AVERAGE('Balance sheet'!D22:E22)</f>
        <v>2.657877759</v>
      </c>
    </row>
    <row r="18">
      <c r="A18" s="219"/>
      <c r="B18" s="215"/>
      <c r="C18" s="216"/>
      <c r="D18" s="216"/>
      <c r="E18" s="217"/>
    </row>
    <row r="19">
      <c r="A19" s="224" t="s">
        <v>343</v>
      </c>
      <c r="B19" s="225">
        <v>365.0</v>
      </c>
      <c r="C19" s="216"/>
      <c r="D19" s="216"/>
      <c r="E19" s="217"/>
    </row>
    <row r="20">
      <c r="A20" s="214" t="s">
        <v>344</v>
      </c>
      <c r="B20" s="215"/>
      <c r="C20" s="216">
        <f t="shared" ref="C20:E20" si="1">$B$19/C15</f>
        <v>79.36257067</v>
      </c>
      <c r="D20" s="216">
        <f t="shared" si="1"/>
        <v>78.41445877</v>
      </c>
      <c r="E20" s="217">
        <f t="shared" si="1"/>
        <v>70.85189164</v>
      </c>
    </row>
    <row r="21">
      <c r="A21" s="214" t="s">
        <v>345</v>
      </c>
      <c r="B21" s="215"/>
      <c r="C21" s="216">
        <f t="shared" ref="C21:E21" si="2">$B$19/C16</f>
        <v>296.1878469</v>
      </c>
      <c r="D21" s="216">
        <f t="shared" si="2"/>
        <v>317.7349649</v>
      </c>
      <c r="E21" s="217">
        <f t="shared" si="2"/>
        <v>339.0182576</v>
      </c>
    </row>
    <row r="22">
      <c r="A22" s="214" t="s">
        <v>346</v>
      </c>
      <c r="B22" s="215"/>
      <c r="C22" s="216">
        <f t="shared" ref="C22:E22" si="3">$B$19/C17</f>
        <v>118.394831</v>
      </c>
      <c r="D22" s="216">
        <f t="shared" si="3"/>
        <v>121.7926213</v>
      </c>
      <c r="E22" s="217">
        <f t="shared" si="3"/>
        <v>137.3276099</v>
      </c>
    </row>
    <row r="23">
      <c r="A23" s="219"/>
      <c r="B23" s="226"/>
      <c r="C23" s="201"/>
      <c r="D23" s="201"/>
      <c r="E23" s="202"/>
    </row>
    <row r="24">
      <c r="A24" s="227" t="s">
        <v>347</v>
      </c>
      <c r="B24" s="228"/>
      <c r="C24" s="229"/>
      <c r="D24" s="229"/>
      <c r="E24" s="230"/>
    </row>
    <row r="25">
      <c r="A25" s="231" t="s">
        <v>348</v>
      </c>
      <c r="B25" s="232">
        <f>'Income Statement '!B42</f>
        <v>0.5777224265</v>
      </c>
      <c r="C25" s="233">
        <f>'Income Statement '!C42</f>
        <v>0.5822263388</v>
      </c>
      <c r="D25" s="233">
        <f>'Income Statement '!D42</f>
        <v>0.5940931724</v>
      </c>
      <c r="E25" s="234">
        <f>'Income Statement '!E42</f>
        <v>0.5855303372</v>
      </c>
    </row>
    <row r="26">
      <c r="A26" s="231" t="s">
        <v>349</v>
      </c>
      <c r="B26" s="232">
        <f>'Income Statement '!B47</f>
        <v>0.3136968068</v>
      </c>
      <c r="C26" s="233">
        <f>'Income Statement '!C47</f>
        <v>0.3051648914</v>
      </c>
      <c r="D26" s="233">
        <f>'Income Statement '!D47</f>
        <v>0.3087783917</v>
      </c>
      <c r="E26" s="234">
        <f>'Income Statement '!E47</f>
        <v>0.3136429681</v>
      </c>
    </row>
    <row r="27">
      <c r="A27" s="231" t="s">
        <v>350</v>
      </c>
      <c r="B27" s="232">
        <f>'Income Statement '!B52</f>
        <v>0.2277178139</v>
      </c>
      <c r="C27" s="233">
        <f>'Income Statement '!C52</f>
        <v>0.2338338168</v>
      </c>
      <c r="D27" s="233">
        <f>'Income Statement '!D52</f>
        <v>0.2389786963</v>
      </c>
      <c r="E27" s="234">
        <f>'Income Statement '!E52</f>
        <v>0.2379878751</v>
      </c>
    </row>
    <row r="28">
      <c r="A28" s="219"/>
      <c r="B28" s="226"/>
      <c r="C28" s="201"/>
      <c r="D28" s="201"/>
      <c r="E28" s="202"/>
    </row>
    <row r="29">
      <c r="A29" s="227" t="s">
        <v>351</v>
      </c>
      <c r="B29" s="228"/>
      <c r="C29" s="229"/>
      <c r="D29" s="229"/>
      <c r="E29" s="230"/>
    </row>
    <row r="30">
      <c r="A30" s="218" t="s">
        <v>350</v>
      </c>
      <c r="B30" s="235">
        <f t="shared" ref="B30:E30" si="4">B27</f>
        <v>0.2277178139</v>
      </c>
      <c r="C30" s="236">
        <f t="shared" si="4"/>
        <v>0.2338338168</v>
      </c>
      <c r="D30" s="236">
        <f t="shared" si="4"/>
        <v>0.2389786963</v>
      </c>
      <c r="E30" s="237">
        <f t="shared" si="4"/>
        <v>0.2379878751</v>
      </c>
    </row>
    <row r="31">
      <c r="A31" s="218" t="s">
        <v>352</v>
      </c>
      <c r="B31" s="235">
        <f>B4/'Balance sheet'!B20</f>
        <v>0.7042657459</v>
      </c>
      <c r="C31" s="236">
        <f>C4/'Balance sheet'!C20</f>
        <v>0.6663256025</v>
      </c>
      <c r="D31" s="236">
        <f>D4/'Balance sheet'!D20</f>
        <v>0.5633249015</v>
      </c>
      <c r="E31" s="237">
        <f>E4/'Balance sheet'!E20</f>
        <v>0.5496257621</v>
      </c>
    </row>
    <row r="32">
      <c r="A32" s="218" t="s">
        <v>353</v>
      </c>
      <c r="B32" s="235">
        <f>'Balance sheet'!B20/'Balance sheet'!B42</f>
        <v>2.64080002</v>
      </c>
      <c r="C32" s="236">
        <f>'Balance sheet'!C20/'Balance sheet'!C42</f>
        <v>2.343680414</v>
      </c>
      <c r="D32" s="236">
        <f>'Balance sheet'!D20/'Balance sheet'!D42</f>
        <v>2.392226852</v>
      </c>
      <c r="E32" s="237">
        <f>'Balance sheet'!E20/'Balance sheet'!E42</f>
        <v>2.166358441</v>
      </c>
    </row>
    <row r="33">
      <c r="A33" s="238" t="s">
        <v>354</v>
      </c>
      <c r="B33" s="239">
        <f t="shared" ref="B33:E33" si="5">B30*B31*B32</f>
        <v>0.4235152822</v>
      </c>
      <c r="C33" s="240">
        <f t="shared" si="5"/>
        <v>0.365167577</v>
      </c>
      <c r="D33" s="240">
        <f t="shared" si="5"/>
        <v>0.3220479196</v>
      </c>
      <c r="E33" s="241">
        <f t="shared" si="5"/>
        <v>0.2833689284</v>
      </c>
    </row>
    <row r="34">
      <c r="A34" s="219"/>
      <c r="B34" s="226"/>
      <c r="C34" s="201"/>
      <c r="D34" s="201"/>
      <c r="E34" s="202"/>
    </row>
    <row r="35">
      <c r="A35" s="219"/>
      <c r="B35" s="226"/>
      <c r="C35" s="201"/>
      <c r="D35" s="201"/>
      <c r="E35" s="202"/>
    </row>
    <row r="36">
      <c r="A36" s="227" t="s">
        <v>355</v>
      </c>
      <c r="B36" s="228"/>
      <c r="C36" s="229"/>
      <c r="D36" s="229"/>
      <c r="E36" s="230"/>
    </row>
    <row r="37">
      <c r="A37" s="214" t="s">
        <v>356</v>
      </c>
      <c r="B37" s="226">
        <f>'Income Statement '!B21</f>
        <v>1727.9</v>
      </c>
      <c r="C37" s="201">
        <f>'Income Statement '!C21</f>
        <v>1918.7</v>
      </c>
      <c r="D37" s="201">
        <f>'Income Statement '!D21</f>
        <v>2102.2</v>
      </c>
      <c r="E37" s="202">
        <f>'Income Statement '!E21</f>
        <v>2375</v>
      </c>
    </row>
    <row r="38">
      <c r="A38" s="214" t="s">
        <v>357</v>
      </c>
      <c r="B38" s="226">
        <f>-'Cash Flow'!B31</f>
        <v>672.2</v>
      </c>
      <c r="C38" s="201">
        <f>-'Cash Flow'!C31</f>
        <v>806.8</v>
      </c>
      <c r="D38" s="201">
        <f>-'Cash Flow'!D31</f>
        <v>883.1</v>
      </c>
      <c r="E38" s="202">
        <f>-'Cash Flow'!E31</f>
        <v>958</v>
      </c>
    </row>
    <row r="39">
      <c r="A39" s="214" t="s">
        <v>358</v>
      </c>
      <c r="B39" s="215">
        <f t="shared" ref="B39:E39" si="6">B38/B37</f>
        <v>0.3890271428</v>
      </c>
      <c r="C39" s="216">
        <f t="shared" si="6"/>
        <v>0.4204930422</v>
      </c>
      <c r="D39" s="216">
        <f t="shared" si="6"/>
        <v>0.4200837218</v>
      </c>
      <c r="E39" s="217">
        <f t="shared" si="6"/>
        <v>0.4033684211</v>
      </c>
    </row>
    <row r="40">
      <c r="A40" s="242" t="s">
        <v>359</v>
      </c>
      <c r="B40" s="243">
        <f t="shared" ref="B40:E40" si="7">1-B39</f>
        <v>0.6109728572</v>
      </c>
      <c r="C40" s="244">
        <f t="shared" si="7"/>
        <v>0.5795069578</v>
      </c>
      <c r="D40" s="244">
        <f t="shared" si="7"/>
        <v>0.5799162782</v>
      </c>
      <c r="E40" s="245">
        <f t="shared" si="7"/>
        <v>0.5966315789</v>
      </c>
    </row>
    <row r="41">
      <c r="A41" s="7" t="s">
        <v>360</v>
      </c>
      <c r="B41" s="236">
        <f>'Balance sheet'!B36/'Balance sheet'!B42</f>
        <v>1.640873551</v>
      </c>
      <c r="C41" s="236">
        <f>'Balance sheet'!C36/'Balance sheet'!C42</f>
        <v>1.344118151</v>
      </c>
      <c r="D41" s="236">
        <f>'Balance sheet'!D36/'Balance sheet'!D42</f>
        <v>1.392226852</v>
      </c>
      <c r="E41" s="236">
        <f>'Balance sheet'!E36/'Balance sheet'!E42</f>
        <v>1.166370372</v>
      </c>
    </row>
    <row r="44">
      <c r="A44" s="246"/>
    </row>
    <row r="45">
      <c r="A45" s="247"/>
      <c r="B45" s="233"/>
      <c r="C45" s="233"/>
      <c r="D45" s="233"/>
      <c r="E45" s="233"/>
    </row>
    <row r="46">
      <c r="A46" s="248"/>
    </row>
  </sheetData>
  <mergeCells count="2">
    <mergeCell ref="A1:A2"/>
    <mergeCell ref="B1:E2"/>
  </mergeCells>
  <drawing r:id="rId1"/>
</worksheet>
</file>