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ThisWorkbook"/>
  <mc:AlternateContent xmlns:mc="http://schemas.openxmlformats.org/markup-compatibility/2006">
    <mc:Choice Requires="x15">
      <x15ac:absPath xmlns:x15ac="http://schemas.microsoft.com/office/spreadsheetml/2010/11/ac" url="C:\Users\Usach\Desktop\"/>
    </mc:Choice>
  </mc:AlternateContent>
  <xr:revisionPtr revIDLastSave="0" documentId="13_ncr:1_{D40EA08F-85FC-4E41-BAAF-12CB896F6FF4}" xr6:coauthVersionLast="47" xr6:coauthVersionMax="47" xr10:uidLastSave="{00000000-0000-0000-0000-000000000000}"/>
  <bookViews>
    <workbookView xWindow="-120" yWindow="-120" windowWidth="29040" windowHeight="15720" xr2:uid="{00000000-000D-0000-FFFF-FFFF00000000}"/>
  </bookViews>
  <sheets>
    <sheet name="Project schedule" sheetId="11" r:id="rId1"/>
  </sheets>
  <definedNames>
    <definedName name="Display_Week">'Project schedule'!$Q$2</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_xlnm.Print_Titles" localSheetId="0">'Project schedule'!$4:$6</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Q1" i="11" l="1"/>
  <c r="E8" i="11" s="1"/>
  <c r="F8" i="11" s="1"/>
  <c r="E9" i="11" s="1"/>
  <c r="E12" i="11" s="1"/>
  <c r="E13" i="11" s="1"/>
  <c r="E14" i="11" s="1"/>
  <c r="H7" i="11"/>
  <c r="I5" i="11" l="1"/>
  <c r="H18" i="11"/>
  <c r="H8" i="11" l="1"/>
  <c r="F9" i="11"/>
  <c r="E10" i="11" s="1"/>
  <c r="I6" i="11"/>
  <c r="H9" i="11" l="1"/>
  <c r="F14" i="11"/>
  <c r="E15" i="11" s="1"/>
  <c r="E16" i="11" s="1"/>
  <c r="E17" i="11" s="1"/>
  <c r="F13" i="11"/>
  <c r="H13" i="11" s="1"/>
  <c r="F12" i="11"/>
  <c r="H12" i="11" s="1"/>
  <c r="F10" i="11"/>
  <c r="E11" i="11" s="1"/>
  <c r="J5" i="11"/>
  <c r="K5" i="11" s="1"/>
  <c r="L5" i="11" s="1"/>
  <c r="M5" i="11" s="1"/>
  <c r="N5" i="11" s="1"/>
  <c r="O5" i="11" s="1"/>
  <c r="P5" i="11" s="1"/>
  <c r="I4" i="11"/>
  <c r="H14" i="11" l="1"/>
  <c r="H10" i="11"/>
  <c r="F11" i="11"/>
  <c r="H11" i="11" s="1"/>
  <c r="P4" i="11"/>
  <c r="Q5" i="11"/>
  <c r="R5" i="11" s="1"/>
  <c r="S5" i="11" s="1"/>
  <c r="T5" i="11" s="1"/>
  <c r="U5" i="11" s="1"/>
  <c r="V5" i="11" s="1"/>
  <c r="W5" i="11" s="1"/>
  <c r="J6" i="11"/>
  <c r="F17" i="11" l="1"/>
  <c r="H17" i="11" s="1"/>
  <c r="F16" i="11"/>
  <c r="H16" i="11" s="1"/>
  <c r="F15" i="11"/>
  <c r="H15"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<sst xmlns="http://schemas.openxmlformats.org/spreadsheetml/2006/main" count="30" uniqueCount="21">
  <si>
    <t xml:space="preserve">Do not delete this row. This row is hidden to preserve a formula that is used to highlight the current day within the project schedule. </t>
  </si>
  <si>
    <t>Identify risks</t>
  </si>
  <si>
    <t>ACTIVIDAD</t>
  </si>
  <si>
    <t>RESPONSABLE</t>
  </si>
  <si>
    <t>PROGRESO</t>
  </si>
  <si>
    <t>INICO</t>
  </si>
  <si>
    <t>FIN</t>
  </si>
  <si>
    <t xml:space="preserve">INICIO DE PROYECTO </t>
  </si>
  <si>
    <t>SEMANA</t>
  </si>
  <si>
    <t>Recolección de requisitos y planificación</t>
  </si>
  <si>
    <t>DANIEL Y MATIAS</t>
  </si>
  <si>
    <t>Diseño del modelo de datos académico</t>
  </si>
  <si>
    <t>prototipo de interfaz</t>
  </si>
  <si>
    <t>Implementación Backend (Laravel)</t>
  </si>
  <si>
    <t>Desarrollo Frontend SPA</t>
  </si>
  <si>
    <t>Implementación BD y scripts</t>
  </si>
  <si>
    <t>Pruebas funcionales, integración y carga</t>
  </si>
  <si>
    <t>Configuración de seguridad y accesos</t>
  </si>
  <si>
    <t>Prueba piloto en la USACH</t>
  </si>
  <si>
    <t>SISTEMA DE REGISTRO DE ASISTENCIAS Y NOTAS DE ACADEMIA DE 3° Y 4° MEDIOS</t>
  </si>
  <si>
    <t>Responsables: Matias Manriquez y Daniel Venegas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</si>
</sst>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2"/>
      <color theme="1"/>
      <name val="Arial Black"/>
      <family val="2"/>
      <scheme val="major"/>
    </font>
    <font>
      <sz val="12"/>
      <color theme="1"/>
      <name val="Arial"/>
      <family val="2"/>
      <scheme val="minor"/>
    </font>
    <font>
      <sz val="12"/>
      <color theme="1"/>
      <name val="Arial Black"/>
      <family val="2"/>
      <scheme val="major"/>
    </font>
  </fonts>
  <fills count="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1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7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6" borderId="16" xfId="0" applyNumberFormat="1" applyFont="1" applyFill="1" applyBorder="1" applyAlignment="1">
      <alignment horizontal="center" vertical="center"/>
    </xf>
    <xf numFmtId="168" fontId="17" fillId="6" borderId="14" xfId="0" applyNumberFormat="1" applyFont="1" applyFill="1" applyBorder="1" applyAlignment="1">
      <alignment horizontal="center" vertical="center"/>
    </xf>
    <xf numFmtId="168" fontId="17" fillId="6" borderId="15" xfId="0" applyNumberFormat="1" applyFont="1" applyFill="1" applyBorder="1" applyAlignment="1">
      <alignment horizontal="center" vertical="center"/>
    </xf>
    <xf numFmtId="0" fontId="18" fillId="2" borderId="13" xfId="0" applyFont="1" applyFill="1" applyBorder="1" applyAlignment="1">
      <alignment horizontal="center" vertical="center" shrinkToFit="1"/>
    </xf>
    <xf numFmtId="0" fontId="18" fillId="2" borderId="10" xfId="0" applyFont="1" applyFill="1" applyBorder="1" applyAlignment="1">
      <alignment horizontal="center" vertical="center" shrinkToFit="1"/>
    </xf>
    <xf numFmtId="0" fontId="18" fillId="2" borderId="11"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4" fillId="0" borderId="8"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165" fontId="15" fillId="3" borderId="6" xfId="10" applyFont="1" applyFill="1" applyBorder="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9" fontId="1" fillId="3" borderId="7" xfId="2" applyFont="1" applyFill="1" applyBorder="1" applyAlignment="1">
      <alignment horizontal="center" vertical="center"/>
    </xf>
    <xf numFmtId="165" fontId="15" fillId="3" borderId="7" xfId="10" applyFont="1" applyFill="1" applyBorder="1">
      <alignment horizontal="center" vertical="center"/>
    </xf>
    <xf numFmtId="0" fontId="4" fillId="0" borderId="4" xfId="0" applyFont="1" applyBorder="1" applyAlignment="1">
      <alignment horizontal="right" vertical="center"/>
    </xf>
    <xf numFmtId="0" fontId="15" fillId="4" borderId="5" xfId="12" applyFont="1" applyFill="1" applyBorder="1">
      <alignment horizontal="left" vertical="center" indent="2"/>
    </xf>
    <xf numFmtId="9" fontId="1" fillId="4" borderId="5" xfId="2" applyFont="1" applyFill="1" applyBorder="1" applyAlignment="1">
      <alignment horizontal="center" vertical="center"/>
    </xf>
    <xf numFmtId="165" fontId="15" fillId="4" borderId="5" xfId="10" applyFont="1" applyFill="1" applyBorder="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0" borderId="0" xfId="7" applyFont="1" applyAlignment="1">
      <alignment horizontal="left" vertical="center" indent="1"/>
    </xf>
    <xf numFmtId="0" fontId="9" fillId="0" borderId="0" xfId="3" applyAlignment="1">
      <alignment wrapText="1"/>
    </xf>
    <xf numFmtId="0" fontId="16" fillId="5" borderId="12" xfId="0" applyFont="1" applyFill="1" applyBorder="1" applyAlignment="1">
      <alignment horizontal="left" vertical="center" indent="1"/>
    </xf>
    <xf numFmtId="0" fontId="4" fillId="2" borderId="17" xfId="0" applyFont="1" applyFill="1" applyBorder="1" applyAlignment="1">
      <alignment horizontal="left" indent="1"/>
    </xf>
    <xf numFmtId="0" fontId="16" fillId="5" borderId="12" xfId="0" applyFont="1" applyFill="1" applyBorder="1" applyAlignment="1">
      <alignment vertical="center"/>
    </xf>
    <xf numFmtId="0" fontId="4" fillId="2" borderId="17" xfId="0" applyFont="1" applyFill="1" applyBorder="1"/>
    <xf numFmtId="0" fontId="16" fillId="5" borderId="12" xfId="0" applyFont="1" applyFill="1" applyBorder="1" applyAlignment="1">
      <alignment horizontal="center" vertical="center"/>
    </xf>
    <xf numFmtId="167" fontId="15" fillId="2" borderId="9" xfId="0" applyNumberFormat="1" applyFont="1" applyFill="1" applyBorder="1" applyAlignment="1">
      <alignment horizontal="center" vertical="center" wrapText="1"/>
    </xf>
    <xf numFmtId="167" fontId="15" fillId="2" borderId="15" xfId="0" applyNumberFormat="1" applyFont="1" applyFill="1" applyBorder="1" applyAlignment="1">
      <alignment horizontal="center" vertical="center" wrapText="1"/>
    </xf>
    <xf numFmtId="167" fontId="15" fillId="2" borderId="14" xfId="0" applyNumberFormat="1" applyFont="1" applyFill="1" applyBorder="1" applyAlignment="1">
      <alignment horizontal="center" vertical="center" wrapText="1"/>
    </xf>
    <xf numFmtId="0" fontId="21" fillId="0" borderId="0" xfId="5" applyFont="1" applyAlignment="1">
      <alignment horizontal="left" vertical="center" wrapText="1"/>
    </xf>
    <xf numFmtId="0" fontId="19" fillId="0" borderId="0" xfId="6" applyFont="1" applyAlignment="1">
      <alignment horizontal="left" vertical="center" indent="1"/>
    </xf>
    <xf numFmtId="0" fontId="22" fillId="0" borderId="0" xfId="0" applyFont="1"/>
    <xf numFmtId="0" fontId="0" fillId="0" borderId="0" xfId="0" applyFont="1"/>
    <xf numFmtId="0" fontId="22" fillId="0" borderId="0" xfId="8" applyFont="1" applyAlignment="1">
      <alignment horizontal="left"/>
    </xf>
    <xf numFmtId="0" fontId="23" fillId="0" borderId="0" xfId="0" applyFont="1" applyAlignment="1">
      <alignment horizontal="left"/>
    </xf>
    <xf numFmtId="0" fontId="23" fillId="0" borderId="0" xfId="0" applyFont="1"/>
    <xf numFmtId="166" fontId="23" fillId="0" borderId="0" xfId="9" applyFont="1" applyBorder="1" applyAlignment="1">
      <alignment horizontal="left"/>
    </xf>
    <xf numFmtId="0" fontId="4" fillId="0" borderId="0" xfId="8" applyFont="1" applyAlignment="1">
      <alignment horizontal="left"/>
    </xf>
  </cellXfs>
  <cellStyles count="13">
    <cellStyle name="Date" xfId="10" xr:uid="{229918B6-DD13-4F5A-97B9-305F7E002AA3}"/>
    <cellStyle name="Encabezado 1" xfId="6" builtinId="16" customBuiltin="1"/>
    <cellStyle name="Hipervínculo" xfId="1" builtinId="8" customBuiltin="1"/>
    <cellStyle name="Millares" xfId="4" builtinId="3" customBuiltin="1"/>
    <cellStyle name="Name" xfId="11" xr:uid="{B2D3C1EE-6B41-4801-AAFC-C2274E49E503}"/>
    <cellStyle name="Normal" xfId="0" builtinId="0"/>
    <cellStyle name="Porcentaje" xfId="2" builtinId="5"/>
    <cellStyle name="Project Start" xfId="9" xr:uid="{8EB8A09A-C31C-40A3-B2C1-9449520178B8}"/>
    <cellStyle name="Task" xfId="12" xr:uid="{6391D789-272B-4DD2-9BF3-2CDCF610FA41}"/>
    <cellStyle name="Título" xfId="5" builtinId="15" customBuiltin="1"/>
    <cellStyle name="Título 2" xfId="7" builtinId="17" customBuiltin="1"/>
    <cellStyle name="Título 3" xfId="8" builtinId="18" customBuiltin="1"/>
    <cellStyle name="zHiddenText" xfId="3" xr:uid="{26E66EE6-E33F-4D77-BAE4-0FB4F5BBF673}"/>
  </cellStyles>
  <dxfs count="14">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Escala de grises">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1"/>
  <sheetViews>
    <sheetView showGridLines="0" tabSelected="1" showRuler="0" topLeftCell="B1" zoomScaleNormal="100" zoomScalePageLayoutView="70" workbookViewId="0">
      <selection activeCell="D13" sqref="D13"/>
    </sheetView>
  </sheetViews>
  <sheetFormatPr baseColWidth="10" defaultColWidth="8.75" defaultRowHeight="30" customHeight="1" x14ac:dyDescent="0.2"/>
  <cols>
    <col min="1" max="1" width="2.75" style="6" customWidth="1"/>
    <col min="2" max="2" width="53.5" customWidth="1"/>
    <col min="3" max="3" width="16.75" customWidth="1"/>
    <col min="4" max="4" width="10.75" customWidth="1"/>
    <col min="5" max="5" width="10.75" style="2" customWidth="1"/>
    <col min="6" max="6" width="10.75" customWidth="1"/>
    <col min="7" max="7" width="2.75" customWidth="1"/>
    <col min="8" max="8" width="6" hidden="1" customWidth="1"/>
    <col min="9" max="14" width="2.75" customWidth="1"/>
    <col min="15" max="15" width="4.75" customWidth="1"/>
    <col min="16" max="65" width="2.75" customWidth="1"/>
  </cols>
  <sheetData>
    <row r="1" spans="1:64" ht="90" customHeight="1" x14ac:dyDescent="0.4">
      <c r="A1" s="7"/>
      <c r="B1" s="61" t="s">
        <v>19</v>
      </c>
      <c r="C1" s="11"/>
      <c r="D1" s="12"/>
      <c r="E1" s="13"/>
      <c r="F1" s="14"/>
      <c r="H1" s="1"/>
      <c r="I1" s="69" t="s">
        <v>7</v>
      </c>
      <c r="J1" s="64"/>
      <c r="K1" s="64"/>
      <c r="L1" s="64"/>
      <c r="M1" s="64"/>
      <c r="N1" s="64"/>
      <c r="O1" s="64"/>
      <c r="P1" s="17"/>
      <c r="Q1" s="68">
        <f>DATE(2025,8,12)</f>
        <v>45881</v>
      </c>
      <c r="R1" s="67"/>
      <c r="S1" s="67"/>
      <c r="T1" s="67"/>
      <c r="U1" s="67"/>
      <c r="V1" s="67"/>
      <c r="W1" s="67"/>
      <c r="X1" s="67"/>
      <c r="Y1" s="67"/>
      <c r="Z1" s="67"/>
    </row>
    <row r="2" spans="1:64" ht="30" customHeight="1" x14ac:dyDescent="0.4">
      <c r="B2" s="62" t="s">
        <v>20</v>
      </c>
      <c r="C2" s="51"/>
      <c r="D2" s="15"/>
      <c r="E2" s="16"/>
      <c r="F2" s="15"/>
      <c r="I2" s="65" t="s">
        <v>8</v>
      </c>
      <c r="J2" s="63"/>
      <c r="K2" s="63"/>
      <c r="L2" s="63"/>
      <c r="M2" s="63"/>
      <c r="N2" s="63"/>
      <c r="O2" s="63"/>
      <c r="P2" s="17"/>
      <c r="Q2" s="66">
        <v>1</v>
      </c>
      <c r="R2" s="67"/>
      <c r="S2" s="67"/>
      <c r="T2" s="67"/>
      <c r="U2" s="67"/>
      <c r="V2" s="67"/>
      <c r="W2" s="67"/>
      <c r="X2" s="67"/>
      <c r="Y2" s="67"/>
      <c r="Z2" s="67"/>
    </row>
    <row r="3" spans="1:64" s="19" customFormat="1" ht="30" customHeight="1" x14ac:dyDescent="0.25">
      <c r="A3" s="6"/>
      <c r="B3" s="18"/>
      <c r="D3" s="20"/>
      <c r="E3" s="21"/>
    </row>
    <row r="4" spans="1:64" s="19" customFormat="1" ht="30" customHeight="1" x14ac:dyDescent="0.2">
      <c r="A4" s="7"/>
      <c r="B4" s="22"/>
      <c r="E4" s="23"/>
      <c r="I4" s="60">
        <f>I5</f>
        <v>45880</v>
      </c>
      <c r="J4" s="58"/>
      <c r="K4" s="58"/>
      <c r="L4" s="58"/>
      <c r="M4" s="58"/>
      <c r="N4" s="58"/>
      <c r="O4" s="58"/>
      <c r="P4" s="58">
        <f>P5</f>
        <v>45887</v>
      </c>
      <c r="Q4" s="58"/>
      <c r="R4" s="58"/>
      <c r="S4" s="58"/>
      <c r="T4" s="58"/>
      <c r="U4" s="58"/>
      <c r="V4" s="58"/>
      <c r="W4" s="58">
        <f>W5</f>
        <v>45894</v>
      </c>
      <c r="X4" s="58"/>
      <c r="Y4" s="58"/>
      <c r="Z4" s="58"/>
      <c r="AA4" s="58"/>
      <c r="AB4" s="58"/>
      <c r="AC4" s="58"/>
      <c r="AD4" s="58">
        <f>AD5</f>
        <v>45901</v>
      </c>
      <c r="AE4" s="58"/>
      <c r="AF4" s="58"/>
      <c r="AG4" s="58"/>
      <c r="AH4" s="58"/>
      <c r="AI4" s="58"/>
      <c r="AJ4" s="58"/>
      <c r="AK4" s="58">
        <f>AK5</f>
        <v>45908</v>
      </c>
      <c r="AL4" s="58"/>
      <c r="AM4" s="58"/>
      <c r="AN4" s="58"/>
      <c r="AO4" s="58"/>
      <c r="AP4" s="58"/>
      <c r="AQ4" s="58"/>
      <c r="AR4" s="58">
        <f>AR5</f>
        <v>45915</v>
      </c>
      <c r="AS4" s="58"/>
      <c r="AT4" s="58"/>
      <c r="AU4" s="58"/>
      <c r="AV4" s="58"/>
      <c r="AW4" s="58"/>
      <c r="AX4" s="58"/>
      <c r="AY4" s="58">
        <f>AY5</f>
        <v>45922</v>
      </c>
      <c r="AZ4" s="58"/>
      <c r="BA4" s="58"/>
      <c r="BB4" s="58"/>
      <c r="BC4" s="58"/>
      <c r="BD4" s="58"/>
      <c r="BE4" s="58"/>
      <c r="BF4" s="58">
        <f>BF5</f>
        <v>45929</v>
      </c>
      <c r="BG4" s="58"/>
      <c r="BH4" s="58"/>
      <c r="BI4" s="58"/>
      <c r="BJ4" s="58"/>
      <c r="BK4" s="58"/>
      <c r="BL4" s="59"/>
    </row>
    <row r="5" spans="1:64" s="19" customFormat="1" ht="15" customHeight="1" x14ac:dyDescent="0.2">
      <c r="A5" s="52"/>
      <c r="B5" s="53" t="s">
        <v>2</v>
      </c>
      <c r="C5" s="55" t="s">
        <v>3</v>
      </c>
      <c r="D5" s="57" t="s">
        <v>4</v>
      </c>
      <c r="E5" s="57" t="s">
        <v>5</v>
      </c>
      <c r="F5" s="57" t="s">
        <v>6</v>
      </c>
      <c r="I5" s="24">
        <f>Project_Start-WEEKDAY(Project_Start,1)+2+7*(Display_Week-1)</f>
        <v>45880</v>
      </c>
      <c r="J5" s="24">
        <f>I5+1</f>
        <v>45881</v>
      </c>
      <c r="K5" s="24">
        <f t="shared" ref="K5:AX5" si="0">J5+1</f>
        <v>45882</v>
      </c>
      <c r="L5" s="24">
        <f t="shared" si="0"/>
        <v>45883</v>
      </c>
      <c r="M5" s="24">
        <f t="shared" si="0"/>
        <v>45884</v>
      </c>
      <c r="N5" s="24">
        <f t="shared" si="0"/>
        <v>45885</v>
      </c>
      <c r="O5" s="25">
        <f t="shared" si="0"/>
        <v>45886</v>
      </c>
      <c r="P5" s="26">
        <f>O5+1</f>
        <v>45887</v>
      </c>
      <c r="Q5" s="24">
        <f>P5+1</f>
        <v>45888</v>
      </c>
      <c r="R5" s="24">
        <f t="shared" si="0"/>
        <v>45889</v>
      </c>
      <c r="S5" s="24">
        <f t="shared" si="0"/>
        <v>45890</v>
      </c>
      <c r="T5" s="24">
        <f t="shared" si="0"/>
        <v>45891</v>
      </c>
      <c r="U5" s="24">
        <f t="shared" si="0"/>
        <v>45892</v>
      </c>
      <c r="V5" s="25">
        <f t="shared" si="0"/>
        <v>45893</v>
      </c>
      <c r="W5" s="26">
        <f>V5+1</f>
        <v>45894</v>
      </c>
      <c r="X5" s="24">
        <f>W5+1</f>
        <v>45895</v>
      </c>
      <c r="Y5" s="24">
        <f t="shared" si="0"/>
        <v>45896</v>
      </c>
      <c r="Z5" s="24">
        <f t="shared" si="0"/>
        <v>45897</v>
      </c>
      <c r="AA5" s="24">
        <f t="shared" si="0"/>
        <v>45898</v>
      </c>
      <c r="AB5" s="24">
        <f t="shared" si="0"/>
        <v>45899</v>
      </c>
      <c r="AC5" s="25">
        <f t="shared" si="0"/>
        <v>45900</v>
      </c>
      <c r="AD5" s="26">
        <f>AC5+1</f>
        <v>45901</v>
      </c>
      <c r="AE5" s="24">
        <f>AD5+1</f>
        <v>45902</v>
      </c>
      <c r="AF5" s="24">
        <f t="shared" si="0"/>
        <v>45903</v>
      </c>
      <c r="AG5" s="24">
        <f t="shared" si="0"/>
        <v>45904</v>
      </c>
      <c r="AH5" s="24">
        <f t="shared" si="0"/>
        <v>45905</v>
      </c>
      <c r="AI5" s="24">
        <f t="shared" si="0"/>
        <v>45906</v>
      </c>
      <c r="AJ5" s="25">
        <f t="shared" si="0"/>
        <v>45907</v>
      </c>
      <c r="AK5" s="26">
        <f>AJ5+1</f>
        <v>45908</v>
      </c>
      <c r="AL5" s="24">
        <f>AK5+1</f>
        <v>45909</v>
      </c>
      <c r="AM5" s="24">
        <f t="shared" si="0"/>
        <v>45910</v>
      </c>
      <c r="AN5" s="24">
        <f t="shared" si="0"/>
        <v>45911</v>
      </c>
      <c r="AO5" s="24">
        <f t="shared" si="0"/>
        <v>45912</v>
      </c>
      <c r="AP5" s="24">
        <f t="shared" si="0"/>
        <v>45913</v>
      </c>
      <c r="AQ5" s="25">
        <f t="shared" si="0"/>
        <v>45914</v>
      </c>
      <c r="AR5" s="26">
        <f>AQ5+1</f>
        <v>45915</v>
      </c>
      <c r="AS5" s="24">
        <f>AR5+1</f>
        <v>45916</v>
      </c>
      <c r="AT5" s="24">
        <f t="shared" si="0"/>
        <v>45917</v>
      </c>
      <c r="AU5" s="24">
        <f t="shared" si="0"/>
        <v>45918</v>
      </c>
      <c r="AV5" s="24">
        <f t="shared" si="0"/>
        <v>45919</v>
      </c>
      <c r="AW5" s="24">
        <f t="shared" si="0"/>
        <v>45920</v>
      </c>
      <c r="AX5" s="25">
        <f t="shared" si="0"/>
        <v>45921</v>
      </c>
      <c r="AY5" s="26">
        <f>AX5+1</f>
        <v>45922</v>
      </c>
      <c r="AZ5" s="24">
        <f>AY5+1</f>
        <v>45923</v>
      </c>
      <c r="BA5" s="24">
        <f t="shared" ref="BA5:BE5" si="1">AZ5+1</f>
        <v>45924</v>
      </c>
      <c r="BB5" s="24">
        <f t="shared" si="1"/>
        <v>45925</v>
      </c>
      <c r="BC5" s="24">
        <f t="shared" si="1"/>
        <v>45926</v>
      </c>
      <c r="BD5" s="24">
        <f t="shared" si="1"/>
        <v>45927</v>
      </c>
      <c r="BE5" s="25">
        <f t="shared" si="1"/>
        <v>45928</v>
      </c>
      <c r="BF5" s="26">
        <f>BE5+1</f>
        <v>45929</v>
      </c>
      <c r="BG5" s="24">
        <f>BF5+1</f>
        <v>45930</v>
      </c>
      <c r="BH5" s="24">
        <f t="shared" ref="BH5:BL5" si="2">BG5+1</f>
        <v>45931</v>
      </c>
      <c r="BI5" s="24">
        <f t="shared" si="2"/>
        <v>45932</v>
      </c>
      <c r="BJ5" s="24">
        <f t="shared" si="2"/>
        <v>45933</v>
      </c>
      <c r="BK5" s="24">
        <f t="shared" si="2"/>
        <v>45934</v>
      </c>
      <c r="BL5" s="24">
        <f t="shared" si="2"/>
        <v>45935</v>
      </c>
    </row>
    <row r="6" spans="1:64" s="19" customFormat="1" ht="15" customHeight="1" thickBot="1" x14ac:dyDescent="0.25">
      <c r="A6" s="52"/>
      <c r="B6" s="54"/>
      <c r="C6" s="56"/>
      <c r="D6" s="56"/>
      <c r="E6" s="56"/>
      <c r="F6" s="56"/>
      <c r="I6" s="27" t="str">
        <f t="shared" ref="I6:AN6" si="3">LEFT(TEXT(I5,"ddd"),1)</f>
        <v>l</v>
      </c>
      <c r="J6" s="28" t="str">
        <f t="shared" si="3"/>
        <v>m</v>
      </c>
      <c r="K6" s="28" t="str">
        <f t="shared" si="3"/>
        <v>m</v>
      </c>
      <c r="L6" s="28" t="str">
        <f t="shared" si="3"/>
        <v>j</v>
      </c>
      <c r="M6" s="28" t="str">
        <f t="shared" si="3"/>
        <v>v</v>
      </c>
      <c r="N6" s="28" t="str">
        <f t="shared" si="3"/>
        <v>s</v>
      </c>
      <c r="O6" s="28" t="str">
        <f t="shared" si="3"/>
        <v>d</v>
      </c>
      <c r="P6" s="28" t="str">
        <f t="shared" si="3"/>
        <v>l</v>
      </c>
      <c r="Q6" s="28" t="str">
        <f t="shared" si="3"/>
        <v>m</v>
      </c>
      <c r="R6" s="28" t="str">
        <f t="shared" si="3"/>
        <v>m</v>
      </c>
      <c r="S6" s="28" t="str">
        <f t="shared" si="3"/>
        <v>j</v>
      </c>
      <c r="T6" s="28" t="str">
        <f t="shared" si="3"/>
        <v>v</v>
      </c>
      <c r="U6" s="28" t="str">
        <f t="shared" si="3"/>
        <v>s</v>
      </c>
      <c r="V6" s="28" t="str">
        <f t="shared" si="3"/>
        <v>d</v>
      </c>
      <c r="W6" s="28" t="str">
        <f t="shared" si="3"/>
        <v>l</v>
      </c>
      <c r="X6" s="28" t="str">
        <f t="shared" si="3"/>
        <v>m</v>
      </c>
      <c r="Y6" s="28" t="str">
        <f t="shared" si="3"/>
        <v>m</v>
      </c>
      <c r="Z6" s="28" t="str">
        <f t="shared" si="3"/>
        <v>j</v>
      </c>
      <c r="AA6" s="28" t="str">
        <f t="shared" si="3"/>
        <v>v</v>
      </c>
      <c r="AB6" s="28" t="str">
        <f t="shared" si="3"/>
        <v>s</v>
      </c>
      <c r="AC6" s="28" t="str">
        <f t="shared" si="3"/>
        <v>d</v>
      </c>
      <c r="AD6" s="28" t="str">
        <f t="shared" si="3"/>
        <v>l</v>
      </c>
      <c r="AE6" s="28" t="str">
        <f t="shared" si="3"/>
        <v>m</v>
      </c>
      <c r="AF6" s="28" t="str">
        <f t="shared" si="3"/>
        <v>m</v>
      </c>
      <c r="AG6" s="28" t="str">
        <f t="shared" si="3"/>
        <v>j</v>
      </c>
      <c r="AH6" s="28" t="str">
        <f t="shared" si="3"/>
        <v>v</v>
      </c>
      <c r="AI6" s="28" t="str">
        <f t="shared" si="3"/>
        <v>s</v>
      </c>
      <c r="AJ6" s="28" t="str">
        <f t="shared" si="3"/>
        <v>d</v>
      </c>
      <c r="AK6" s="28" t="str">
        <f t="shared" si="3"/>
        <v>l</v>
      </c>
      <c r="AL6" s="28" t="str">
        <f t="shared" si="3"/>
        <v>m</v>
      </c>
      <c r="AM6" s="28" t="str">
        <f t="shared" si="3"/>
        <v>m</v>
      </c>
      <c r="AN6" s="28" t="str">
        <f t="shared" si="3"/>
        <v>j</v>
      </c>
      <c r="AO6" s="28" t="str">
        <f t="shared" ref="AO6:BL6" si="4">LEFT(TEXT(AO5,"ddd"),1)</f>
        <v>v</v>
      </c>
      <c r="AP6" s="28" t="str">
        <f t="shared" si="4"/>
        <v>s</v>
      </c>
      <c r="AQ6" s="28" t="str">
        <f t="shared" si="4"/>
        <v>d</v>
      </c>
      <c r="AR6" s="28" t="str">
        <f t="shared" si="4"/>
        <v>l</v>
      </c>
      <c r="AS6" s="28" t="str">
        <f t="shared" si="4"/>
        <v>m</v>
      </c>
      <c r="AT6" s="28" t="str">
        <f t="shared" si="4"/>
        <v>m</v>
      </c>
      <c r="AU6" s="28" t="str">
        <f t="shared" si="4"/>
        <v>j</v>
      </c>
      <c r="AV6" s="28" t="str">
        <f t="shared" si="4"/>
        <v>v</v>
      </c>
      <c r="AW6" s="28" t="str">
        <f t="shared" si="4"/>
        <v>s</v>
      </c>
      <c r="AX6" s="28" t="str">
        <f t="shared" si="4"/>
        <v>d</v>
      </c>
      <c r="AY6" s="28" t="str">
        <f t="shared" si="4"/>
        <v>l</v>
      </c>
      <c r="AZ6" s="28" t="str">
        <f t="shared" si="4"/>
        <v>m</v>
      </c>
      <c r="BA6" s="28" t="str">
        <f t="shared" si="4"/>
        <v>m</v>
      </c>
      <c r="BB6" s="28" t="str">
        <f t="shared" si="4"/>
        <v>j</v>
      </c>
      <c r="BC6" s="28" t="str">
        <f t="shared" si="4"/>
        <v>v</v>
      </c>
      <c r="BD6" s="28" t="str">
        <f t="shared" si="4"/>
        <v>s</v>
      </c>
      <c r="BE6" s="28" t="str">
        <f t="shared" si="4"/>
        <v>d</v>
      </c>
      <c r="BF6" s="28" t="str">
        <f t="shared" si="4"/>
        <v>l</v>
      </c>
      <c r="BG6" s="28" t="str">
        <f t="shared" si="4"/>
        <v>m</v>
      </c>
      <c r="BH6" s="28" t="str">
        <f t="shared" si="4"/>
        <v>m</v>
      </c>
      <c r="BI6" s="28" t="str">
        <f t="shared" si="4"/>
        <v>j</v>
      </c>
      <c r="BJ6" s="28" t="str">
        <f t="shared" si="4"/>
        <v>v</v>
      </c>
      <c r="BK6" s="28" t="str">
        <f t="shared" si="4"/>
        <v>s</v>
      </c>
      <c r="BL6" s="29" t="str">
        <f t="shared" si="4"/>
        <v>d</v>
      </c>
    </row>
    <row r="7" spans="1:64" s="19" customFormat="1" ht="30" hidden="1" customHeight="1" thickBot="1" x14ac:dyDescent="0.25">
      <c r="A7" s="6" t="s">
        <v>0</v>
      </c>
      <c r="B7" s="30"/>
      <c r="C7" s="31"/>
      <c r="D7" s="30"/>
      <c r="E7" s="30"/>
      <c r="F7" s="30"/>
      <c r="H7" s="19" t="str">
        <f>IF(OR(ISBLANK(task_start),ISBLANK(task_end)),"",task_end-task_start+1)</f>
        <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row>
    <row r="8" spans="1:64" s="34" customFormat="1" ht="30" customHeight="1" thickBot="1" x14ac:dyDescent="0.25">
      <c r="A8" s="7"/>
      <c r="B8" s="35" t="s">
        <v>9</v>
      </c>
      <c r="C8" s="36" t="s">
        <v>10</v>
      </c>
      <c r="D8" s="37">
        <v>0.5</v>
      </c>
      <c r="E8" s="38">
        <f>Project_Start</f>
        <v>45881</v>
      </c>
      <c r="F8" s="38">
        <f>E8+13</f>
        <v>45894</v>
      </c>
      <c r="G8" s="10"/>
      <c r="H8" s="5">
        <f t="shared" ref="H8:H18" si="5">IF(OR(ISBLANK(task_start),ISBLANK(task_end)),"",task_end-task_start+1)</f>
        <v>14</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4" customFormat="1" ht="30" customHeight="1" thickBot="1" x14ac:dyDescent="0.25">
      <c r="A9" s="7"/>
      <c r="B9" s="40" t="s">
        <v>11</v>
      </c>
      <c r="C9" s="36" t="s">
        <v>10</v>
      </c>
      <c r="D9" s="41">
        <v>0.6</v>
      </c>
      <c r="E9" s="42">
        <f>F8</f>
        <v>45894</v>
      </c>
      <c r="F9" s="42">
        <f>E9+2</f>
        <v>45896</v>
      </c>
      <c r="G9" s="10"/>
      <c r="H9" s="5">
        <f t="shared" si="5"/>
        <v>3</v>
      </c>
      <c r="I9" s="39"/>
      <c r="J9" s="39"/>
      <c r="K9" s="39"/>
      <c r="L9" s="39"/>
      <c r="M9" s="39"/>
      <c r="N9" s="39"/>
      <c r="O9" s="39"/>
      <c r="P9" s="39"/>
      <c r="Q9" s="39"/>
      <c r="R9" s="39"/>
      <c r="S9" s="39"/>
      <c r="T9" s="39"/>
      <c r="U9" s="43"/>
      <c r="V9" s="43"/>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4" customFormat="1" ht="30" customHeight="1" thickBot="1" x14ac:dyDescent="0.25">
      <c r="A10" s="6"/>
      <c r="B10" s="40" t="s">
        <v>12</v>
      </c>
      <c r="C10" s="36" t="s">
        <v>10</v>
      </c>
      <c r="D10" s="41">
        <v>0.5</v>
      </c>
      <c r="E10" s="42">
        <f>F9</f>
        <v>45896</v>
      </c>
      <c r="F10" s="42">
        <f>E10+4</f>
        <v>45900</v>
      </c>
      <c r="G10" s="10"/>
      <c r="H10" s="5">
        <f t="shared" si="5"/>
        <v>5</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4" customFormat="1" ht="30" customHeight="1" thickBot="1" x14ac:dyDescent="0.25">
      <c r="A11" s="6"/>
      <c r="B11" s="40" t="s">
        <v>13</v>
      </c>
      <c r="C11" s="36" t="s">
        <v>10</v>
      </c>
      <c r="D11" s="41">
        <v>0.25</v>
      </c>
      <c r="E11" s="42">
        <f>F10</f>
        <v>45900</v>
      </c>
      <c r="F11" s="42">
        <f>E11+5</f>
        <v>45905</v>
      </c>
      <c r="G11" s="10"/>
      <c r="H11" s="5">
        <f t="shared" si="5"/>
        <v>6</v>
      </c>
      <c r="I11" s="39"/>
      <c r="J11" s="39"/>
      <c r="K11" s="39"/>
      <c r="L11" s="39"/>
      <c r="M11" s="39"/>
      <c r="N11" s="39"/>
      <c r="O11" s="39"/>
      <c r="P11" s="39"/>
      <c r="Q11" s="39"/>
      <c r="R11" s="39"/>
      <c r="S11" s="39"/>
      <c r="T11" s="39"/>
      <c r="U11" s="39"/>
      <c r="V11" s="39"/>
      <c r="W11" s="39"/>
      <c r="X11" s="39"/>
      <c r="Y11" s="43"/>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4" customFormat="1" ht="30" customHeight="1" thickBot="1" x14ac:dyDescent="0.25">
      <c r="A12" s="6"/>
      <c r="B12" s="40" t="s">
        <v>14</v>
      </c>
      <c r="C12" s="36" t="s">
        <v>10</v>
      </c>
      <c r="D12" s="41">
        <v>0.5</v>
      </c>
      <c r="E12" s="42">
        <f>E9+1</f>
        <v>45895</v>
      </c>
      <c r="F12" s="42">
        <f>E12+2</f>
        <v>45897</v>
      </c>
      <c r="G12" s="10"/>
      <c r="H12" s="5">
        <f t="shared" si="5"/>
        <v>3</v>
      </c>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4" customFormat="1" ht="30" customHeight="1" thickBot="1" x14ac:dyDescent="0.25">
      <c r="A13" s="7"/>
      <c r="B13" s="44" t="s">
        <v>15</v>
      </c>
      <c r="C13" s="36" t="s">
        <v>10</v>
      </c>
      <c r="D13" s="45">
        <v>0.5</v>
      </c>
      <c r="E13" s="46">
        <f>E12+1</f>
        <v>45896</v>
      </c>
      <c r="F13" s="46">
        <f>E13+4</f>
        <v>45900</v>
      </c>
      <c r="G13" s="10"/>
      <c r="H13" s="5">
        <f t="shared" si="5"/>
        <v>5</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4" customFormat="1" ht="30" customHeight="1" thickBot="1" x14ac:dyDescent="0.25">
      <c r="A14" s="6"/>
      <c r="B14" s="44" t="s">
        <v>16</v>
      </c>
      <c r="C14" s="36" t="s">
        <v>10</v>
      </c>
      <c r="D14" s="45">
        <v>0.5</v>
      </c>
      <c r="E14" s="46">
        <f>E13+2</f>
        <v>45898</v>
      </c>
      <c r="F14" s="46">
        <f>E14+5</f>
        <v>45903</v>
      </c>
      <c r="G14" s="10"/>
      <c r="H14" s="5">
        <f t="shared" si="5"/>
        <v>6</v>
      </c>
      <c r="I14" s="39"/>
      <c r="J14" s="39"/>
      <c r="K14" s="39"/>
      <c r="L14" s="39"/>
      <c r="M14" s="39"/>
      <c r="N14" s="39"/>
      <c r="O14" s="39"/>
      <c r="P14" s="39"/>
      <c r="Q14" s="39"/>
      <c r="R14" s="39"/>
      <c r="S14" s="39"/>
      <c r="T14" s="39"/>
      <c r="U14" s="43"/>
      <c r="V14" s="43"/>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4" customFormat="1" ht="30" customHeight="1" thickBot="1" x14ac:dyDescent="0.25">
      <c r="A15" s="6"/>
      <c r="B15" s="44" t="s">
        <v>17</v>
      </c>
      <c r="C15" s="36" t="s">
        <v>10</v>
      </c>
      <c r="D15" s="45">
        <v>0.5</v>
      </c>
      <c r="E15" s="46">
        <f>F14</f>
        <v>45903</v>
      </c>
      <c r="F15" s="46">
        <f>E15+3</f>
        <v>45906</v>
      </c>
      <c r="G15" s="10"/>
      <c r="H15" s="5">
        <f t="shared" si="5"/>
        <v>4</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4" customFormat="1" ht="30" customHeight="1" thickBot="1" x14ac:dyDescent="0.25">
      <c r="A16" s="6"/>
      <c r="B16" s="44" t="s">
        <v>18</v>
      </c>
      <c r="C16" s="36" t="s">
        <v>10</v>
      </c>
      <c r="D16" s="45">
        <v>0.5</v>
      </c>
      <c r="E16" s="46">
        <f>E15</f>
        <v>45903</v>
      </c>
      <c r="F16" s="46">
        <f>E16+2</f>
        <v>45905</v>
      </c>
      <c r="G16" s="10"/>
      <c r="H16" s="5">
        <f t="shared" si="5"/>
        <v>3</v>
      </c>
      <c r="I16" s="39"/>
      <c r="J16" s="39"/>
      <c r="K16" s="39"/>
      <c r="L16" s="39"/>
      <c r="M16" s="39"/>
      <c r="N16" s="39"/>
      <c r="O16" s="39"/>
      <c r="P16" s="39"/>
      <c r="Q16" s="39"/>
      <c r="R16" s="39"/>
      <c r="S16" s="39"/>
      <c r="T16" s="39"/>
      <c r="U16" s="39"/>
      <c r="V16" s="39"/>
      <c r="W16" s="39"/>
      <c r="X16" s="39"/>
      <c r="Y16" s="43"/>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4" customFormat="1" ht="30" customHeight="1" thickBot="1" x14ac:dyDescent="0.25">
      <c r="A17" s="6"/>
      <c r="B17" s="44" t="s">
        <v>1</v>
      </c>
      <c r="C17" s="36" t="s">
        <v>10</v>
      </c>
      <c r="D17" s="45">
        <v>0.5</v>
      </c>
      <c r="E17" s="46">
        <f>E16</f>
        <v>45903</v>
      </c>
      <c r="F17" s="46">
        <f>E17+3</f>
        <v>45906</v>
      </c>
      <c r="G17" s="10"/>
      <c r="H17" s="5">
        <f t="shared" si="5"/>
        <v>4</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4" customFormat="1" ht="30" customHeight="1" thickBot="1" x14ac:dyDescent="0.25">
      <c r="A18" s="6"/>
      <c r="B18" s="47"/>
      <c r="C18" s="48"/>
      <c r="D18" s="49"/>
      <c r="E18" s="50"/>
      <c r="F18" s="50"/>
      <c r="G18" s="10"/>
      <c r="H18" s="5" t="str">
        <f t="shared" si="5"/>
        <v/>
      </c>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row>
    <row r="19" spans="1:64" ht="30" customHeight="1" x14ac:dyDescent="0.2">
      <c r="G19" s="3"/>
    </row>
    <row r="20" spans="1:64" ht="30" customHeight="1" x14ac:dyDescent="0.25">
      <c r="C20" s="9"/>
      <c r="F20" s="8"/>
    </row>
    <row r="21" spans="1:64" ht="30" customHeight="1" x14ac:dyDescent="0.2">
      <c r="C21"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18">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8:BL12">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I13:BL17">
    <cfRule type="expression" dxfId="2" priority="4">
      <formula>AND(task_start&lt;=I$5,ROUNDDOWN((task_end-task_start+1)*task_progress,0)+task_start-1&gt;=I$5)</formula>
    </cfRule>
    <cfRule type="expression" dxfId="1" priority="5" stopIfTrue="1">
      <formula>AND(task_end&gt;=I$5,task_start&lt;J$5)</formula>
    </cfRule>
  </conditionalFormatting>
  <conditionalFormatting sqref="I4:BL17">
    <cfRule type="expression" dxfId="0" priority="1">
      <formula>AND(TODAY()&gt;=I$5, TODAY()&lt;J$5)</formula>
    </cfRule>
  </conditionalFormatting>
  <dataValidations count="8">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 xr:uid="{872449A7-C3CC-45B6-BA90-B1AAD66BA0E5}"/>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 schedule</vt:lpstr>
      <vt:lpstr>Display_Week</vt:lpstr>
      <vt:lpstr>Project_Start</vt:lpstr>
      <vt:lpstr>'Project schedule'!task_end</vt:lpstr>
      <vt:lpstr>'Project schedule'!task_progress</vt:lpstr>
      <vt:lpstr>'Project schedule'!task_start</vt:lpstr>
      <vt:lpstr>'Project 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Usach</dc:creator>
  <dc:description/>
  <cp:lastModifiedBy>Usach</cp:lastModifiedBy>
  <dcterms:created xsi:type="dcterms:W3CDTF">2022-03-11T22:41:12Z</dcterms:created>
  <dcterms:modified xsi:type="dcterms:W3CDTF">2025-09-10T16:58:16Z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