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9040" windowHeight="15210"/>
  </bookViews>
  <sheets>
    <sheet name="通证数值" sheetId="2" r:id="rId1"/>
    <sheet name="Tinachain数值" sheetId="1" r:id="rId2"/>
  </sheets>
  <calcPr calcId="181029"/>
</workbook>
</file>

<file path=xl/calcChain.xml><?xml version="1.0" encoding="utf-8"?>
<calcChain xmlns="http://schemas.openxmlformats.org/spreadsheetml/2006/main">
  <c r="E14" i="1"/>
  <c r="H14" s="1"/>
  <c r="I14" s="1"/>
  <c r="E23"/>
  <c r="H23" s="1"/>
  <c r="I23" s="1"/>
  <c r="E24"/>
  <c r="H24" s="1"/>
  <c r="I24" s="1"/>
  <c r="E25"/>
  <c r="H25" s="1"/>
  <c r="I25" s="1"/>
  <c r="E26"/>
  <c r="H26" s="1"/>
  <c r="I26" s="1"/>
  <c r="D23"/>
  <c r="F23" s="1"/>
  <c r="G23" s="1"/>
  <c r="D24"/>
  <c r="F24" s="1"/>
  <c r="G24" s="1"/>
  <c r="D25"/>
  <c r="F25" s="1"/>
  <c r="G25" s="1"/>
  <c r="D26"/>
  <c r="F26" s="1"/>
  <c r="G26" s="1"/>
  <c r="C22"/>
  <c r="D22" s="1"/>
  <c r="F22" s="1"/>
  <c r="G22" s="1"/>
  <c r="C21"/>
  <c r="C17" s="1"/>
  <c r="C13" s="1"/>
  <c r="C9" s="1"/>
  <c r="C5" s="1"/>
  <c r="E5" s="1"/>
  <c r="H5" s="1"/>
  <c r="I5" s="1"/>
  <c r="C20"/>
  <c r="C16" s="1"/>
  <c r="C12" s="1"/>
  <c r="C8" s="1"/>
  <c r="C4" s="1"/>
  <c r="E4" s="1"/>
  <c r="H4" s="1"/>
  <c r="I4" s="1"/>
  <c r="C19"/>
  <c r="E19" s="1"/>
  <c r="H19" s="1"/>
  <c r="I19" s="1"/>
  <c r="C18"/>
  <c r="C14" s="1"/>
  <c r="C10" s="1"/>
  <c r="C6" s="1"/>
  <c r="D6" s="1"/>
  <c r="F6" s="1"/>
  <c r="G6" s="1"/>
  <c r="C15" l="1"/>
  <c r="E15" s="1"/>
  <c r="H15" s="1"/>
  <c r="I15" s="1"/>
  <c r="E6"/>
  <c r="H6" s="1"/>
  <c r="I6" s="1"/>
  <c r="E22"/>
  <c r="H22" s="1"/>
  <c r="I22" s="1"/>
  <c r="D20"/>
  <c r="F20" s="1"/>
  <c r="G20" s="1"/>
  <c r="D12"/>
  <c r="F12" s="1"/>
  <c r="G12" s="1"/>
  <c r="D18"/>
  <c r="F18" s="1"/>
  <c r="G18" s="1"/>
  <c r="D10"/>
  <c r="F10" s="1"/>
  <c r="G10" s="1"/>
  <c r="E20"/>
  <c r="H20" s="1"/>
  <c r="I20" s="1"/>
  <c r="E12"/>
  <c r="H12" s="1"/>
  <c r="I12" s="1"/>
  <c r="D16"/>
  <c r="F16" s="1"/>
  <c r="G16" s="1"/>
  <c r="D8"/>
  <c r="F8" s="1"/>
  <c r="G8" s="1"/>
  <c r="E18"/>
  <c r="H18" s="1"/>
  <c r="I18" s="1"/>
  <c r="E10"/>
  <c r="H10" s="1"/>
  <c r="I10" s="1"/>
  <c r="D14"/>
  <c r="F14" s="1"/>
  <c r="G14" s="1"/>
  <c r="E16"/>
  <c r="H16" s="1"/>
  <c r="I16" s="1"/>
  <c r="E8"/>
  <c r="H8" s="1"/>
  <c r="I8" s="1"/>
  <c r="C11"/>
  <c r="D4"/>
  <c r="F4" s="1"/>
  <c r="G4" s="1"/>
  <c r="D19"/>
  <c r="F19" s="1"/>
  <c r="G19" s="1"/>
  <c r="D15"/>
  <c r="F15" s="1"/>
  <c r="G15" s="1"/>
  <c r="D21"/>
  <c r="F21" s="1"/>
  <c r="G21" s="1"/>
  <c r="D17"/>
  <c r="F17" s="1"/>
  <c r="G17" s="1"/>
  <c r="D13"/>
  <c r="F13" s="1"/>
  <c r="G13" s="1"/>
  <c r="D9"/>
  <c r="F9" s="1"/>
  <c r="G9" s="1"/>
  <c r="D5"/>
  <c r="F5" s="1"/>
  <c r="G5" s="1"/>
  <c r="E21"/>
  <c r="H21" s="1"/>
  <c r="I21" s="1"/>
  <c r="E17"/>
  <c r="H17" s="1"/>
  <c r="I17" s="1"/>
  <c r="E13"/>
  <c r="H13" s="1"/>
  <c r="I13" s="1"/>
  <c r="E9"/>
  <c r="H9" s="1"/>
  <c r="I9" s="1"/>
  <c r="C7" l="1"/>
  <c r="E11"/>
  <c r="H11" s="1"/>
  <c r="I11" s="1"/>
  <c r="D11"/>
  <c r="F11" s="1"/>
  <c r="G11" s="1"/>
  <c r="C3" l="1"/>
  <c r="E7"/>
  <c r="H7" s="1"/>
  <c r="I7" s="1"/>
  <c r="D7"/>
  <c r="F7" s="1"/>
  <c r="G7" s="1"/>
  <c r="E3" l="1"/>
  <c r="H3" s="1"/>
  <c r="I3" s="1"/>
  <c r="D3"/>
  <c r="F3" s="1"/>
  <c r="G3" s="1"/>
  <c r="D28"/>
</calcChain>
</file>

<file path=xl/sharedStrings.xml><?xml version="1.0" encoding="utf-8"?>
<sst xmlns="http://schemas.openxmlformats.org/spreadsheetml/2006/main" count="72" uniqueCount="69">
  <si>
    <t>2019年</t>
    <phoneticPr fontId="1" type="noConversion"/>
  </si>
  <si>
    <t>2020年</t>
    <phoneticPr fontId="1" type="noConversion"/>
  </si>
  <si>
    <t>2021年</t>
  </si>
  <si>
    <t>2022年</t>
  </si>
  <si>
    <t>2023年</t>
  </si>
  <si>
    <t>2024年</t>
  </si>
  <si>
    <t>2025年</t>
  </si>
  <si>
    <t>2026年</t>
  </si>
  <si>
    <t>2027年</t>
  </si>
  <si>
    <t>2028年</t>
  </si>
  <si>
    <t>2029年</t>
  </si>
  <si>
    <t>2030年</t>
  </si>
  <si>
    <t>2031年</t>
  </si>
  <si>
    <t>2032年</t>
  </si>
  <si>
    <t>2033年</t>
  </si>
  <si>
    <t>2034年</t>
  </si>
  <si>
    <t>2035年</t>
  </si>
  <si>
    <t>2036年</t>
  </si>
  <si>
    <t>2037年</t>
  </si>
  <si>
    <t>2038年</t>
  </si>
  <si>
    <t>2039年</t>
  </si>
  <si>
    <t>2040年</t>
  </si>
  <si>
    <t>2041年</t>
  </si>
  <si>
    <t>2042年</t>
  </si>
  <si>
    <t>挖矿总量</t>
    <phoneticPr fontId="1" type="noConversion"/>
  </si>
  <si>
    <t>年份</t>
    <phoneticPr fontId="1" type="noConversion"/>
  </si>
  <si>
    <t>每年总分币数量</t>
    <phoneticPr fontId="1" type="noConversion"/>
  </si>
  <si>
    <t>每年矿工奖励</t>
    <phoneticPr fontId="1" type="noConversion"/>
  </si>
  <si>
    <t>每年股权奖励</t>
    <phoneticPr fontId="1" type="noConversion"/>
  </si>
  <si>
    <t>每10秒股权奖励</t>
    <phoneticPr fontId="1" type="noConversion"/>
  </si>
  <si>
    <t>每天股权奖励</t>
    <phoneticPr fontId="1" type="noConversion"/>
  </si>
  <si>
    <t>每10秒矿工奖励</t>
    <phoneticPr fontId="1" type="noConversion"/>
  </si>
  <si>
    <t>每天矿工奖励</t>
    <phoneticPr fontId="1" type="noConversion"/>
  </si>
  <si>
    <t>矿工奖励</t>
    <phoneticPr fontId="1" type="noConversion"/>
  </si>
  <si>
    <t>股权奖励</t>
    <phoneticPr fontId="1" type="noConversion"/>
  </si>
  <si>
    <t>通证数值</t>
  </si>
  <si>
    <t>总量</t>
  </si>
  <si>
    <t>分配比例</t>
  </si>
  <si>
    <t>团队（15%）</t>
  </si>
  <si>
    <t>运营</t>
  </si>
  <si>
    <t>投票周期</t>
  </si>
  <si>
    <t>86400秒</t>
  </si>
  <si>
    <t>超级节点数量</t>
  </si>
  <si>
    <t>23个，小于23个按照实际数量为准</t>
  </si>
  <si>
    <t>超级节点出块时间</t>
  </si>
  <si>
    <t>10秒</t>
  </si>
  <si>
    <t>超级节点出块奖励截止年份</t>
  </si>
  <si>
    <t>出块奖励规则</t>
  </si>
  <si>
    <t>每4年减半</t>
  </si>
  <si>
    <t>黑名单获取时间间隔</t>
  </si>
  <si>
    <t>300秒</t>
  </si>
  <si>
    <t>超时时间间隔</t>
  </si>
  <si>
    <t>单位</t>
  </si>
  <si>
    <t>数量</t>
  </si>
  <si>
    <t>wei</t>
  </si>
  <si>
    <t>1</t>
  </si>
  <si>
    <t>1 wei</t>
  </si>
  <si>
    <t>Kwei (babbage)</t>
  </si>
  <si>
    <t>1e3 wei</t>
  </si>
  <si>
    <t>Mwei (lovelace)</t>
  </si>
  <si>
    <t>1e6 wei</t>
  </si>
  <si>
    <t>Gwei (shannon)</t>
  </si>
  <si>
    <t>1e9 wei</t>
  </si>
  <si>
    <t>microether (szabo)</t>
  </si>
  <si>
    <t>1e12 wei</t>
  </si>
  <si>
    <t>milliether (finney)</t>
  </si>
  <si>
    <t>1e15 wei</t>
  </si>
  <si>
    <t>Cware</t>
  </si>
  <si>
    <t>1e18 wei</t>
  </si>
</sst>
</file>

<file path=xl/styles.xml><?xml version="1.0" encoding="utf-8"?>
<styleSheet xmlns="http://schemas.openxmlformats.org/spreadsheetml/2006/main">
  <numFmts count="2">
    <numFmt numFmtId="176" formatCode="0.000000_);[Red]\(0.000000\)"/>
    <numFmt numFmtId="177" formatCode="#,##0.00_ 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2F2F2F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6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3" borderId="0" xfId="0" applyFont="1" applyFill="1">
      <alignment vertical="center"/>
    </xf>
    <xf numFmtId="9" fontId="2" fillId="0" borderId="0" xfId="0" applyNumberFormat="1" applyFont="1">
      <alignment vertical="center"/>
    </xf>
    <xf numFmtId="176" fontId="2" fillId="6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176" fontId="2" fillId="5" borderId="0" xfId="0" applyNumberFormat="1" applyFont="1" applyFill="1">
      <alignment vertical="center"/>
    </xf>
    <xf numFmtId="176" fontId="2" fillId="4" borderId="0" xfId="0" applyNumberFormat="1" applyFont="1" applyFill="1">
      <alignment vertical="center"/>
    </xf>
    <xf numFmtId="176" fontId="3" fillId="3" borderId="0" xfId="0" applyNumberFormat="1" applyFont="1" applyFill="1">
      <alignment vertical="center"/>
    </xf>
    <xf numFmtId="176" fontId="2" fillId="7" borderId="0" xfId="0" applyNumberFormat="1" applyFont="1" applyFill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numFmt numFmtId="176" formatCode="0.000000_);[Red]\(0.000000\)"/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numFmt numFmtId="176" formatCode="0.000000_);[Red]\(0.000000\)"/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numFmt numFmtId="176" formatCode="0.000000_);[Red]\(0.000000\)"/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numFmt numFmtId="176" formatCode="0.000000_);[Red]\(0.000000\)"/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2:I26" totalsRowShown="0" headerRowDxfId="9" dataDxfId="8">
  <autoFilter ref="B2:I26"/>
  <tableColumns count="8">
    <tableColumn id="1" name="年份" dataDxfId="7"/>
    <tableColumn id="2" name="每年总分币数量" dataDxfId="6"/>
    <tableColumn id="3" name="每年矿工奖励" dataDxfId="5">
      <calculatedColumnFormula>C3*0.8</calculatedColumnFormula>
    </tableColumn>
    <tableColumn id="4" name="每年股权奖励" dataDxfId="4">
      <calculatedColumnFormula>C3*0.2</calculatedColumnFormula>
    </tableColumn>
    <tableColumn id="5" name="每10秒矿工奖励" dataDxfId="3">
      <calculatedColumnFormula>D3/(365*24*60*6)</calculatedColumnFormula>
    </tableColumn>
    <tableColumn id="6" name="每天矿工奖励" dataDxfId="2">
      <calculatedColumnFormula>F3*6*60*24</calculatedColumnFormula>
    </tableColumn>
    <tableColumn id="7" name="每10秒股权奖励" dataDxfId="1">
      <calculatedColumnFormula>E3/(365*24*60*6)</calculatedColumnFormula>
    </tableColumn>
    <tableColumn id="8" name="每天股权奖励" dataDxfId="0">
      <calculatedColumnFormula>H3*6*60*24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24"/>
  <sheetViews>
    <sheetView tabSelected="1" workbookViewId="0">
      <selection activeCell="D34" sqref="D34"/>
    </sheetView>
  </sheetViews>
  <sheetFormatPr defaultRowHeight="14.25"/>
  <cols>
    <col min="2" max="2" width="20.5" bestFit="1" customWidth="1"/>
    <col min="3" max="3" width="27.5" bestFit="1" customWidth="1"/>
    <col min="4" max="4" width="34.625" bestFit="1" customWidth="1"/>
  </cols>
  <sheetData>
    <row r="3" spans="2:4" ht="17.25">
      <c r="B3" s="15" t="s">
        <v>35</v>
      </c>
      <c r="C3" s="16" t="s">
        <v>36</v>
      </c>
      <c r="D3" s="17">
        <v>1000000000</v>
      </c>
    </row>
    <row r="4" spans="2:4" ht="17.25">
      <c r="B4" s="15"/>
      <c r="C4" s="15" t="s">
        <v>37</v>
      </c>
      <c r="D4" s="18" t="s">
        <v>38</v>
      </c>
    </row>
    <row r="5" spans="2:4" ht="17.25">
      <c r="B5" s="15"/>
      <c r="C5" s="15"/>
      <c r="D5" s="18" t="s">
        <v>39</v>
      </c>
    </row>
    <row r="6" spans="2:4" ht="17.25">
      <c r="B6" s="15"/>
      <c r="C6" s="15"/>
      <c r="D6" s="18"/>
    </row>
    <row r="7" spans="2:4" ht="17.25">
      <c r="B7" s="15"/>
      <c r="C7" s="15"/>
      <c r="D7" s="18"/>
    </row>
    <row r="8" spans="2:4" ht="17.25">
      <c r="B8" s="15"/>
      <c r="C8" s="19" t="s">
        <v>40</v>
      </c>
      <c r="D8" s="18" t="s">
        <v>41</v>
      </c>
    </row>
    <row r="9" spans="2:4" ht="17.25">
      <c r="B9" s="15"/>
      <c r="C9" s="16" t="s">
        <v>42</v>
      </c>
      <c r="D9" s="18" t="s">
        <v>43</v>
      </c>
    </row>
    <row r="10" spans="2:4" ht="17.25">
      <c r="B10" s="15"/>
      <c r="C10" s="16" t="s">
        <v>44</v>
      </c>
      <c r="D10" s="18" t="s">
        <v>45</v>
      </c>
    </row>
    <row r="11" spans="2:4" ht="17.25">
      <c r="B11" s="15"/>
      <c r="C11" s="16" t="s">
        <v>46</v>
      </c>
      <c r="D11" s="18" t="s">
        <v>22</v>
      </c>
    </row>
    <row r="12" spans="2:4" ht="17.25">
      <c r="B12" s="15"/>
      <c r="C12" s="16" t="s">
        <v>47</v>
      </c>
      <c r="D12" s="18" t="s">
        <v>48</v>
      </c>
    </row>
    <row r="13" spans="2:4" ht="17.25">
      <c r="B13" s="15"/>
      <c r="C13" s="16" t="s">
        <v>49</v>
      </c>
      <c r="D13" s="18" t="s">
        <v>50</v>
      </c>
    </row>
    <row r="14" spans="2:4" ht="17.25">
      <c r="B14" s="15"/>
      <c r="C14" s="16" t="s">
        <v>51</v>
      </c>
      <c r="D14" s="18" t="s">
        <v>50</v>
      </c>
    </row>
    <row r="17" spans="2:4" ht="17.25">
      <c r="B17" s="16" t="s">
        <v>52</v>
      </c>
      <c r="C17" s="16" t="s">
        <v>53</v>
      </c>
      <c r="D17" s="16" t="s">
        <v>54</v>
      </c>
    </row>
    <row r="18" spans="2:4" ht="17.25">
      <c r="B18" s="16" t="s">
        <v>54</v>
      </c>
      <c r="C18" s="16" t="s">
        <v>55</v>
      </c>
      <c r="D18" s="16" t="s">
        <v>56</v>
      </c>
    </row>
    <row r="19" spans="2:4" ht="17.25">
      <c r="B19" s="20" t="s">
        <v>57</v>
      </c>
      <c r="C19" s="20" t="s">
        <v>58</v>
      </c>
      <c r="D19" s="21">
        <v>1000</v>
      </c>
    </row>
    <row r="20" spans="2:4" ht="17.25">
      <c r="B20" s="20" t="s">
        <v>59</v>
      </c>
      <c r="C20" s="20" t="s">
        <v>60</v>
      </c>
      <c r="D20" s="21">
        <v>1000000</v>
      </c>
    </row>
    <row r="21" spans="2:4" ht="17.25">
      <c r="B21" s="20" t="s">
        <v>61</v>
      </c>
      <c r="C21" s="20" t="s">
        <v>62</v>
      </c>
      <c r="D21" s="21">
        <v>1000000000</v>
      </c>
    </row>
    <row r="22" spans="2:4" ht="17.25">
      <c r="B22" s="20" t="s">
        <v>63</v>
      </c>
      <c r="C22" s="20" t="s">
        <v>64</v>
      </c>
      <c r="D22" s="21">
        <v>1000000000000</v>
      </c>
    </row>
    <row r="23" spans="2:4" ht="17.25">
      <c r="B23" s="20" t="s">
        <v>65</v>
      </c>
      <c r="C23" s="20" t="s">
        <v>66</v>
      </c>
      <c r="D23" s="21">
        <v>1000000000000000</v>
      </c>
    </row>
    <row r="24" spans="2:4" ht="17.25">
      <c r="B24" s="20" t="s">
        <v>67</v>
      </c>
      <c r="C24" s="20" t="s">
        <v>68</v>
      </c>
      <c r="D24" s="21">
        <v>1E+18</v>
      </c>
    </row>
  </sheetData>
  <mergeCells count="2">
    <mergeCell ref="C4:C7"/>
    <mergeCell ref="B3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28"/>
  <sheetViews>
    <sheetView workbookViewId="0">
      <selection activeCell="P15" sqref="P15"/>
    </sheetView>
  </sheetViews>
  <sheetFormatPr defaultRowHeight="17.25"/>
  <cols>
    <col min="1" max="1" width="9" style="1"/>
    <col min="2" max="2" width="8.25" style="1" bestFit="1" customWidth="1"/>
    <col min="3" max="3" width="18.375" style="1" bestFit="1" customWidth="1"/>
    <col min="4" max="5" width="16.125" style="1" bestFit="1" customWidth="1"/>
    <col min="6" max="6" width="19" style="1" bestFit="1" customWidth="1"/>
    <col min="7" max="7" width="17" style="1" bestFit="1" customWidth="1"/>
    <col min="8" max="8" width="19" style="1" bestFit="1" customWidth="1"/>
    <col min="9" max="9" width="16.25" style="1" bestFit="1" customWidth="1"/>
    <col min="10" max="16384" width="9" style="1"/>
  </cols>
  <sheetData>
    <row r="2" spans="2:9">
      <c r="B2" s="1" t="s">
        <v>25</v>
      </c>
      <c r="C2" s="1" t="s">
        <v>26</v>
      </c>
      <c r="D2" s="1" t="s">
        <v>27</v>
      </c>
      <c r="E2" s="1" t="s">
        <v>28</v>
      </c>
      <c r="F2" s="1" t="s">
        <v>31</v>
      </c>
      <c r="G2" s="1" t="s">
        <v>32</v>
      </c>
      <c r="H2" s="1" t="s">
        <v>29</v>
      </c>
      <c r="I2" s="1" t="s">
        <v>30</v>
      </c>
    </row>
    <row r="3" spans="2:9">
      <c r="B3" s="2" t="s">
        <v>0</v>
      </c>
      <c r="C3" s="2">
        <f>2*C7</f>
        <v>88888864</v>
      </c>
      <c r="D3" s="2">
        <f>C3*0.8</f>
        <v>71111091.200000003</v>
      </c>
      <c r="E3" s="2">
        <f>C3*0.2</f>
        <v>17777772.800000001</v>
      </c>
      <c r="F3" s="9">
        <f>D3/(365*24*60*6)</f>
        <v>22.549179096905124</v>
      </c>
      <c r="G3" s="9">
        <f>F3*6*60*24</f>
        <v>194824.90739726028</v>
      </c>
      <c r="H3" s="9">
        <f>E3/(365*24*60*6)</f>
        <v>5.6372947742262811</v>
      </c>
      <c r="I3" s="9">
        <f>H3*6*60*24</f>
        <v>48706.22684931507</v>
      </c>
    </row>
    <row r="4" spans="2:9">
      <c r="B4" s="2" t="s">
        <v>1</v>
      </c>
      <c r="C4" s="2">
        <f t="shared" ref="C4:C7" si="0">2*C8</f>
        <v>88888864</v>
      </c>
      <c r="D4" s="2">
        <f>C4*0.8</f>
        <v>71111091.200000003</v>
      </c>
      <c r="E4" s="2">
        <f>C4*0.2</f>
        <v>17777772.800000001</v>
      </c>
      <c r="F4" s="9">
        <f t="shared" ref="F4:F26" si="1">D4/(365*24*60*6)</f>
        <v>22.549179096905124</v>
      </c>
      <c r="G4" s="9">
        <f t="shared" ref="G4:G26" si="2">F4*6*60*24</f>
        <v>194824.90739726028</v>
      </c>
      <c r="H4" s="9">
        <f t="shared" ref="H4:H26" si="3">E4/(365*24*60*6)</f>
        <v>5.6372947742262811</v>
      </c>
      <c r="I4" s="9">
        <f t="shared" ref="I4:I26" si="4">H4*6*60*24</f>
        <v>48706.22684931507</v>
      </c>
    </row>
    <row r="5" spans="2:9">
      <c r="B5" s="2" t="s">
        <v>2</v>
      </c>
      <c r="C5" s="2">
        <f t="shared" si="0"/>
        <v>88888864</v>
      </c>
      <c r="D5" s="2">
        <f t="shared" ref="D5:D26" si="5">C5*0.8</f>
        <v>71111091.200000003</v>
      </c>
      <c r="E5" s="2">
        <f t="shared" ref="E5:E26" si="6">C5*0.2</f>
        <v>17777772.800000001</v>
      </c>
      <c r="F5" s="9">
        <f t="shared" si="1"/>
        <v>22.549179096905124</v>
      </c>
      <c r="G5" s="9">
        <f t="shared" si="2"/>
        <v>194824.90739726028</v>
      </c>
      <c r="H5" s="9">
        <f t="shared" si="3"/>
        <v>5.6372947742262811</v>
      </c>
      <c r="I5" s="9">
        <f t="shared" si="4"/>
        <v>48706.22684931507</v>
      </c>
    </row>
    <row r="6" spans="2:9">
      <c r="B6" s="2" t="s">
        <v>3</v>
      </c>
      <c r="C6" s="2">
        <f t="shared" si="0"/>
        <v>88888864</v>
      </c>
      <c r="D6" s="2">
        <f t="shared" si="5"/>
        <v>71111091.200000003</v>
      </c>
      <c r="E6" s="2">
        <f t="shared" si="6"/>
        <v>17777772.800000001</v>
      </c>
      <c r="F6" s="9">
        <f t="shared" si="1"/>
        <v>22.549179096905124</v>
      </c>
      <c r="G6" s="9">
        <f t="shared" si="2"/>
        <v>194824.90739726028</v>
      </c>
      <c r="H6" s="9">
        <f t="shared" si="3"/>
        <v>5.6372947742262811</v>
      </c>
      <c r="I6" s="9">
        <f t="shared" si="4"/>
        <v>48706.22684931507</v>
      </c>
    </row>
    <row r="7" spans="2:9">
      <c r="B7" s="3" t="s">
        <v>4</v>
      </c>
      <c r="C7" s="3">
        <f t="shared" si="0"/>
        <v>44444432</v>
      </c>
      <c r="D7" s="3">
        <f t="shared" si="5"/>
        <v>35555545.600000001</v>
      </c>
      <c r="E7" s="3">
        <f t="shared" si="6"/>
        <v>8888886.4000000004</v>
      </c>
      <c r="F7" s="10">
        <f t="shared" si="1"/>
        <v>11.274589548452562</v>
      </c>
      <c r="G7" s="10">
        <f t="shared" si="2"/>
        <v>97412.453698630139</v>
      </c>
      <c r="H7" s="10">
        <f t="shared" si="3"/>
        <v>2.8186473871131406</v>
      </c>
      <c r="I7" s="10">
        <f t="shared" si="4"/>
        <v>24353.113424657535</v>
      </c>
    </row>
    <row r="8" spans="2:9">
      <c r="B8" s="3" t="s">
        <v>5</v>
      </c>
      <c r="C8" s="3">
        <f t="shared" ref="C8:C11" si="7">2*C12</f>
        <v>44444432</v>
      </c>
      <c r="D8" s="3">
        <f t="shared" si="5"/>
        <v>35555545.600000001</v>
      </c>
      <c r="E8" s="3">
        <f t="shared" si="6"/>
        <v>8888886.4000000004</v>
      </c>
      <c r="F8" s="10">
        <f t="shared" si="1"/>
        <v>11.274589548452562</v>
      </c>
      <c r="G8" s="10">
        <f t="shared" si="2"/>
        <v>97412.453698630139</v>
      </c>
      <c r="H8" s="10">
        <f t="shared" si="3"/>
        <v>2.8186473871131406</v>
      </c>
      <c r="I8" s="10">
        <f t="shared" si="4"/>
        <v>24353.113424657535</v>
      </c>
    </row>
    <row r="9" spans="2:9">
      <c r="B9" s="3" t="s">
        <v>6</v>
      </c>
      <c r="C9" s="3">
        <f t="shared" si="7"/>
        <v>44444432</v>
      </c>
      <c r="D9" s="3">
        <f t="shared" si="5"/>
        <v>35555545.600000001</v>
      </c>
      <c r="E9" s="3">
        <f t="shared" si="6"/>
        <v>8888886.4000000004</v>
      </c>
      <c r="F9" s="10">
        <f t="shared" si="1"/>
        <v>11.274589548452562</v>
      </c>
      <c r="G9" s="10">
        <f t="shared" si="2"/>
        <v>97412.453698630139</v>
      </c>
      <c r="H9" s="10">
        <f t="shared" si="3"/>
        <v>2.8186473871131406</v>
      </c>
      <c r="I9" s="10">
        <f t="shared" si="4"/>
        <v>24353.113424657535</v>
      </c>
    </row>
    <row r="10" spans="2:9">
      <c r="B10" s="3" t="s">
        <v>7</v>
      </c>
      <c r="C10" s="3">
        <f t="shared" si="7"/>
        <v>44444432</v>
      </c>
      <c r="D10" s="3">
        <f t="shared" si="5"/>
        <v>35555545.600000001</v>
      </c>
      <c r="E10" s="3">
        <f t="shared" si="6"/>
        <v>8888886.4000000004</v>
      </c>
      <c r="F10" s="10">
        <f t="shared" si="1"/>
        <v>11.274589548452562</v>
      </c>
      <c r="G10" s="10">
        <f t="shared" si="2"/>
        <v>97412.453698630139</v>
      </c>
      <c r="H10" s="10">
        <f t="shared" si="3"/>
        <v>2.8186473871131406</v>
      </c>
      <c r="I10" s="10">
        <f t="shared" si="4"/>
        <v>24353.113424657535</v>
      </c>
    </row>
    <row r="11" spans="2:9">
      <c r="B11" s="4" t="s">
        <v>8</v>
      </c>
      <c r="C11" s="4">
        <f t="shared" si="7"/>
        <v>22222216</v>
      </c>
      <c r="D11" s="4">
        <f t="shared" si="5"/>
        <v>17777772.800000001</v>
      </c>
      <c r="E11" s="4">
        <f t="shared" si="6"/>
        <v>4444443.2</v>
      </c>
      <c r="F11" s="11">
        <f t="shared" si="1"/>
        <v>5.6372947742262811</v>
      </c>
      <c r="G11" s="11">
        <f t="shared" si="2"/>
        <v>48706.22684931507</v>
      </c>
      <c r="H11" s="11">
        <f t="shared" si="3"/>
        <v>1.4093236935565703</v>
      </c>
      <c r="I11" s="11">
        <f t="shared" si="4"/>
        <v>12176.556712328767</v>
      </c>
    </row>
    <row r="12" spans="2:9">
      <c r="B12" s="4" t="s">
        <v>9</v>
      </c>
      <c r="C12" s="4">
        <f t="shared" ref="C12:C14" si="8">2*C16</f>
        <v>22222216</v>
      </c>
      <c r="D12" s="4">
        <f t="shared" si="5"/>
        <v>17777772.800000001</v>
      </c>
      <c r="E12" s="4">
        <f t="shared" si="6"/>
        <v>4444443.2</v>
      </c>
      <c r="F12" s="11">
        <f t="shared" si="1"/>
        <v>5.6372947742262811</v>
      </c>
      <c r="G12" s="11">
        <f t="shared" si="2"/>
        <v>48706.22684931507</v>
      </c>
      <c r="H12" s="11">
        <f t="shared" si="3"/>
        <v>1.4093236935565703</v>
      </c>
      <c r="I12" s="11">
        <f t="shared" si="4"/>
        <v>12176.556712328767</v>
      </c>
    </row>
    <row r="13" spans="2:9">
      <c r="B13" s="4" t="s">
        <v>10</v>
      </c>
      <c r="C13" s="4">
        <f t="shared" si="8"/>
        <v>22222216</v>
      </c>
      <c r="D13" s="4">
        <f t="shared" si="5"/>
        <v>17777772.800000001</v>
      </c>
      <c r="E13" s="4">
        <f t="shared" si="6"/>
        <v>4444443.2</v>
      </c>
      <c r="F13" s="11">
        <f t="shared" si="1"/>
        <v>5.6372947742262811</v>
      </c>
      <c r="G13" s="11">
        <f t="shared" si="2"/>
        <v>48706.22684931507</v>
      </c>
      <c r="H13" s="11">
        <f t="shared" si="3"/>
        <v>1.4093236935565703</v>
      </c>
      <c r="I13" s="11">
        <f t="shared" si="4"/>
        <v>12176.556712328767</v>
      </c>
    </row>
    <row r="14" spans="2:9">
      <c r="B14" s="4" t="s">
        <v>11</v>
      </c>
      <c r="C14" s="4">
        <f t="shared" si="8"/>
        <v>22222216</v>
      </c>
      <c r="D14" s="4">
        <f t="shared" si="5"/>
        <v>17777772.800000001</v>
      </c>
      <c r="E14" s="4">
        <f t="shared" si="6"/>
        <v>4444443.2</v>
      </c>
      <c r="F14" s="11">
        <f t="shared" si="1"/>
        <v>5.6372947742262811</v>
      </c>
      <c r="G14" s="11">
        <f t="shared" si="2"/>
        <v>48706.22684931507</v>
      </c>
      <c r="H14" s="11">
        <f t="shared" si="3"/>
        <v>1.4093236935565703</v>
      </c>
      <c r="I14" s="11">
        <f t="shared" si="4"/>
        <v>12176.556712328767</v>
      </c>
    </row>
    <row r="15" spans="2:9">
      <c r="B15" s="5" t="s">
        <v>12</v>
      </c>
      <c r="C15" s="5">
        <f>2*C19</f>
        <v>11111108</v>
      </c>
      <c r="D15" s="5">
        <f t="shared" si="5"/>
        <v>8888886.4000000004</v>
      </c>
      <c r="E15" s="5">
        <f t="shared" si="6"/>
        <v>2222221.6</v>
      </c>
      <c r="F15" s="12">
        <f t="shared" si="1"/>
        <v>2.8186473871131406</v>
      </c>
      <c r="G15" s="12">
        <f t="shared" si="2"/>
        <v>24353.113424657535</v>
      </c>
      <c r="H15" s="12">
        <f t="shared" si="3"/>
        <v>0.70466184677828514</v>
      </c>
      <c r="I15" s="12">
        <f t="shared" si="4"/>
        <v>6088.2783561643837</v>
      </c>
    </row>
    <row r="16" spans="2:9">
      <c r="B16" s="5" t="s">
        <v>13</v>
      </c>
      <c r="C16" s="5">
        <f t="shared" ref="C16:C18" si="9">2*C20</f>
        <v>11111108</v>
      </c>
      <c r="D16" s="5">
        <f t="shared" si="5"/>
        <v>8888886.4000000004</v>
      </c>
      <c r="E16" s="5">
        <f t="shared" si="6"/>
        <v>2222221.6</v>
      </c>
      <c r="F16" s="12">
        <f t="shared" si="1"/>
        <v>2.8186473871131406</v>
      </c>
      <c r="G16" s="12">
        <f t="shared" si="2"/>
        <v>24353.113424657535</v>
      </c>
      <c r="H16" s="12">
        <f t="shared" si="3"/>
        <v>0.70466184677828514</v>
      </c>
      <c r="I16" s="12">
        <f t="shared" si="4"/>
        <v>6088.2783561643837</v>
      </c>
    </row>
    <row r="17" spans="2:9">
      <c r="B17" s="5" t="s">
        <v>14</v>
      </c>
      <c r="C17" s="5">
        <f t="shared" si="9"/>
        <v>11111108</v>
      </c>
      <c r="D17" s="5">
        <f t="shared" si="5"/>
        <v>8888886.4000000004</v>
      </c>
      <c r="E17" s="5">
        <f t="shared" si="6"/>
        <v>2222221.6</v>
      </c>
      <c r="F17" s="12">
        <f t="shared" si="1"/>
        <v>2.8186473871131406</v>
      </c>
      <c r="G17" s="12">
        <f t="shared" si="2"/>
        <v>24353.113424657535</v>
      </c>
      <c r="H17" s="12">
        <f t="shared" si="3"/>
        <v>0.70466184677828514</v>
      </c>
      <c r="I17" s="12">
        <f t="shared" si="4"/>
        <v>6088.2783561643837</v>
      </c>
    </row>
    <row r="18" spans="2:9">
      <c r="B18" s="5" t="s">
        <v>15</v>
      </c>
      <c r="C18" s="5">
        <f t="shared" si="9"/>
        <v>11111108</v>
      </c>
      <c r="D18" s="5">
        <f t="shared" si="5"/>
        <v>8888886.4000000004</v>
      </c>
      <c r="E18" s="5">
        <f t="shared" si="6"/>
        <v>2222221.6</v>
      </c>
      <c r="F18" s="12">
        <f t="shared" si="1"/>
        <v>2.8186473871131406</v>
      </c>
      <c r="G18" s="12">
        <f t="shared" si="2"/>
        <v>24353.113424657535</v>
      </c>
      <c r="H18" s="12">
        <f t="shared" si="3"/>
        <v>0.70466184677828514</v>
      </c>
      <c r="I18" s="12">
        <f t="shared" si="4"/>
        <v>6088.2783561643837</v>
      </c>
    </row>
    <row r="19" spans="2:9">
      <c r="B19" s="7" t="s">
        <v>16</v>
      </c>
      <c r="C19" s="7">
        <f>2*C23</f>
        <v>5555554</v>
      </c>
      <c r="D19" s="7">
        <f t="shared" si="5"/>
        <v>4444443.2</v>
      </c>
      <c r="E19" s="7">
        <f t="shared" si="6"/>
        <v>1111110.8</v>
      </c>
      <c r="F19" s="13">
        <f t="shared" si="1"/>
        <v>1.4093236935565703</v>
      </c>
      <c r="G19" s="13">
        <f t="shared" si="2"/>
        <v>12176.556712328767</v>
      </c>
      <c r="H19" s="13">
        <f t="shared" si="3"/>
        <v>0.35233092338914257</v>
      </c>
      <c r="I19" s="13">
        <f t="shared" si="4"/>
        <v>3044.1391780821918</v>
      </c>
    </row>
    <row r="20" spans="2:9">
      <c r="B20" s="7" t="s">
        <v>17</v>
      </c>
      <c r="C20" s="7">
        <f>2*C23</f>
        <v>5555554</v>
      </c>
      <c r="D20" s="7">
        <f t="shared" si="5"/>
        <v>4444443.2</v>
      </c>
      <c r="E20" s="7">
        <f t="shared" si="6"/>
        <v>1111110.8</v>
      </c>
      <c r="F20" s="13">
        <f t="shared" si="1"/>
        <v>1.4093236935565703</v>
      </c>
      <c r="G20" s="13">
        <f t="shared" si="2"/>
        <v>12176.556712328767</v>
      </c>
      <c r="H20" s="13">
        <f t="shared" si="3"/>
        <v>0.35233092338914257</v>
      </c>
      <c r="I20" s="13">
        <f t="shared" si="4"/>
        <v>3044.1391780821918</v>
      </c>
    </row>
    <row r="21" spans="2:9">
      <c r="B21" s="7" t="s">
        <v>18</v>
      </c>
      <c r="C21" s="7">
        <f>2*C23</f>
        <v>5555554</v>
      </c>
      <c r="D21" s="7">
        <f t="shared" si="5"/>
        <v>4444443.2</v>
      </c>
      <c r="E21" s="7">
        <f t="shared" si="6"/>
        <v>1111110.8</v>
      </c>
      <c r="F21" s="13">
        <f t="shared" si="1"/>
        <v>1.4093236935565703</v>
      </c>
      <c r="G21" s="13">
        <f t="shared" si="2"/>
        <v>12176.556712328767</v>
      </c>
      <c r="H21" s="13">
        <f t="shared" si="3"/>
        <v>0.35233092338914257</v>
      </c>
      <c r="I21" s="13">
        <f t="shared" si="4"/>
        <v>3044.1391780821918</v>
      </c>
    </row>
    <row r="22" spans="2:9">
      <c r="B22" s="7" t="s">
        <v>19</v>
      </c>
      <c r="C22" s="7">
        <f>2*C23</f>
        <v>5555554</v>
      </c>
      <c r="D22" s="7">
        <f t="shared" si="5"/>
        <v>4444443.2</v>
      </c>
      <c r="E22" s="7">
        <f t="shared" si="6"/>
        <v>1111110.8</v>
      </c>
      <c r="F22" s="13">
        <f t="shared" si="1"/>
        <v>1.4093236935565703</v>
      </c>
      <c r="G22" s="13">
        <f t="shared" si="2"/>
        <v>12176.556712328767</v>
      </c>
      <c r="H22" s="13">
        <f t="shared" si="3"/>
        <v>0.35233092338914257</v>
      </c>
      <c r="I22" s="13">
        <f t="shared" si="4"/>
        <v>3044.1391780821918</v>
      </c>
    </row>
    <row r="23" spans="2:9">
      <c r="B23" s="6" t="s">
        <v>20</v>
      </c>
      <c r="C23" s="6">
        <v>2777777</v>
      </c>
      <c r="D23" s="6">
        <f t="shared" si="5"/>
        <v>2222221.6</v>
      </c>
      <c r="E23" s="6">
        <f t="shared" si="6"/>
        <v>555555.4</v>
      </c>
      <c r="F23" s="14">
        <f t="shared" si="1"/>
        <v>0.70466184677828514</v>
      </c>
      <c r="G23" s="14">
        <f t="shared" si="2"/>
        <v>6088.2783561643837</v>
      </c>
      <c r="H23" s="14">
        <f t="shared" si="3"/>
        <v>0.17616546169457128</v>
      </c>
      <c r="I23" s="14">
        <f t="shared" si="4"/>
        <v>1522.0695890410959</v>
      </c>
    </row>
    <row r="24" spans="2:9">
      <c r="B24" s="6" t="s">
        <v>21</v>
      </c>
      <c r="C24" s="6">
        <v>2777777</v>
      </c>
      <c r="D24" s="6">
        <f t="shared" si="5"/>
        <v>2222221.6</v>
      </c>
      <c r="E24" s="6">
        <f t="shared" si="6"/>
        <v>555555.4</v>
      </c>
      <c r="F24" s="14">
        <f t="shared" si="1"/>
        <v>0.70466184677828514</v>
      </c>
      <c r="G24" s="14">
        <f t="shared" si="2"/>
        <v>6088.2783561643837</v>
      </c>
      <c r="H24" s="14">
        <f t="shared" si="3"/>
        <v>0.17616546169457128</v>
      </c>
      <c r="I24" s="14">
        <f t="shared" si="4"/>
        <v>1522.0695890410959</v>
      </c>
    </row>
    <row r="25" spans="2:9">
      <c r="B25" s="6" t="s">
        <v>22</v>
      </c>
      <c r="C25" s="6">
        <v>2777777</v>
      </c>
      <c r="D25" s="6">
        <f t="shared" si="5"/>
        <v>2222221.6</v>
      </c>
      <c r="E25" s="6">
        <f t="shared" si="6"/>
        <v>555555.4</v>
      </c>
      <c r="F25" s="14">
        <f t="shared" si="1"/>
        <v>0.70466184677828514</v>
      </c>
      <c r="G25" s="14">
        <f t="shared" si="2"/>
        <v>6088.2783561643837</v>
      </c>
      <c r="H25" s="14">
        <f t="shared" si="3"/>
        <v>0.17616546169457128</v>
      </c>
      <c r="I25" s="14">
        <f t="shared" si="4"/>
        <v>1522.0695890410959</v>
      </c>
    </row>
    <row r="26" spans="2:9">
      <c r="B26" s="6" t="s">
        <v>23</v>
      </c>
      <c r="C26" s="6">
        <v>2777973</v>
      </c>
      <c r="D26" s="6">
        <f t="shared" si="5"/>
        <v>2222378.4</v>
      </c>
      <c r="E26" s="6">
        <f t="shared" si="6"/>
        <v>555594.6</v>
      </c>
      <c r="F26" s="14">
        <f t="shared" si="1"/>
        <v>0.70471156773211563</v>
      </c>
      <c r="G26" s="14">
        <f t="shared" si="2"/>
        <v>6088.7079452054795</v>
      </c>
      <c r="H26" s="14">
        <f t="shared" si="3"/>
        <v>0.17617789193302891</v>
      </c>
      <c r="I26" s="14">
        <f t="shared" si="4"/>
        <v>1522.1769863013699</v>
      </c>
    </row>
    <row r="28" spans="2:9">
      <c r="C28" s="1" t="s">
        <v>24</v>
      </c>
      <c r="D28" s="1">
        <f>SUM(C3:C26)</f>
        <v>700000000</v>
      </c>
      <c r="E28" s="1" t="s">
        <v>33</v>
      </c>
      <c r="F28" s="8">
        <v>0.8</v>
      </c>
      <c r="G28" s="1" t="s">
        <v>34</v>
      </c>
      <c r="H28" s="8">
        <v>0.2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通证数值</vt:lpstr>
      <vt:lpstr>Tinachain数值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2019-08-01T07:47:54Z</dcterms:created>
  <dcterms:modified xsi:type="dcterms:W3CDTF">2019-08-23T08:21:34Z</dcterms:modified>
</cp:coreProperties>
</file>