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Objects="none" defaultThemeVersion="124226"/>
  <mc:AlternateContent xmlns:mc="http://schemas.openxmlformats.org/markup-compatibility/2006">
    <mc:Choice Requires="x15">
      <x15ac:absPath xmlns:x15ac="http://schemas.microsoft.com/office/spreadsheetml/2010/11/ac" url="\\ent.dfo-mpo.ca\atlshares\MARFIS\Shares\OSD_Common\Gliders\MISSIONS\"/>
    </mc:Choice>
  </mc:AlternateContent>
  <xr:revisionPtr revIDLastSave="0" documentId="13_ncr:1_{B25A30D4-2900-4D9D-9B57-3CBBA1B460DB}"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70" i="1" l="1"/>
  <c r="V69" i="1"/>
  <c r="V68" i="1"/>
  <c r="V67" i="1" l="1"/>
  <c r="V66" i="1"/>
  <c r="V65" i="1" l="1"/>
  <c r="V57" i="1"/>
  <c r="V56" i="1"/>
  <c r="V52" i="1" l="1"/>
  <c r="V49" i="1" l="1"/>
  <c r="V46" i="1" l="1"/>
  <c r="V38" i="1" l="1"/>
  <c r="V40" i="1" l="1"/>
  <c r="V39" i="1" l="1"/>
  <c r="V35" i="1" l="1"/>
  <c r="V12" i="1" l="1"/>
  <c r="V11" i="1"/>
  <c r="V9" i="1"/>
  <c r="V8" i="1"/>
  <c r="V32" i="1" l="1"/>
  <c r="V30" i="1" l="1"/>
  <c r="V26" i="1" l="1"/>
  <c r="V28" i="1" l="1"/>
  <c r="AG25" i="1" l="1"/>
  <c r="AG26" i="1"/>
  <c r="V25" i="1" l="1"/>
  <c r="V24" i="1" l="1"/>
  <c r="V23" i="1"/>
  <c r="V22" i="1" l="1"/>
  <c r="V21" i="1" l="1"/>
  <c r="V16" i="1" l="1"/>
  <c r="V13" i="1" l="1"/>
  <c r="V15" i="1" l="1"/>
  <c r="V14" i="1" l="1"/>
  <c r="V10" i="1"/>
  <c r="V7" i="1"/>
  <c r="V6" i="1"/>
  <c r="V5" i="1"/>
  <c r="V4" i="1"/>
  <c r="V3" i="1"/>
  <c r="Q6" i="1" l="1"/>
</calcChain>
</file>

<file path=xl/sharedStrings.xml><?xml version="1.0" encoding="utf-8"?>
<sst xmlns="http://schemas.openxmlformats.org/spreadsheetml/2006/main" count="2256" uniqueCount="680">
  <si>
    <t>Deployment date</t>
  </si>
  <si>
    <t>Recovery date</t>
  </si>
  <si>
    <t>Glider</t>
  </si>
  <si>
    <t>Mission #</t>
  </si>
  <si>
    <t>Battery max</t>
  </si>
  <si>
    <t>Battery min</t>
  </si>
  <si>
    <t>Mission type</t>
  </si>
  <si>
    <t>Lat min</t>
  </si>
  <si>
    <t>Lon min</t>
  </si>
  <si>
    <t>Lat max</t>
  </si>
  <si>
    <t>Lon max</t>
  </si>
  <si>
    <t># yo</t>
  </si>
  <si>
    <t>Comments</t>
  </si>
  <si>
    <t>SEA019</t>
  </si>
  <si>
    <t>Overnight</t>
  </si>
  <si>
    <t>HL</t>
  </si>
  <si>
    <t>20180213</t>
  </si>
  <si>
    <t>20180319</t>
  </si>
  <si>
    <t>20180215</t>
  </si>
  <si>
    <t>20180323</t>
  </si>
  <si>
    <t>Distance travelled (km)</t>
  </si>
  <si>
    <t>DR-HL2</t>
  </si>
  <si>
    <t># days</t>
  </si>
  <si>
    <t>20180411</t>
  </si>
  <si>
    <t>SEA021</t>
  </si>
  <si>
    <t>DR-ON3-ON2-ON1-DR</t>
  </si>
  <si>
    <t>20180425</t>
  </si>
  <si>
    <t>DR- HL2-HL3-HL3.3-HL3-HL2-HL1-Tri-DR</t>
  </si>
  <si>
    <t>Glider was hold at the surface 3min ?by fisheman? on first day, drifted 2h after 200 yos because of the cycle.total parameter in a config file, dropweight was tapped to glider and altimeter gain was 10. We are now relying on Alseamar SMTP. FTP site was full one night</t>
  </si>
  <si>
    <t>Waypoint given</t>
  </si>
  <si>
    <t>20180515</t>
  </si>
  <si>
    <t>20180517</t>
  </si>
  <si>
    <t>DR</t>
  </si>
  <si>
    <t>20180604</t>
  </si>
  <si>
    <t>DR- HL2-HL3-HL4-HL5-HL4-HL3-HL2-HL1</t>
  </si>
  <si>
    <t>SEA024</t>
  </si>
  <si>
    <t>both</t>
  </si>
  <si>
    <t>up</t>
  </si>
  <si>
    <t>down</t>
  </si>
  <si>
    <t>Science cast</t>
  </si>
  <si>
    <t>Science every # yos</t>
  </si>
  <si>
    <t>Ship transect</t>
  </si>
  <si>
    <t>AZMP Spring 2018</t>
  </si>
  <si>
    <t>AZOMP 2018</t>
  </si>
  <si>
    <t>SEA022</t>
  </si>
  <si>
    <t>20180628</t>
  </si>
  <si>
    <t>HL1-HL2-HL3-HL4-HL5-HL6-HL5-HL4-HL3-HL2</t>
  </si>
  <si>
    <t>20180720</t>
  </si>
  <si>
    <t>HL2-HL3-HL4-HL5-HL6-HL5-HL4-HL3-HL2-HL1-DR</t>
  </si>
  <si>
    <t>Sub sample data every 60s instead of 30s. One 1024 alarm at the end, glider probably touched the seabed while turning. Perfect mission, more batterie, good comm, good heading, faster,…</t>
  </si>
  <si>
    <t>20180724</t>
  </si>
  <si>
    <t>20180814</t>
  </si>
  <si>
    <t>HL2-HL3-HL4-HL5-GL2-GL1-HL2-Tri-DR</t>
  </si>
  <si>
    <t>SEA032</t>
  </si>
  <si>
    <t>20181015</t>
  </si>
  <si>
    <t># alarm</t>
  </si>
  <si>
    <t>h of OT</t>
  </si>
  <si>
    <t># alarm OT</t>
  </si>
  <si>
    <t>9+</t>
  </si>
  <si>
    <t>DR-HL2-GL1-HL3.3-GL1-HL2-hl1-Duncans</t>
  </si>
  <si>
    <t>20181025</t>
  </si>
  <si>
    <t>27.0?</t>
  </si>
  <si>
    <t>29.0?</t>
  </si>
  <si>
    <t>20181106</t>
  </si>
  <si>
    <t>5+</t>
  </si>
  <si>
    <t>20181120</t>
  </si>
  <si>
    <t>BB1-BB2-BB4-BB7-BB10-BB12-BB10-BB7-BB4</t>
  </si>
  <si>
    <t>NL AZMP fall 2018</t>
  </si>
  <si>
    <t>Ecopuck S/N</t>
  </si>
  <si>
    <t>0186</t>
  </si>
  <si>
    <t>05-8709</t>
  </si>
  <si>
    <t>43-3338</t>
  </si>
  <si>
    <t>43-3336</t>
  </si>
  <si>
    <t>05-8698</t>
  </si>
  <si>
    <t>4548</t>
  </si>
  <si>
    <t>0184</t>
  </si>
  <si>
    <t>0188</t>
  </si>
  <si>
    <t>05-8711</t>
  </si>
  <si>
    <t>43-3365</t>
  </si>
  <si>
    <t>4550</t>
  </si>
  <si>
    <t>4546</t>
  </si>
  <si>
    <t>0175</t>
  </si>
  <si>
    <t>05-8272</t>
  </si>
  <si>
    <t>43-3276</t>
  </si>
  <si>
    <t>0241</t>
  </si>
  <si>
    <t>05-9310</t>
  </si>
  <si>
    <t>4739</t>
  </si>
  <si>
    <t>0020</t>
  </si>
  <si>
    <t>20181127</t>
  </si>
  <si>
    <t>20181206</t>
  </si>
  <si>
    <t>HL2-120deg-40deg-DR</t>
  </si>
  <si>
    <t xml:space="preserve">Drifted a lot on the way out because of heading issues in NSC , had to put fixed heading of 120deg to try to go back east, 256 alarms </t>
  </si>
  <si>
    <t>Argos Tag PTT</t>
  </si>
  <si>
    <t>Argos Tag s/n</t>
  </si>
  <si>
    <t>16u0573</t>
  </si>
  <si>
    <t>162642</t>
  </si>
  <si>
    <t>162641</t>
  </si>
  <si>
    <t>16u0572</t>
  </si>
  <si>
    <t>162640</t>
  </si>
  <si>
    <t>16u0529</t>
  </si>
  <si>
    <t>20190116</t>
  </si>
  <si>
    <t>HL2-GL1-GL2-GL3-HL7-GL3-GL2-GL5-DR</t>
  </si>
  <si>
    <t># sc profile</t>
  </si>
  <si>
    <t>20190206</t>
  </si>
  <si>
    <t>18u2063</t>
  </si>
  <si>
    <t>20190222</t>
  </si>
  <si>
    <t>Double mission with SEA032, sampling 4s, ballast.hy=20. Almost beached on Duncans cove rock cliffs.The PLD depth is higher than the Nav depth and Nav depth is false</t>
  </si>
  <si>
    <t>Double mission with SEA024, sampling 4s, ballast.hy=20.  Almost beached on Duncans cove rock cliffs.The PLD depth is higher than the Nav depth and Nav depth is false</t>
  </si>
  <si>
    <t>Ballasted density</t>
  </si>
  <si>
    <t>Compass cal date</t>
  </si>
  <si>
    <t>20190314</t>
  </si>
  <si>
    <t>DR-GL1-GL2-GL3-HL6-GL3-GL2-GL1-GL5-GL4</t>
  </si>
  <si>
    <t>Sampling rate Eco (s)</t>
  </si>
  <si>
    <t>AFAP (4)</t>
  </si>
  <si>
    <t>AFAP (1)</t>
  </si>
  <si>
    <t>Sampling rate Rinko (s)</t>
  </si>
  <si>
    <t>AFAP (4) meant to be 4</t>
  </si>
  <si>
    <t>179392</t>
  </si>
  <si>
    <t>18u2323</t>
  </si>
  <si>
    <t>20190329</t>
  </si>
  <si>
    <t>AZMP spring 2019</t>
  </si>
  <si>
    <t>PLD S/N</t>
  </si>
  <si>
    <t>3+</t>
  </si>
  <si>
    <t>20190405</t>
  </si>
  <si>
    <t>GL1-GL2-GL3-HL7-GL3-GL2-GL1-GL5-DR-close</t>
  </si>
  <si>
    <t>New fins, RBR duet, crossing path of SEA021M51 on the way in at 12pm on april 1st (dive 791), really pushing the battery to go to HL7 in winter the storm prevent a early recovery. Very dificult recovery, mud in/on cdt, dataline shifted which gives random pressure values of 1000 to 8000 ( condutivity)</t>
  </si>
  <si>
    <t>20190418</t>
  </si>
  <si>
    <t>GL1-GL2-GL3-GL2-GL1-GL5-DR</t>
  </si>
  <si>
    <t xml:space="preserve">Crossing path of SEA019M58 on the way out  at 12pm on april 1st (dive 156), 256 alarms masked, serious problem with angular,dataline shifted which gives random pressure values </t>
  </si>
  <si>
    <t>BBL</t>
  </si>
  <si>
    <t>20190506</t>
  </si>
  <si>
    <t>20190507</t>
  </si>
  <si>
    <t>HL2-DR</t>
  </si>
  <si>
    <t>test with a warm up period of 10s, dataline shifted again</t>
  </si>
  <si>
    <t>20190604</t>
  </si>
  <si>
    <t>20190607</t>
  </si>
  <si>
    <t>GL1-DR</t>
  </si>
  <si>
    <t>200206</t>
  </si>
  <si>
    <t>201189</t>
  </si>
  <si>
    <t>GL1-GL2-HL4-GL2-GL1-GL2-GL1-GL5-DR</t>
  </si>
  <si>
    <t>20190625</t>
  </si>
  <si>
    <t>20190702</t>
  </si>
  <si>
    <t>Nav firmware</t>
  </si>
  <si>
    <t>pld firmware</t>
  </si>
  <si>
    <t xml:space="preserve">v2.1.5-r </t>
  </si>
  <si>
    <t>2.1.1-r</t>
  </si>
  <si>
    <t xml:space="preserve">v2.3.0-r </t>
  </si>
  <si>
    <t>2.7.0-r</t>
  </si>
  <si>
    <t xml:space="preserve">v2.3.1-r </t>
  </si>
  <si>
    <t xml:space="preserve">v2.5.0-r </t>
  </si>
  <si>
    <t>v2.3.0-r  sr&gt;5</t>
  </si>
  <si>
    <t>v2.5.0-r magDec</t>
  </si>
  <si>
    <t>GL1-GL2-GL3-HL7-North-GL3-GL2-GL1-GL5-DR</t>
  </si>
  <si>
    <t>20190724</t>
  </si>
  <si>
    <t>Only second time we use SEA022 on HL, faster and more battery left than any other glider, got stuck by current on the way back from HL7, lost at least 2 days, The samplin at 2s did not resolve the data line shifting issue</t>
  </si>
  <si>
    <t>20190806</t>
  </si>
  <si>
    <t>20190807</t>
  </si>
  <si>
    <t xml:space="preserve">BBL </t>
  </si>
  <si>
    <t xml:space="preserve"> v2.6.0-r heading</t>
  </si>
  <si>
    <t>GL1-GL2-GL3-HL7-GL3-GL2-GL1-GL5-DR</t>
  </si>
  <si>
    <t>20190826</t>
  </si>
  <si>
    <t>BB4-BB7-BB11-BB12-BB11-BB7-BB2-BB1</t>
  </si>
  <si>
    <t>20190829</t>
  </si>
  <si>
    <t xml:space="preserve"> v2.6.0-r</t>
  </si>
  <si>
    <t>v2.5.0-r</t>
  </si>
  <si>
    <t>Ecopuck warmup</t>
  </si>
  <si>
    <t>10</t>
  </si>
  <si>
    <t>1</t>
  </si>
  <si>
    <t>Iris was closed for 1 night, did some back and forth in emerald basin. dataline shifted</t>
  </si>
  <si>
    <t>Battery</t>
  </si>
  <si>
    <t>Release</t>
  </si>
  <si>
    <t>Mag</t>
  </si>
  <si>
    <t>Burned wire</t>
  </si>
  <si>
    <t>20190917</t>
  </si>
  <si>
    <t>got a 1 alarm for low voltage after cutting the pld off but no alarm after putting it back on. Shark bite? Staircase step in data</t>
  </si>
  <si>
    <t>20190924</t>
  </si>
  <si>
    <t>GL11-GL13-GL11-GL13-…GL11-HL3</t>
  </si>
  <si>
    <t>GL1-GL2-GL3-HL7-GL3-GL2-HL3</t>
  </si>
  <si>
    <t>20191006</t>
  </si>
  <si>
    <t>Altimeter and SMTP mailing issues, lost dropweight, difted almost 48h before recovery by Grenfell</t>
  </si>
  <si>
    <t>4+</t>
  </si>
  <si>
    <t>Test for the angular issue with new heading firmware upgrade 10 km appart from HL back and forth between GL1 and HL3, with SEA032 CTD, no DO, low voltage alarm set to 24v to avoid alarm with bad battery readings, still has an angular problem, masked 256 alarm,Iris was closed for 18h on sunday pm, glider drifted for 8h, weather forecast so bad on the recovery week that we decided to ask the CCGS Cornwallis to recover the gliders at HL3 on the week-end before</t>
  </si>
  <si>
    <t>low voltage alarm set to 24v to avoid alarm with bad battery readings, Iris was closed for 18h on sunday pm, glider drifted for 9h, weather forecast so bad on the recovery week that we decided to ask the CCGS Cornwallis to recover the gliders at HL3 on the week-end before,data shift</t>
  </si>
  <si>
    <t>BB2-BB7-BB11-BB7-BB2-BB1-BB0.5-BB0.2-BB0</t>
  </si>
  <si>
    <t>20191015</t>
  </si>
  <si>
    <t>20191022</t>
  </si>
  <si>
    <t>AFAP(1)</t>
  </si>
  <si>
    <t>2.9.0-r</t>
  </si>
  <si>
    <t xml:space="preserve"> v2.6.1-r</t>
  </si>
  <si>
    <t>porpoise sent 9999 at some point but fixed when rebooted, drift ballast -200 when geting the deazone limit… too much it triggers alarms, deadzone disapeared for 18h and triggered ballast at our targetted depth….plus many more behaviors I dont understand. Touched ground in triangle.</t>
  </si>
  <si>
    <t>GL1-GL2-GL3-HL7-GL3-GL2-GL1-GL5-Tri-DR</t>
  </si>
  <si>
    <t>GL1-HL3-REC-HL3-GL1-GL5-Tri-DR</t>
  </si>
  <si>
    <t>-</t>
  </si>
  <si>
    <t>20191114</t>
  </si>
  <si>
    <t>none - no more datastream problem</t>
  </si>
  <si>
    <t>boat dep/rev</t>
  </si>
  <si>
    <t>PI</t>
  </si>
  <si>
    <t>Operator</t>
  </si>
  <si>
    <t>GL1-GL2-GL3-HL7-GL3-GL2-GL1-GL5-tri-OS</t>
  </si>
  <si>
    <t>20191205</t>
  </si>
  <si>
    <t>Very strong current around HL2, glider struggled, recovery on the other side of ship lanes</t>
  </si>
  <si>
    <t>Sigma-T/Sigma-T</t>
  </si>
  <si>
    <t>Sigma-T/Grenfell</t>
  </si>
  <si>
    <t>C&amp;P/Hudson</t>
  </si>
  <si>
    <t>Sigma-T/Cornwallis</t>
  </si>
  <si>
    <t>Sigma-T/Eastcom</t>
  </si>
  <si>
    <t>Eastcom/Sigma-T</t>
  </si>
  <si>
    <t>Deploy lat</t>
  </si>
  <si>
    <t>Deploy lon</t>
  </si>
  <si>
    <t>Melany Belzile</t>
  </si>
  <si>
    <t>David Hebert</t>
  </si>
  <si>
    <t>Chantelle Layton</t>
  </si>
  <si>
    <t>C&amp;P/C&amp;P</t>
  </si>
  <si>
    <t>C&amp;P/Bill's</t>
  </si>
  <si>
    <t>Frederic Cyr</t>
  </si>
  <si>
    <t>PAM EB</t>
  </si>
  <si>
    <t>30</t>
  </si>
  <si>
    <t>v2.7.1-r</t>
  </si>
  <si>
    <t>2.11.0-r</t>
  </si>
  <si>
    <t>20200217</t>
  </si>
  <si>
    <t>Did a fish shape, is mag declinaison accounted for?</t>
  </si>
  <si>
    <t xml:space="preserve"> Nothing major...Had several pitch alarm because pu was too low and 1 depth alarm while coming back to shore</t>
  </si>
  <si>
    <t xml:space="preserve"> Altimeter has continious  hits at 40m while going down,  glider rebooted itself after HL3 (June 8) and lost the CTD after. Dive started at 1 again. PLD has been turned off completly on June 18 on the way back close to HL5. corrosion was found on power cable.</t>
  </si>
  <si>
    <t xml:space="preserve">ballast.hy=20 didn't work for 64 alarm, sub sample data every 60s. Angular 256 alarm on first night and at end of mission. We hit internal waves on the way back (dive 522). At least 7x64 alarm, was masked last 5 days cause too often. </t>
  </si>
  <si>
    <t xml:space="preserve"> Had a ballasting alarm 64, recovered before long week-end, NetCDF_L2 error SOCIB</t>
  </si>
  <si>
    <t>Went to HL7 for first time. Did 2 drift of 30 min at DR, depth 20m. The PLD depth is higher than the Nav depth and Nav depth is false. Battery start decreasing fast at the end</t>
  </si>
  <si>
    <t>Duet</t>
  </si>
  <si>
    <t>RBR duet and for the first time, no alarm!!! Some dataline shifted in Raw files</t>
  </si>
  <si>
    <t>Aborted, After 4 min in water, DO became 0 and on the way up of the 3rd dive conductivity became -1… it was a bad oxygen  CTD cable. WarmUpPeriod = 10</t>
  </si>
  <si>
    <t>20200309</t>
  </si>
  <si>
    <t>GL1-GL2-GL3-HL7-GL3-GL2-GL1-GL4-DR</t>
  </si>
  <si>
    <t>First mission with glimpse and comm to pld via iridium. Attached dropweight with rope. Changed the maindatalogger from 0 to 1. 1 64 alarm</t>
  </si>
  <si>
    <t>flexible</t>
  </si>
  <si>
    <t>2nd gen</t>
  </si>
  <si>
    <t>1st gen</t>
  </si>
  <si>
    <t>7+</t>
  </si>
  <si>
    <t>WMO ID</t>
  </si>
  <si>
    <t>Sigma-T/EastCom</t>
  </si>
  <si>
    <t>SEA032 PLD was put on SEA022, dropweight attached, multiple 64 alarms masked, mission was cut short because of coronavirus. Stong NSC on the way back</t>
  </si>
  <si>
    <t>20200325</t>
  </si>
  <si>
    <t>GL1-GL2-GL3-GL2-GL1-GL4-temp-DR</t>
  </si>
  <si>
    <t>Cruise Name</t>
  </si>
  <si>
    <t>Ecopuck cal date</t>
  </si>
  <si>
    <t>Mag-taped</t>
  </si>
  <si>
    <t>1898 acoustic</t>
  </si>
  <si>
    <t>v2.7.1-r pld comm</t>
  </si>
  <si>
    <t>Alarm 2048 was masked as the glider trigger it every time it goes to the surface due to 10m waves. The conductivity, oxygen and pump stopped working we don't know why. Recovered by the Hudson. Later, it was known the conductivity and oxygen stopped working because of a bad cable linking the DO sensor to the CTD.</t>
  </si>
  <si>
    <t>Glider have the CTD of SEA021 but its own PLD, low values of Oxygen after a while. Fred think it was clogged by jelly-like biological substances as the test he performed in the tank after flushing the CDT seems to be okay, data shift in the files due to the acq.1.period not 0 in the config file.</t>
  </si>
  <si>
    <t>Deployment delayed 1 week because of weather, first time 3 glider in the water. Iris was closed for 18h on a Sunday pm, glider drifted for 6.5h at the surface, data shift in the files due to the acq.1.period not 0 in the config file.</t>
  </si>
  <si>
    <t>19u1461</t>
  </si>
  <si>
    <t>201383</t>
  </si>
  <si>
    <t>3 missions delayed due to Covid-19</t>
  </si>
  <si>
    <t>1 missions delayed due to Covid-19</t>
  </si>
  <si>
    <t>20200618</t>
  </si>
  <si>
    <t>Burned wire, attached</t>
  </si>
  <si>
    <t>2.13.0-r</t>
  </si>
  <si>
    <t>v2.8.1-r</t>
  </si>
  <si>
    <t>19u2496</t>
  </si>
  <si>
    <t>v2.8.1-r deadReck</t>
  </si>
  <si>
    <t>now have dead reckoning, warm up FLBBCD max 10s</t>
  </si>
  <si>
    <t>both to up</t>
  </si>
  <si>
    <t>1 to 2</t>
  </si>
  <si>
    <t>20200706</t>
  </si>
  <si>
    <t>Hilary Moors-Murphy</t>
  </si>
  <si>
    <t>GL1-GL2-GL3-HL5.5-GL3-GL2-GL1-Tri-tip-side</t>
  </si>
  <si>
    <t>10+</t>
  </si>
  <si>
    <t>EastCom/Sigma-T</t>
  </si>
  <si>
    <t>Deployed by Jude. Big internal waves on plateau,we are losing 1/5 of our autonomy by sampling all the time. Changed sampling rate to up on second yo for the way back.</t>
  </si>
  <si>
    <t>AZOMP 2020</t>
  </si>
  <si>
    <t>GL1-GL2-GL3-HL7-GL3-GL2-GL1-Tri-DR</t>
  </si>
  <si>
    <t>GL1-AMAR-DS2-DS3-DS4-DS5-DS6-DS2-HL3-GL1-TRI-DR</t>
  </si>
  <si>
    <t>20200724</t>
  </si>
  <si>
    <t>20200727</t>
  </si>
  <si>
    <t>6+</t>
  </si>
  <si>
    <t>2070 acoustic</t>
  </si>
  <si>
    <t>low noise and easy drift option, raw pld file has a lot of empty lines but its my fault has I put maindatalogger at 1s. Easy drift works well in theorie but glider never reach the exact ballast.</t>
  </si>
  <si>
    <t>Narry Face/C&amp;P</t>
  </si>
  <si>
    <t>20200818</t>
  </si>
  <si>
    <t>20200820</t>
  </si>
  <si>
    <t>TRI1-2-3-4-BB2-4-7-10-11-10-7-4-2-1 and/or WP from path planning (Nicolai)</t>
  </si>
  <si>
    <t>14+</t>
  </si>
  <si>
    <t>Glider started mission with 28.6 volt only. Was deployed in Trinity Bay because hard to find boat in Bonavista with covid. Alarm 64 masked from the beginning. Difficulties with strong pycnocline, change zt from 10 to 15. Recovery in rough water as battery was already very low.</t>
  </si>
  <si>
    <t>ballast.hy=30; removed 3 washers, 2048 masked because of strong pycno at 10m.</t>
  </si>
  <si>
    <t>BB2-4-7-10-11-12-13-12-11-10-7-4-2-0.5-0</t>
  </si>
  <si>
    <t>20200915</t>
  </si>
  <si>
    <t>20200916</t>
  </si>
  <si>
    <t>16+</t>
  </si>
  <si>
    <t>20200928</t>
  </si>
  <si>
    <t>dummy</t>
  </si>
  <si>
    <t>20u1037</t>
  </si>
  <si>
    <t>20u1036</t>
  </si>
  <si>
    <t>20u1035</t>
  </si>
  <si>
    <t>Rinko was not working the 2 first dive but got fixed but unpluging and repluging, sampling pattern 011/1 on the way back, really struggle with current on the way back, could not go north to make it in Bay</t>
  </si>
  <si>
    <t>GL1-GL2-GL3-HL6-GL3-GL2-GL1-Tri-DR</t>
  </si>
  <si>
    <t>20201007</t>
  </si>
  <si>
    <t>BB2-4-7-10-11-12-13-12-11-10-7-4-2-1-please</t>
  </si>
  <si>
    <t>AZMP fall 2020</t>
  </si>
  <si>
    <t>20201016</t>
  </si>
  <si>
    <t>20201020</t>
  </si>
  <si>
    <t xml:space="preserve">CTD of SEA021, first mission with Legato and test for pitch auto adjustments. All sensor turned off on the way back, sensors turned back on for HL5 AZMP station comparison and at recovery for RBR cast </t>
  </si>
  <si>
    <t>20201109</t>
  </si>
  <si>
    <t>PLD of sea022 but GPCTD of sea021. Iridium issues for several days gps position corropted barely any files coming through. Only had 0.5 days weather window that week</t>
  </si>
  <si>
    <t>GL1-GL2-GL3-HL6.3-GL3-GL2-GL1-Northern-DR</t>
  </si>
  <si>
    <t>~498</t>
  </si>
  <si>
    <t>?</t>
  </si>
  <si>
    <t>v3.0.0-cr pitch</t>
  </si>
  <si>
    <t>Sampling rate Legato (s)</t>
  </si>
  <si>
    <t>AFAP (1/16)</t>
  </si>
  <si>
    <t>GPCTD S/N</t>
  </si>
  <si>
    <t>GPCTD pump S/N</t>
  </si>
  <si>
    <t>GPCTD DO cal date</t>
  </si>
  <si>
    <t>GPCTD DO S/N</t>
  </si>
  <si>
    <t>GPCTD warmup</t>
  </si>
  <si>
    <t>LEGATO S/N</t>
  </si>
  <si>
    <t>Rinko S/N</t>
  </si>
  <si>
    <t>Rinko cal date</t>
  </si>
  <si>
    <t>LEGATO warmup</t>
  </si>
  <si>
    <t>Rinko warmup</t>
  </si>
  <si>
    <t>Sampling rate GPCTD (s)</t>
  </si>
  <si>
    <t>GPCTD cal date</t>
  </si>
  <si>
    <t>LEGATO cal date</t>
  </si>
  <si>
    <t>PAM warmup</t>
  </si>
  <si>
    <t>PAM S/N</t>
  </si>
  <si>
    <t>20160507</t>
  </si>
  <si>
    <t>20160421</t>
  </si>
  <si>
    <t>20181205</t>
  </si>
  <si>
    <t>20181219</t>
  </si>
  <si>
    <t>20190726</t>
  </si>
  <si>
    <t>20190725</t>
  </si>
  <si>
    <t>20160501</t>
  </si>
  <si>
    <t>20160422</t>
  </si>
  <si>
    <t>20180729</t>
  </si>
  <si>
    <t>20180818</t>
  </si>
  <si>
    <t>20191229</t>
  </si>
  <si>
    <t>20191220</t>
  </si>
  <si>
    <t>20160309</t>
  </si>
  <si>
    <t>20160130</t>
  </si>
  <si>
    <t>20190331</t>
  </si>
  <si>
    <t>20190312</t>
  </si>
  <si>
    <t>20160420</t>
  </si>
  <si>
    <t>20180726</t>
  </si>
  <si>
    <t>20190730</t>
  </si>
  <si>
    <t>20190818</t>
  </si>
  <si>
    <t>20171102</t>
  </si>
  <si>
    <t>20171103</t>
  </si>
  <si>
    <t>20200122</t>
  </si>
  <si>
    <t>TR-16-1RO-26</t>
  </si>
  <si>
    <t>205045</t>
  </si>
  <si>
    <t>20200729</t>
  </si>
  <si>
    <t>7</t>
  </si>
  <si>
    <t>Sampling rate PAM (Hz)</t>
  </si>
  <si>
    <t>20210215</t>
  </si>
  <si>
    <t>20201125</t>
  </si>
  <si>
    <t>New battery, new release, auto pitch mission. Weird altimeter hits at surface. Struggled with NSC on the way out and bad weather on the way back, both delaying the progress forward by several days.</t>
  </si>
  <si>
    <t>20210310</t>
  </si>
  <si>
    <t>GL1-GL2-GL3-HL7-GL3-GL2-GL1-NSC-Tip- Rec</t>
  </si>
  <si>
    <t>2.15.1-r</t>
  </si>
  <si>
    <t>3.2.0-r</t>
  </si>
  <si>
    <t>Sigma-T/Bearcat</t>
  </si>
  <si>
    <t>20210331</t>
  </si>
  <si>
    <t>GL1-GL2-GL3-HL7-GL3-GL2-GL1-NSC-Tri- DR</t>
  </si>
  <si>
    <t>1+</t>
  </si>
  <si>
    <t>Bearcat/Sigma-T</t>
  </si>
  <si>
    <t>20210407</t>
  </si>
  <si>
    <t>3.2.1-r altiFix</t>
  </si>
  <si>
    <t>Sampling rate Minifluo (s)</t>
  </si>
  <si>
    <t>AFAP(4-5)</t>
  </si>
  <si>
    <t xml:space="preserve">3.2.1-r </t>
  </si>
  <si>
    <t>Minifluo S/N</t>
  </si>
  <si>
    <t>Minifluo cal date</t>
  </si>
  <si>
    <t>Minifluo warmup</t>
  </si>
  <si>
    <t>MFL7</t>
  </si>
  <si>
    <t>20200316</t>
  </si>
  <si>
    <t>Firmware upgrade alti fixed. Lots of crazy readings for angular, heading and roll on the way back. Glider always km west of the line.</t>
  </si>
  <si>
    <t>20201127</t>
  </si>
  <si>
    <t>20210206</t>
  </si>
  <si>
    <t>20210429</t>
  </si>
  <si>
    <t>20210507</t>
  </si>
  <si>
    <t>20210511</t>
  </si>
  <si>
    <t>GL1-GL2</t>
  </si>
  <si>
    <t>Sigma-T/Molly Kool</t>
  </si>
  <si>
    <t>First mission after maintenance and battery upgrade. Heading low noise ON. Water inlet alarm after 4 days. Mission aborted. Argos tag running for 24h.</t>
  </si>
  <si>
    <t>acc 1, ctd and eco 5</t>
  </si>
  <si>
    <t>20201230</t>
  </si>
  <si>
    <t>20210531</t>
  </si>
  <si>
    <t>GL1-GL2-GL3-GL7-GL3-GL2-GL1-NSC-Tri- DR</t>
  </si>
  <si>
    <t>GL1-EMB-EB2-EB3-GL1-Tri- DR</t>
  </si>
  <si>
    <t>with pld of sea024, rough deployment</t>
  </si>
  <si>
    <t>20210607</t>
  </si>
  <si>
    <t>in src odis and removed from MARFIS</t>
  </si>
  <si>
    <t>20210621</t>
  </si>
  <si>
    <t>new dropweight and battery, pld of sea032 with rinko and minifluo. Short mission in Trinity bay due to lack of time.</t>
  </si>
  <si>
    <t>see comment</t>
  </si>
  <si>
    <t>20210630</t>
  </si>
  <si>
    <t>Tri0.5-Tri1-Tri2-Tri2.5-Tri2.8-Tri2.5-Tri2-Tri0.5-Tri00</t>
  </si>
  <si>
    <t>Mammals zodiac/Mammals zodiac</t>
  </si>
  <si>
    <t>~1023</t>
  </si>
  <si>
    <t>2.16.0-r condtemp</t>
  </si>
  <si>
    <t>20210712</t>
  </si>
  <si>
    <t>20210721</t>
  </si>
  <si>
    <t>pld of sea032 with rinko and minifluo</t>
  </si>
  <si>
    <t>20210803</t>
  </si>
  <si>
    <t>pld of sea024, internal waves at shelf break causing multiple alarms</t>
  </si>
  <si>
    <t>With legato and ecopuck. Science profile accoustique 1600, ctd and ecopuck 245 plus 45 x 2h drift</t>
  </si>
  <si>
    <r>
      <t>With legato and ecopuck, legato was not working on first deployment attempt, mission shortened by one week. Science profile accoustique</t>
    </r>
    <r>
      <rPr>
        <sz val="11"/>
        <color rgb="FFFF0000"/>
        <rFont val="Calibri"/>
        <family val="2"/>
        <scheme val="minor"/>
      </rPr>
      <t xml:space="preserve"> 664/974</t>
    </r>
    <r>
      <rPr>
        <sz val="11"/>
        <rFont val="Calibri"/>
        <family val="2"/>
        <scheme val="minor"/>
      </rPr>
      <t>, ctd and ecopuck 285 plus 12 x 2h drift and 1 x 6h drift</t>
    </r>
  </si>
  <si>
    <t>GL1-EM3-EMB-EB2-EB4-EB5-EB6-Tri- DR</t>
  </si>
  <si>
    <t>20210810</t>
  </si>
  <si>
    <t>BBn1.5-BBn2-BBn3-BBn4-BBn5-BBn4-BBn3-BBn2-BBn1.5-BB1</t>
  </si>
  <si>
    <t>20210901</t>
  </si>
  <si>
    <t>W1-W2-W3-W4-W5-W6-W1-Tri- DR</t>
  </si>
  <si>
    <t>~1022</t>
  </si>
  <si>
    <t>3.2.2-r</t>
  </si>
  <si>
    <t xml:space="preserve">2.16.0-r </t>
  </si>
  <si>
    <t>pld of sea024</t>
  </si>
  <si>
    <t>20210914</t>
  </si>
  <si>
    <t>AZMP fall 2021</t>
  </si>
  <si>
    <t>20210928</t>
  </si>
  <si>
    <t>20210929</t>
  </si>
  <si>
    <t>BBn1.5-BBn2-BBn3-BBn4-BBn5-BBn6-BBn5-BBn4-BBn3-BBn2-BBn1.5-BB1-please</t>
  </si>
  <si>
    <t>1, flexible for hurricane</t>
  </si>
  <si>
    <t>~1024</t>
  </si>
  <si>
    <t>pld of sea032 with rinko and minifluo, changed sampling rate for hurricane Larry, noticed weird GPCTD data from DO at dive 181 and from other properties at dive 232. corrosion is the best hypothesis. Pld off at bb01 to go to bonavista bay. Corrosion confirmed on GPCTD bulkhead connector.</t>
  </si>
  <si>
    <t>20211005</t>
  </si>
  <si>
    <t>With legato and ecopuck. Science profile accoustique 1400, ctd and ecopuck 338 plus 13 x 2h drift. The ctd and eco sampling was not consistent, sometime being forgotten to be turned on and sometime sampling at 100% instead of 20%</t>
  </si>
  <si>
    <t>4</t>
  </si>
  <si>
    <t>20211020</t>
  </si>
  <si>
    <t>20211025</t>
  </si>
  <si>
    <t>20211027</t>
  </si>
  <si>
    <t>C&amp;P/Mammals zodiac</t>
  </si>
  <si>
    <t>BBn1.5-BBn2-BBn3-BBn4-BBn5-BBn6-BBn5-BBn4-BBn3-BBn2-BBn1.5-Tri3-Tri2-Tri1-...-DR</t>
  </si>
  <si>
    <t>pld of sea032 with sea021 ctd 0184, had to add 2 foams for ballasting and was still a bit heavy due to SBE DO sensor, recovered in Trinity bay</t>
  </si>
  <si>
    <t>First mission after water leak and front tap change. Only one week because of budget restriction. Antenna base broken on recovery.</t>
  </si>
  <si>
    <t>GL1-GL2-NSC-Tri- DR</t>
  </si>
  <si>
    <t>GLI2022_SEA019_105</t>
  </si>
  <si>
    <t>2.18.1-r GPCTD DO</t>
  </si>
  <si>
    <t>2.17.0-r legato fast file</t>
  </si>
  <si>
    <t>in IN odis</t>
  </si>
  <si>
    <t>3.4.0-r ballast &amp; DR</t>
  </si>
  <si>
    <t>20220201</t>
  </si>
  <si>
    <t>20220214</t>
  </si>
  <si>
    <t>GL1-GL2-GL2-GL1-TR1</t>
  </si>
  <si>
    <t>20220113</t>
  </si>
  <si>
    <t>20220205</t>
  </si>
  <si>
    <t>20220324</t>
  </si>
  <si>
    <t>GL1-GL2-GL3-HL6-GL3-GL2-GL1-NSC-Tri- DR</t>
  </si>
  <si>
    <t>3.2.1-r</t>
  </si>
  <si>
    <t>AZMP spring 2022</t>
  </si>
  <si>
    <t>GPCTD of SEA024, firmware upgraded but not using auto-ballast</t>
  </si>
  <si>
    <t>20220429</t>
  </si>
  <si>
    <t>GL1-GL2-GL3-GL7-GL3-GL2-GL1-TRI-DR</t>
  </si>
  <si>
    <t>2.19.1-r</t>
  </si>
  <si>
    <t>Chris Beck</t>
  </si>
  <si>
    <t>20220929</t>
  </si>
  <si>
    <t>GL1-GL2-GL3-GL7-GL3-GL2-GL1-NSC-DR</t>
  </si>
  <si>
    <t>20221005</t>
  </si>
  <si>
    <t>20220210</t>
  </si>
  <si>
    <t>210185</t>
  </si>
  <si>
    <t>20230109</t>
  </si>
  <si>
    <t>21u1787</t>
  </si>
  <si>
    <t>20230223</t>
  </si>
  <si>
    <t>20230314</t>
  </si>
  <si>
    <t>19-Dec-16</t>
  </si>
  <si>
    <t>20230411</t>
  </si>
  <si>
    <t>20230317</t>
  </si>
  <si>
    <t>GL1-GL2-GL3-GL7-GL3-GL2-GL1-TRI-HL2</t>
  </si>
  <si>
    <t xml:space="preserve">3.4.0-r  </t>
  </si>
  <si>
    <t>2.20.0-r</t>
  </si>
  <si>
    <t>5</t>
  </si>
  <si>
    <t>AFAP(1/16)</t>
  </si>
  <si>
    <t>20230226</t>
  </si>
  <si>
    <t>2.21.0-r</t>
  </si>
  <si>
    <t>20230121</t>
  </si>
  <si>
    <t>20230523</t>
  </si>
  <si>
    <t>3.5.3-r dataSplitSurf</t>
  </si>
  <si>
    <t>20211222</t>
  </si>
  <si>
    <t>20220219</t>
  </si>
  <si>
    <t>20230508</t>
  </si>
  <si>
    <t>20230613</t>
  </si>
  <si>
    <t>GL1-GL2-GL3-GL7-GL3-GL2-GL1-TRI</t>
  </si>
  <si>
    <t>AZOMP, HL2 only</t>
  </si>
  <si>
    <t>Deploy time UTC</t>
  </si>
  <si>
    <t>20230621</t>
  </si>
  <si>
    <t>Ship</t>
  </si>
  <si>
    <t>Date</t>
  </si>
  <si>
    <t>Reason</t>
  </si>
  <si>
    <t>Emergency dropweight lost, glider adrift at surface</t>
  </si>
  <si>
    <t>Fee from COG program</t>
  </si>
  <si>
    <t>CCGS Sigma T</t>
  </si>
  <si>
    <t>CCGS Sir Wilfred Grenfell</t>
  </si>
  <si>
    <t>Strong current pushed gliders on rock cliffs near recovery site, very bad weather</t>
  </si>
  <si>
    <t>Operations shut down due to pandemic</t>
  </si>
  <si>
    <t>Connors diving Eastcom</t>
  </si>
  <si>
    <t>1200$</t>
  </si>
  <si>
    <t>C&amp;P zodiak</t>
  </si>
  <si>
    <t>CCGS Captain Molly Kool</t>
  </si>
  <si>
    <t>Dominion Diving Bearcat</t>
  </si>
  <si>
    <t>2500$</t>
  </si>
  <si>
    <t>Emergency dropweight ejected, glider adrift, recovered in very bad weather</t>
  </si>
  <si>
    <t>CCGS Kopit Hopson 1752, formerly CCGS Edward Cornwallis</t>
  </si>
  <si>
    <t>Very low battery voltage due to waiting for weather window, recovery in bad weather</t>
  </si>
  <si>
    <t>Bad weather forecast on recovery week, went to get the gliders the weekend before</t>
  </si>
  <si>
    <t>Low battery voltage, recovery in bad weather</t>
  </si>
  <si>
    <t>Water leak</t>
  </si>
  <si>
    <t>Distance from shore (km)</t>
  </si>
  <si>
    <t>HL2 sampling on recovery</t>
  </si>
  <si>
    <t>BBn1.5-BBn2-BBn3-BBn4-BBn3-BBn2-BBn1-Tri3-Tri2.5-Tri2-Tri0.5-DR</t>
  </si>
  <si>
    <t>GL1-GL2-GL3- GL2-GL1-NSC-DR-DR25mContour</t>
  </si>
  <si>
    <t>GL1-GL2-GL3-GL7-GL3-GL2-GL1-NSC-Tri-DR</t>
  </si>
  <si>
    <t>duet data missing</t>
  </si>
  <si>
    <t>Duet data 1hz</t>
  </si>
  <si>
    <t>200206 missing</t>
  </si>
  <si>
    <t>Sigma-T/Teather RHIB</t>
  </si>
  <si>
    <t>3.4.0-r</t>
  </si>
  <si>
    <t>First mission with nav firmware 3.5.3 where data file now split at surface and not 10m from surface, with auto ballast improvement option. Lots of comm issues at deployment. Did some drifts where Ecopuck did not work properly. Also did some test with new firmware commands (dive 606 to 617) Im not sure I understand what they are doing. back and forth in emerald basin on the way back, more drifts to test ecopuck and dives at 10 and 30 degrees for Alseamar related to ecopuck. Very low battery... bottoming at the end to wait for better weather. Low voltage alarm. recovered from the RHIB of the Teather in heavy weather. No duet data recorded because of a human error.</t>
  </si>
  <si>
    <t>20230711</t>
  </si>
  <si>
    <t>GL1-GL2-GL3-GL7-GL3-GL2-GL1-GL2-GL1-TRI</t>
  </si>
  <si>
    <t>200206 no data recorded</t>
  </si>
  <si>
    <t>Glider SEA019, with PLD and Ecopuck of SEA021, with GPCTD of SEA019. New firmware upgrade with auto ballast adjustement, deadreckoning and no ym anymore. DO sensor stopped working properly mid mission. Huge ballast issue, leaking bladder, glider ejected dropweight, dominion recovered in bad conditions and broke antenna and linear actuator.</t>
  </si>
  <si>
    <t>Laura on deployment with Dal, Chris land pilot. Duet data utc-5. CDOM count very low… garbage.</t>
  </si>
  <si>
    <t>20230718</t>
  </si>
  <si>
    <t>BBn1.5-BBn2-BBn3-BBn4-BBn5-BBn4-BBn3-BBn2-BB1.5-BBn1-Tri3.5-Tri2.5-Tri2-Tri1-Tri0.5-DR</t>
  </si>
  <si>
    <t>Something looks a bit wrong on Conductivity starting dive 134, minifluo stopped working at dive 565 but started working again after turning off and on again. Both minifluo and ecopuck off in trinity bay dive 627 to save battery. Ecopuck and Minifluo off at dive 625, GPCTD and rinko off at dive 645. Did some bottoming to wait for recovery. No data sent to the GTS as we forgot to send the deployment info to Anh. Corrosion was found on the GPCTD connector on front tap but pins okay. Rinko sampling rate 4s.</t>
  </si>
  <si>
    <t>C&amp;P (Roughwater 9.11)/DFO-Pelagics (Narry Face)</t>
  </si>
  <si>
    <t>3.5.3-r</t>
  </si>
  <si>
    <t>240201</t>
  </si>
  <si>
    <t>22u3742</t>
  </si>
  <si>
    <t>3.51</t>
  </si>
  <si>
    <t>9k</t>
  </si>
  <si>
    <t>14k</t>
  </si>
  <si>
    <t>3.36</t>
  </si>
  <si>
    <t>1k</t>
  </si>
  <si>
    <t>v</t>
  </si>
  <si>
    <t>tx (warranty below 56k)</t>
  </si>
  <si>
    <t>As of Aug 2023</t>
  </si>
  <si>
    <t>20230908</t>
  </si>
  <si>
    <t>With spare pld (initially on SEA024). There were a few dives were the GPCTD DO was bad on the shelf break. Did 2 drifts at the end and did not get easy drift ballast value, human error. Nose very damaged during mission but no alarms, possible submarine hit.</t>
  </si>
  <si>
    <t>GLI2023_SEA019_121</t>
  </si>
  <si>
    <t>GPCTD of SEA021, glider just repaired by alseamar (bladder and linear), ecopuck values okay cause negative in simu? Lots of trouble flying well on the way up, looks like angular and linear cant stabilise, try to change the linear base, did not help. Did 2 dives spiraling to see if compass issue, seems to be an issue on the way up only, down is perfectly fine since the begining. Tried WP option for GL3 on the way out, worked well. Did a drift a 200m, ecopuck fine. Hurricane Lee. Chiara helped a lot and I played with new 3.5.3 commands for the first time.</t>
  </si>
  <si>
    <t>20230906</t>
  </si>
  <si>
    <t>chris double check configs and new battery duet</t>
  </si>
  <si>
    <t>AZMP fall 2023</t>
  </si>
  <si>
    <t>20230928</t>
  </si>
  <si>
    <t>GL1-GL2-GL3-GL7-GL3-GL2-GL1-HL2</t>
  </si>
  <si>
    <t>182V2018036</t>
  </si>
  <si>
    <t>182V2018043</t>
  </si>
  <si>
    <t>182V2019058</t>
  </si>
  <si>
    <t>182V2019060</t>
  </si>
  <si>
    <t>182V2018049</t>
  </si>
  <si>
    <t>182V2018054</t>
  </si>
  <si>
    <t>18000002018030</t>
  </si>
  <si>
    <t>18000002018033</t>
  </si>
  <si>
    <t>18000002019049</t>
  </si>
  <si>
    <t>18000002019051</t>
  </si>
  <si>
    <t>18000002018039</t>
  </si>
  <si>
    <t>deploy date</t>
  </si>
  <si>
    <t>recov date</t>
  </si>
  <si>
    <t>glider</t>
  </si>
  <si>
    <t>mission</t>
  </si>
  <si>
    <t>descriptor</t>
  </si>
  <si>
    <t>18X02018025</t>
  </si>
  <si>
    <t>18X02018032</t>
  </si>
  <si>
    <t>18GV2018026</t>
  </si>
  <si>
    <t>18GV2019030</t>
  </si>
  <si>
    <t>18GV2019043</t>
  </si>
  <si>
    <t>18000002019054</t>
  </si>
  <si>
    <t>182V2019072</t>
  </si>
  <si>
    <t>18X02019035</t>
  </si>
  <si>
    <t>18X02019040</t>
  </si>
  <si>
    <t>18X02019043</t>
  </si>
  <si>
    <t>18X02019045</t>
  </si>
  <si>
    <t>18XZ2018032</t>
  </si>
  <si>
    <t>18XZ2018034</t>
  </si>
  <si>
    <t>18XZ2019038</t>
  </si>
  <si>
    <t>18XZ2019044</t>
  </si>
  <si>
    <t>18XZ2019046</t>
  </si>
  <si>
    <t>18XZ2019048</t>
  </si>
  <si>
    <t>182V2020076</t>
  </si>
  <si>
    <t>182V2020078</t>
  </si>
  <si>
    <t>182V2020084</t>
  </si>
  <si>
    <t>18XZ2020053</t>
  </si>
  <si>
    <t>18XZ2020058</t>
  </si>
  <si>
    <t>18XZ2020060</t>
  </si>
  <si>
    <t>18XZ2020061</t>
  </si>
  <si>
    <t>18GV2020046</t>
  </si>
  <si>
    <t>18GV2020051</t>
  </si>
  <si>
    <t>18X02020050</t>
  </si>
  <si>
    <t>18000002021057</t>
  </si>
  <si>
    <t>18000002021059</t>
  </si>
  <si>
    <t>18XZ2021064</t>
  </si>
  <si>
    <t>18XZ2021066</t>
  </si>
  <si>
    <t>18XZ2021070</t>
  </si>
  <si>
    <t>182V2021094</t>
  </si>
  <si>
    <t>182V2021097</t>
  </si>
  <si>
    <t>18XZ2021068</t>
  </si>
  <si>
    <t>18GV2021060</t>
  </si>
  <si>
    <t>18GV2021062</t>
  </si>
  <si>
    <t>18GV2021065</t>
  </si>
  <si>
    <t>18X02021063</t>
  </si>
  <si>
    <t>18X02021065</t>
  </si>
  <si>
    <t>18X02021067</t>
  </si>
  <si>
    <t>18X02021069</t>
  </si>
  <si>
    <t>182V2022105</t>
  </si>
  <si>
    <t>18XZ2022081</t>
  </si>
  <si>
    <t>18XZ2022088</t>
  </si>
  <si>
    <t>18X02022072</t>
  </si>
  <si>
    <t>18GV2022073</t>
  </si>
  <si>
    <t>23u3507</t>
  </si>
  <si>
    <t>23u3508</t>
  </si>
  <si>
    <t xml:space="preserve"> test of new piloting command, mission with legato but post processing required for saltbladder cal done after, buoyancy limited to -410 and 465 due to config files comments.</t>
  </si>
  <si>
    <t>next one to go?</t>
  </si>
  <si>
    <t>GLI2018_SEA019_036</t>
  </si>
  <si>
    <t>GLI2018_SEA019_043</t>
  </si>
  <si>
    <t>GLI2018_SEA021_030</t>
  </si>
  <si>
    <t>GLI2018_SEA019_049</t>
  </si>
  <si>
    <t>GLI2018_SEA021_033</t>
  </si>
  <si>
    <t>GLI2018_SEA024_025</t>
  </si>
  <si>
    <t>GLI2018_SEA022_032</t>
  </si>
  <si>
    <t>GLI2018_SEA019_054</t>
  </si>
  <si>
    <t>GLI2018_SEA024_032</t>
  </si>
  <si>
    <t>GLI2018_SEA032_026</t>
  </si>
  <si>
    <t>GLI2018_SEA022_034</t>
  </si>
  <si>
    <t>GLI2018_SEA021_039</t>
  </si>
  <si>
    <t>GLI2019_SEA032_030</t>
  </si>
  <si>
    <t>GLI2019_SEA021_049</t>
  </si>
  <si>
    <t>GLI2019_SEA019_058</t>
  </si>
  <si>
    <t>GLI2019_SEA021_051</t>
  </si>
  <si>
    <t>GLI2019_SEA019_060</t>
  </si>
  <si>
    <t>GLI2019_SEA022_038</t>
  </si>
  <si>
    <t>GLI2019_SEA024_035</t>
  </si>
  <si>
    <t>GLI2019_SEA022_044</t>
  </si>
  <si>
    <t>GLI2019_SEA022_046</t>
  </si>
  <si>
    <t>GLI2019_SEA024_040</t>
  </si>
  <si>
    <t>GLI2019_SEA021_054</t>
  </si>
  <si>
    <t>GLI2019_SEA022_048</t>
  </si>
  <si>
    <t>GLI2019_SEA024_043</t>
  </si>
  <si>
    <t>GLI2019_SEA019_072</t>
  </si>
  <si>
    <t>GLI2019_SEA032_043</t>
  </si>
  <si>
    <t>GLI2019_SEA024_045</t>
  </si>
  <si>
    <t>GLI2020_SEA019_076</t>
  </si>
  <si>
    <t>GLI2020_SEA022_053</t>
  </si>
  <si>
    <t>GLI2020_SEA019_078</t>
  </si>
  <si>
    <t>GLI2020_SEA024_050</t>
  </si>
  <si>
    <t>GLI2020_SEA032_046</t>
  </si>
  <si>
    <t>GLI2020_SEA022_058</t>
  </si>
  <si>
    <t>GLI2020_SEA022_060</t>
  </si>
  <si>
    <t>GLI2020_SEA022_061</t>
  </si>
  <si>
    <t>GLI2020_SEA019_084</t>
  </si>
  <si>
    <t>GLI2020_SEA032_051</t>
  </si>
  <si>
    <t>GLI2021_SEA021_057</t>
  </si>
  <si>
    <t>GLI2021_SEA022_064</t>
  </si>
  <si>
    <t>GLI2021_SEA021_059</t>
  </si>
  <si>
    <t>GLI2021_SEA019_094</t>
  </si>
  <si>
    <t>GLI2021_SEA022_066</t>
  </si>
  <si>
    <t>GLI2021_SEA032_060</t>
  </si>
  <si>
    <t>GLI2021_SEA024_063</t>
  </si>
  <si>
    <t>GLI2021_SEA022_068</t>
  </si>
  <si>
    <t>GLI2021_SEA032_062</t>
  </si>
  <si>
    <t>GLI2021_SEA024_065</t>
  </si>
  <si>
    <t>GLI2021_SEA024_067</t>
  </si>
  <si>
    <t>GLI2021_SEA022_070</t>
  </si>
  <si>
    <t>GLI2021_SEA032_065</t>
  </si>
  <si>
    <t>GLI2021_SEA024_069</t>
  </si>
  <si>
    <t>GLI2021_SEA019_097</t>
  </si>
  <si>
    <t>GLI2022_SEA024_072</t>
  </si>
  <si>
    <t>GLI2022_SEA022_081</t>
  </si>
  <si>
    <t>GLI2022_SEA022_088</t>
  </si>
  <si>
    <t>GLI2022_SEA032_073</t>
  </si>
  <si>
    <t>GLI2023_SEA021_069</t>
  </si>
  <si>
    <t>GLI2023_SEA022_091</t>
  </si>
  <si>
    <t>GLI2023_SEA021_071</t>
  </si>
  <si>
    <t>GLI2023_SEA032_079</t>
  </si>
  <si>
    <t>GLI2023_SEA022_093</t>
  </si>
  <si>
    <t>GLI2023_SEA024_077</t>
  </si>
  <si>
    <t>GLI2023_SEA021_074</t>
  </si>
  <si>
    <t>20231115</t>
  </si>
  <si>
    <t>GLI2024_SEA021_076</t>
  </si>
  <si>
    <t>3.6.1-r backseat</t>
  </si>
  <si>
    <t xml:space="preserve">2 point rinko cal. Altimeter hits at surface, masked 2058 in day 2. </t>
  </si>
  <si>
    <t>GL1-GL2-GL3-GL7-GL3-GL2-GL1-…</t>
  </si>
  <si>
    <t>3.06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</si>
</sst>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409]d\-mmm\-yy;@"/>
  </numFmts>
  <fonts count="10" x14ac:knownFonts="1">
    <font>
      <sz val="11"/>
      <color theme="1"/>
      <name val="Calibri"/>
      <family val="2"/>
      <scheme val="minor"/>
    </font>
    <font>
      <sz val="11"/>
      <name val="Calibri"/>
      <family val="2"/>
      <scheme val="minor"/>
    </font>
    <font>
      <sz val="11"/>
      <color rgb="FFFF0000"/>
      <name val="Calibri"/>
      <family val="2"/>
      <scheme val="minor"/>
    </font>
    <font>
      <sz val="11"/>
      <color rgb="FF006100"/>
      <name val="Calibri"/>
      <family val="2"/>
      <scheme val="minor"/>
    </font>
    <font>
      <sz val="11"/>
      <color rgb="FF9C6500"/>
      <name val="Calibri"/>
      <family val="2"/>
      <scheme val="minor"/>
    </font>
    <font>
      <sz val="11"/>
      <color rgb="FF9C0006"/>
      <name val="Calibri"/>
      <family val="2"/>
      <scheme val="minor"/>
    </font>
    <font>
      <b/>
      <sz val="11"/>
      <name val="Calibri"/>
      <family val="2"/>
      <scheme val="minor"/>
    </font>
    <font>
      <sz val="11"/>
      <color theme="1"/>
      <name val="Calibri"/>
      <family val="2"/>
      <scheme val="minor"/>
    </font>
    <font>
      <sz val="11"/>
      <color rgb="FF333333"/>
      <name val="Calibri"/>
      <family val="2"/>
      <scheme val="minor"/>
    </font>
    <font>
      <b/>
      <sz val="11"/>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9"/>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s>
  <cellStyleXfs count="4">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148">
    <xf numFmtId="0" fontId="0" fillId="0" borderId="0" xfId="0"/>
    <xf numFmtId="49" fontId="0" fillId="0" borderId="0" xfId="0" applyNumberFormat="1"/>
    <xf numFmtId="0" fontId="1" fillId="2" borderId="1" xfId="0" applyFont="1" applyFill="1" applyBorder="1" applyAlignment="1">
      <alignment horizontal="center"/>
    </xf>
    <xf numFmtId="0" fontId="1" fillId="0" borderId="1" xfId="0" applyFont="1" applyFill="1" applyBorder="1" applyAlignment="1">
      <alignment horizontal="center"/>
    </xf>
    <xf numFmtId="0" fontId="3" fillId="3" borderId="0" xfId="1"/>
    <xf numFmtId="49" fontId="3" fillId="3" borderId="0" xfId="1" applyNumberFormat="1"/>
    <xf numFmtId="49" fontId="4" fillId="4" borderId="0" xfId="2" applyNumberFormat="1"/>
    <xf numFmtId="0" fontId="4" fillId="4" borderId="0" xfId="2"/>
    <xf numFmtId="0" fontId="5" fillId="5" borderId="0" xfId="3" applyAlignment="1">
      <alignment horizontal="left"/>
    </xf>
    <xf numFmtId="0" fontId="1" fillId="2" borderId="0" xfId="0" applyFont="1" applyFill="1"/>
    <xf numFmtId="49" fontId="1" fillId="2" borderId="2" xfId="1" applyNumberFormat="1" applyFont="1" applyFill="1" applyBorder="1" applyAlignment="1">
      <alignment horizontal="center"/>
    </xf>
    <xf numFmtId="0" fontId="1" fillId="2" borderId="2" xfId="1" applyFont="1" applyFill="1" applyBorder="1" applyAlignment="1">
      <alignment horizontal="center"/>
    </xf>
    <xf numFmtId="0" fontId="1" fillId="2" borderId="2" xfId="2" applyFont="1" applyFill="1" applyBorder="1" applyAlignment="1">
      <alignment horizontal="center"/>
    </xf>
    <xf numFmtId="0" fontId="1" fillId="2" borderId="2" xfId="0" applyFont="1" applyFill="1" applyBorder="1" applyAlignment="1">
      <alignment horizontal="center"/>
    </xf>
    <xf numFmtId="0" fontId="1" fillId="2" borderId="1" xfId="1" applyFont="1" applyFill="1" applyBorder="1" applyAlignment="1">
      <alignment horizontal="center"/>
    </xf>
    <xf numFmtId="49" fontId="1" fillId="2" borderId="2" xfId="2" applyNumberFormat="1" applyFont="1" applyFill="1" applyBorder="1" applyAlignment="1">
      <alignment horizontal="center"/>
    </xf>
    <xf numFmtId="165" fontId="1" fillId="2" borderId="1" xfId="2" applyNumberFormat="1" applyFont="1" applyFill="1" applyBorder="1" applyAlignment="1">
      <alignment horizontal="center" vertical="center"/>
    </xf>
    <xf numFmtId="49" fontId="1" fillId="2" borderId="2" xfId="0" applyNumberFormat="1" applyFont="1" applyFill="1" applyBorder="1" applyAlignment="1">
      <alignment horizontal="center"/>
    </xf>
    <xf numFmtId="0" fontId="1" fillId="2" borderId="1" xfId="2" applyFont="1" applyFill="1" applyBorder="1" applyAlignment="1">
      <alignment horizontal="center"/>
    </xf>
    <xf numFmtId="0" fontId="1" fillId="2" borderId="2" xfId="3" applyFont="1" applyFill="1" applyBorder="1" applyAlignment="1">
      <alignment horizontal="left"/>
    </xf>
    <xf numFmtId="49" fontId="1" fillId="2" borderId="1" xfId="1" applyNumberFormat="1" applyFont="1" applyFill="1" applyBorder="1" applyAlignment="1">
      <alignment horizontal="center"/>
    </xf>
    <xf numFmtId="0" fontId="1" fillId="2" borderId="1" xfId="3" applyFont="1" applyFill="1" applyBorder="1" applyAlignment="1">
      <alignment horizontal="left"/>
    </xf>
    <xf numFmtId="49" fontId="1" fillId="2" borderId="1" xfId="2" applyNumberFormat="1" applyFont="1" applyFill="1" applyBorder="1" applyAlignment="1">
      <alignment horizontal="center"/>
    </xf>
    <xf numFmtId="0" fontId="1" fillId="0" borderId="0" xfId="0" applyFont="1" applyFill="1"/>
    <xf numFmtId="0" fontId="1" fillId="0" borderId="0" xfId="1" applyFont="1" applyFill="1"/>
    <xf numFmtId="0" fontId="1" fillId="0" borderId="0" xfId="2" applyFont="1" applyFill="1"/>
    <xf numFmtId="49" fontId="1" fillId="0" borderId="0" xfId="2" applyNumberFormat="1" applyFont="1" applyFill="1"/>
    <xf numFmtId="49" fontId="1" fillId="0" borderId="0" xfId="1" applyNumberFormat="1" applyFont="1" applyFill="1"/>
    <xf numFmtId="49" fontId="1" fillId="0" borderId="0" xfId="0" applyNumberFormat="1" applyFont="1" applyFill="1"/>
    <xf numFmtId="0" fontId="1" fillId="0" borderId="0" xfId="1" applyFont="1" applyFill="1" applyAlignment="1">
      <alignment horizontal="center"/>
    </xf>
    <xf numFmtId="0" fontId="1" fillId="0" borderId="0" xfId="3" applyFont="1" applyFill="1" applyAlignment="1">
      <alignment horizontal="left"/>
    </xf>
    <xf numFmtId="0" fontId="6" fillId="0" borderId="4" xfId="0" applyFont="1" applyFill="1" applyBorder="1" applyAlignment="1">
      <alignment horizontal="center"/>
    </xf>
    <xf numFmtId="0" fontId="6" fillId="0" borderId="6" xfId="0" applyFont="1" applyFill="1" applyBorder="1" applyAlignment="1">
      <alignment horizontal="center"/>
    </xf>
    <xf numFmtId="49" fontId="6" fillId="0" borderId="7" xfId="0" applyNumberFormat="1" applyFont="1" applyFill="1" applyBorder="1" applyAlignment="1">
      <alignment horizontal="center"/>
    </xf>
    <xf numFmtId="49" fontId="1" fillId="0" borderId="1" xfId="1" applyNumberFormat="1" applyFont="1" applyFill="1" applyBorder="1" applyAlignment="1">
      <alignment horizontal="center"/>
    </xf>
    <xf numFmtId="0" fontId="1" fillId="0" borderId="1" xfId="1" applyFont="1" applyFill="1" applyBorder="1" applyAlignment="1">
      <alignment horizontal="center"/>
    </xf>
    <xf numFmtId="0" fontId="1" fillId="0" borderId="2" xfId="2" applyFont="1" applyFill="1" applyBorder="1" applyAlignment="1">
      <alignment horizontal="center"/>
    </xf>
    <xf numFmtId="0" fontId="1" fillId="0" borderId="1" xfId="2" applyFont="1" applyFill="1" applyBorder="1" applyAlignment="1">
      <alignment horizontal="center"/>
    </xf>
    <xf numFmtId="49" fontId="1" fillId="0" borderId="1" xfId="2" applyNumberFormat="1" applyFont="1" applyFill="1" applyBorder="1" applyAlignment="1">
      <alignment horizontal="center"/>
    </xf>
    <xf numFmtId="165" fontId="1" fillId="0" borderId="1" xfId="2" applyNumberFormat="1" applyFont="1" applyFill="1" applyBorder="1" applyAlignment="1">
      <alignment horizontal="center" vertical="center"/>
    </xf>
    <xf numFmtId="49" fontId="1" fillId="0" borderId="2" xfId="2" applyNumberFormat="1" applyFont="1" applyFill="1" applyBorder="1" applyAlignment="1">
      <alignment horizontal="center"/>
    </xf>
    <xf numFmtId="49" fontId="1" fillId="0" borderId="2" xfId="1" applyNumberFormat="1" applyFont="1" applyFill="1" applyBorder="1" applyAlignment="1">
      <alignment horizontal="center"/>
    </xf>
    <xf numFmtId="49" fontId="1" fillId="0" borderId="2" xfId="0" applyNumberFormat="1" applyFont="1" applyFill="1" applyBorder="1" applyAlignment="1">
      <alignment horizontal="center"/>
    </xf>
    <xf numFmtId="0" fontId="1" fillId="0" borderId="1" xfId="3" applyFont="1" applyFill="1" applyBorder="1" applyAlignment="1">
      <alignment horizontal="left"/>
    </xf>
    <xf numFmtId="0" fontId="1" fillId="0" borderId="2" xfId="0" applyFont="1" applyFill="1" applyBorder="1" applyAlignment="1">
      <alignment horizontal="center"/>
    </xf>
    <xf numFmtId="0" fontId="1" fillId="0" borderId="2" xfId="1" applyFont="1" applyFill="1" applyBorder="1" applyAlignment="1">
      <alignment horizontal="center"/>
    </xf>
    <xf numFmtId="49" fontId="1" fillId="0" borderId="0" xfId="2" applyNumberFormat="1" applyFont="1" applyFill="1" applyAlignment="1">
      <alignment horizontal="center"/>
    </xf>
    <xf numFmtId="49" fontId="1" fillId="0" borderId="1" xfId="1" applyNumberFormat="1" applyFont="1" applyFill="1" applyBorder="1" applyAlignment="1">
      <alignment horizontal="left"/>
    </xf>
    <xf numFmtId="0" fontId="1" fillId="0" borderId="0" xfId="0" applyFont="1" applyFill="1" applyAlignment="1">
      <alignment horizontal="center"/>
    </xf>
    <xf numFmtId="49" fontId="1" fillId="2" borderId="1" xfId="0" applyNumberFormat="1" applyFont="1" applyFill="1" applyBorder="1" applyAlignment="1">
      <alignment horizontal="center"/>
    </xf>
    <xf numFmtId="0" fontId="0" fillId="2" borderId="0" xfId="0" applyFill="1" applyAlignment="1">
      <alignment vertical="center"/>
    </xf>
    <xf numFmtId="0" fontId="1" fillId="0" borderId="1" xfId="3" applyFont="1" applyFill="1" applyBorder="1"/>
    <xf numFmtId="0" fontId="0" fillId="0" borderId="0" xfId="0" applyFill="1" applyAlignment="1">
      <alignment vertical="center"/>
    </xf>
    <xf numFmtId="49" fontId="1" fillId="2" borderId="0" xfId="2" applyNumberFormat="1" applyFont="1" applyFill="1" applyBorder="1" applyAlignment="1">
      <alignment horizontal="center"/>
    </xf>
    <xf numFmtId="49" fontId="1" fillId="2" borderId="0" xfId="2" applyNumberFormat="1" applyFont="1" applyFill="1" applyAlignment="1">
      <alignment horizontal="center"/>
    </xf>
    <xf numFmtId="164" fontId="1" fillId="2" borderId="1" xfId="0" applyNumberFormat="1"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49" fontId="7" fillId="0" borderId="0" xfId="2" applyNumberFormat="1" applyFont="1" applyFill="1" applyAlignment="1">
      <alignment horizontal="center"/>
    </xf>
    <xf numFmtId="49" fontId="7" fillId="0" borderId="1" xfId="1" applyNumberFormat="1" applyFont="1" applyFill="1" applyBorder="1" applyAlignment="1">
      <alignment horizontal="center"/>
    </xf>
    <xf numFmtId="165" fontId="7" fillId="0" borderId="1" xfId="2" applyNumberFormat="1" applyFont="1" applyFill="1" applyBorder="1" applyAlignment="1">
      <alignment horizontal="center" vertical="center"/>
    </xf>
    <xf numFmtId="49" fontId="7" fillId="0" borderId="2" xfId="2" applyNumberFormat="1" applyFont="1" applyFill="1" applyBorder="1" applyAlignment="1">
      <alignment horizontal="center"/>
    </xf>
    <xf numFmtId="0" fontId="7" fillId="0" borderId="1" xfId="1" applyFont="1" applyFill="1" applyBorder="1" applyAlignment="1">
      <alignment horizontal="center"/>
    </xf>
    <xf numFmtId="0" fontId="6" fillId="0" borderId="0" xfId="0" applyFont="1" applyFill="1"/>
    <xf numFmtId="0" fontId="6" fillId="0" borderId="3" xfId="1" applyFont="1" applyFill="1" applyBorder="1" applyAlignment="1">
      <alignment horizontal="center"/>
    </xf>
    <xf numFmtId="0" fontId="6" fillId="0" borderId="4" xfId="1" applyFont="1" applyFill="1" applyBorder="1" applyAlignment="1">
      <alignment horizontal="center"/>
    </xf>
    <xf numFmtId="0" fontId="6" fillId="0" borderId="4" xfId="2" applyFont="1" applyFill="1" applyBorder="1" applyAlignment="1">
      <alignment horizontal="center"/>
    </xf>
    <xf numFmtId="0" fontId="6" fillId="0" borderId="8" xfId="1" applyFont="1" applyFill="1" applyBorder="1" applyAlignment="1">
      <alignment horizontal="center"/>
    </xf>
    <xf numFmtId="0" fontId="6" fillId="0" borderId="6" xfId="2" applyFont="1" applyFill="1" applyBorder="1" applyAlignment="1">
      <alignment horizontal="center"/>
    </xf>
    <xf numFmtId="0" fontId="6" fillId="0" borderId="6" xfId="1" applyFont="1" applyFill="1" applyBorder="1" applyAlignment="1">
      <alignment horizontal="center"/>
    </xf>
    <xf numFmtId="49" fontId="6" fillId="0" borderId="6" xfId="2" applyNumberFormat="1" applyFont="1" applyFill="1" applyBorder="1" applyAlignment="1">
      <alignment horizontal="center"/>
    </xf>
    <xf numFmtId="49" fontId="6" fillId="0" borderId="6" xfId="1" applyNumberFormat="1" applyFont="1" applyFill="1" applyBorder="1" applyAlignment="1">
      <alignment horizontal="center"/>
    </xf>
    <xf numFmtId="49" fontId="6" fillId="0" borderId="7" xfId="2" applyNumberFormat="1" applyFont="1" applyFill="1" applyBorder="1"/>
    <xf numFmtId="49" fontId="6" fillId="0" borderId="7" xfId="1" applyNumberFormat="1" applyFont="1" applyFill="1" applyBorder="1" applyAlignment="1">
      <alignment horizontal="center"/>
    </xf>
    <xf numFmtId="0" fontId="6" fillId="0" borderId="9" xfId="1" applyFont="1" applyFill="1" applyBorder="1" applyAlignment="1">
      <alignment horizontal="center"/>
    </xf>
    <xf numFmtId="0" fontId="6" fillId="0" borderId="9" xfId="2" applyFont="1" applyFill="1" applyBorder="1" applyAlignment="1">
      <alignment horizontal="center"/>
    </xf>
    <xf numFmtId="0" fontId="6" fillId="0" borderId="5" xfId="3" applyFont="1" applyFill="1" applyBorder="1" applyAlignment="1">
      <alignment horizontal="left"/>
    </xf>
    <xf numFmtId="0" fontId="4" fillId="0" borderId="0" xfId="2" applyFill="1"/>
    <xf numFmtId="49" fontId="4" fillId="0" borderId="0" xfId="2" applyNumberFormat="1" applyFill="1"/>
    <xf numFmtId="49" fontId="2" fillId="2" borderId="1" xfId="2" applyNumberFormat="1" applyFont="1" applyFill="1" applyBorder="1" applyAlignment="1">
      <alignment horizontal="center"/>
    </xf>
    <xf numFmtId="0" fontId="6" fillId="2" borderId="0" xfId="0" applyFont="1" applyFill="1"/>
    <xf numFmtId="49" fontId="1" fillId="2" borderId="11" xfId="1" applyNumberFormat="1" applyFont="1" applyFill="1" applyBorder="1" applyAlignment="1">
      <alignment horizontal="center"/>
    </xf>
    <xf numFmtId="0" fontId="6" fillId="2" borderId="10" xfId="0" applyFont="1" applyFill="1" applyBorder="1"/>
    <xf numFmtId="49" fontId="1" fillId="0" borderId="11" xfId="1" applyNumberFormat="1" applyFont="1" applyFill="1" applyBorder="1" applyAlignment="1">
      <alignment horizontal="center"/>
    </xf>
    <xf numFmtId="0" fontId="6" fillId="0" borderId="10" xfId="0" applyFont="1" applyFill="1" applyBorder="1"/>
    <xf numFmtId="49" fontId="0" fillId="0" borderId="2" xfId="2" applyNumberFormat="1" applyFont="1" applyFill="1" applyBorder="1" applyAlignment="1">
      <alignment horizontal="center"/>
    </xf>
    <xf numFmtId="49" fontId="2" fillId="2" borderId="2" xfId="2" applyNumberFormat="1" applyFont="1" applyFill="1" applyBorder="1" applyAlignment="1">
      <alignment horizontal="center"/>
    </xf>
    <xf numFmtId="49" fontId="0" fillId="2" borderId="2" xfId="2" applyNumberFormat="1" applyFont="1" applyFill="1" applyBorder="1" applyAlignment="1">
      <alignment horizontal="center"/>
    </xf>
    <xf numFmtId="0" fontId="1" fillId="2" borderId="0" xfId="0" applyFont="1" applyFill="1" applyAlignment="1">
      <alignment horizontal="center"/>
    </xf>
    <xf numFmtId="0" fontId="1" fillId="6" borderId="2" xfId="1" applyFont="1" applyFill="1" applyBorder="1" applyAlignment="1">
      <alignment horizontal="center"/>
    </xf>
    <xf numFmtId="0" fontId="1" fillId="6" borderId="1" xfId="1" applyFont="1" applyFill="1" applyBorder="1" applyAlignment="1">
      <alignment horizontal="center"/>
    </xf>
    <xf numFmtId="0" fontId="1" fillId="6" borderId="0" xfId="1" applyFont="1" applyFill="1"/>
    <xf numFmtId="49" fontId="1" fillId="6" borderId="1" xfId="2" applyNumberFormat="1" applyFont="1" applyFill="1" applyBorder="1" applyAlignment="1">
      <alignment horizontal="center"/>
    </xf>
    <xf numFmtId="49" fontId="1" fillId="0" borderId="1" xfId="2" applyNumberFormat="1" applyFont="1" applyFill="1" applyBorder="1" applyAlignment="1">
      <alignment horizontal="left"/>
    </xf>
    <xf numFmtId="0" fontId="1" fillId="0" borderId="0" xfId="1" applyFont="1" applyFill="1" applyAlignment="1">
      <alignment horizontal="left"/>
    </xf>
    <xf numFmtId="49" fontId="1" fillId="7" borderId="0" xfId="2" applyNumberFormat="1" applyFont="1" applyFill="1"/>
    <xf numFmtId="0" fontId="1" fillId="0" borderId="1" xfId="0" applyFont="1" applyFill="1" applyBorder="1"/>
    <xf numFmtId="49" fontId="1" fillId="0" borderId="1" xfId="0" applyNumberFormat="1" applyFont="1" applyFill="1" applyBorder="1" applyAlignment="1">
      <alignment horizontal="center"/>
    </xf>
    <xf numFmtId="0" fontId="1" fillId="2" borderId="1" xfId="0" applyFont="1" applyFill="1" applyBorder="1"/>
    <xf numFmtId="0" fontId="6" fillId="0" borderId="8" xfId="0" applyFont="1" applyFill="1" applyBorder="1" applyAlignment="1">
      <alignment horizontal="center"/>
    </xf>
    <xf numFmtId="0" fontId="1" fillId="0" borderId="0" xfId="0" applyFont="1" applyFill="1" applyBorder="1" applyAlignment="1">
      <alignment horizontal="center"/>
    </xf>
    <xf numFmtId="20" fontId="1" fillId="2" borderId="1" xfId="0" applyNumberFormat="1" applyFont="1" applyFill="1" applyBorder="1" applyAlignment="1">
      <alignment horizontal="center"/>
    </xf>
    <xf numFmtId="0" fontId="8" fillId="0" borderId="0" xfId="0" applyFont="1" applyFill="1" applyBorder="1" applyAlignment="1">
      <alignment vertical="center" wrapText="1"/>
    </xf>
    <xf numFmtId="0" fontId="1" fillId="0" borderId="1" xfId="0" applyFont="1" applyFill="1" applyBorder="1" applyAlignment="1">
      <alignment vertical="center" wrapText="1"/>
    </xf>
    <xf numFmtId="0" fontId="1" fillId="0" borderId="0" xfId="0" applyFont="1" applyFill="1" applyBorder="1" applyAlignment="1">
      <alignment vertical="center" wrapText="1"/>
    </xf>
    <xf numFmtId="49" fontId="1" fillId="0" borderId="2" xfId="3" applyNumberFormat="1" applyFont="1" applyFill="1" applyBorder="1" applyAlignment="1">
      <alignment horizontal="center"/>
    </xf>
    <xf numFmtId="0" fontId="1" fillId="0" borderId="2" xfId="3" applyFont="1" applyFill="1" applyBorder="1" applyAlignment="1">
      <alignment vertical="center" wrapText="1"/>
    </xf>
    <xf numFmtId="0" fontId="1" fillId="0" borderId="2" xfId="3" applyFont="1" applyFill="1" applyBorder="1"/>
    <xf numFmtId="0" fontId="6" fillId="0" borderId="3" xfId="0" applyFont="1" applyFill="1" applyBorder="1"/>
    <xf numFmtId="0" fontId="6" fillId="0" borderId="4" xfId="0" applyFont="1" applyFill="1" applyBorder="1"/>
    <xf numFmtId="0" fontId="6" fillId="0" borderId="5" xfId="0" applyFont="1" applyFill="1" applyBorder="1"/>
    <xf numFmtId="0" fontId="1" fillId="0" borderId="2" xfId="3" applyFont="1" applyFill="1" applyBorder="1" applyAlignment="1">
      <alignment horizontal="center"/>
    </xf>
    <xf numFmtId="49" fontId="4" fillId="4" borderId="1" xfId="2" applyNumberFormat="1" applyBorder="1" applyAlignment="1">
      <alignment horizontal="center"/>
    </xf>
    <xf numFmtId="0" fontId="4" fillId="4" borderId="1" xfId="2" applyBorder="1" applyAlignment="1">
      <alignment vertical="center" wrapText="1"/>
    </xf>
    <xf numFmtId="0" fontId="4" fillId="4" borderId="1" xfId="2" applyBorder="1"/>
    <xf numFmtId="0" fontId="4" fillId="4" borderId="1" xfId="2" applyBorder="1" applyAlignment="1">
      <alignment horizontal="center"/>
    </xf>
    <xf numFmtId="0" fontId="0" fillId="0" borderId="0" xfId="0" applyFill="1"/>
    <xf numFmtId="0" fontId="3" fillId="0" borderId="0" xfId="1" applyFill="1"/>
    <xf numFmtId="49" fontId="3" fillId="0" borderId="0" xfId="1" applyNumberFormat="1" applyFill="1"/>
    <xf numFmtId="49" fontId="0" fillId="0" borderId="0" xfId="0" applyNumberFormat="1" applyFill="1"/>
    <xf numFmtId="0" fontId="5" fillId="0" borderId="0" xfId="3" applyFill="1" applyAlignment="1">
      <alignment horizontal="left"/>
    </xf>
    <xf numFmtId="0" fontId="3" fillId="0" borderId="1" xfId="1" applyFill="1" applyBorder="1"/>
    <xf numFmtId="0" fontId="4" fillId="0" borderId="1" xfId="2" applyFill="1" applyBorder="1"/>
    <xf numFmtId="0" fontId="0" fillId="0" borderId="1" xfId="0" applyFill="1" applyBorder="1"/>
    <xf numFmtId="49" fontId="3" fillId="0" borderId="1" xfId="1" applyNumberFormat="1" applyFill="1" applyBorder="1"/>
    <xf numFmtId="49" fontId="4" fillId="0" borderId="1" xfId="2" applyNumberFormat="1" applyFill="1" applyBorder="1"/>
    <xf numFmtId="49" fontId="0" fillId="0" borderId="1" xfId="0" applyNumberFormat="1" applyFill="1" applyBorder="1"/>
    <xf numFmtId="0" fontId="5" fillId="0" borderId="1" xfId="3" applyFill="1" applyBorder="1" applyAlignment="1">
      <alignment horizontal="left"/>
    </xf>
    <xf numFmtId="49" fontId="0" fillId="0" borderId="12" xfId="0" applyNumberFormat="1" applyFill="1" applyBorder="1"/>
    <xf numFmtId="0" fontId="1" fillId="0" borderId="11" xfId="1" applyFont="1" applyFill="1" applyBorder="1" applyAlignment="1">
      <alignment horizontal="center"/>
    </xf>
    <xf numFmtId="0" fontId="1" fillId="0" borderId="13" xfId="1" applyFont="1" applyFill="1" applyBorder="1" applyAlignment="1">
      <alignment horizontal="center"/>
    </xf>
    <xf numFmtId="0" fontId="1" fillId="0" borderId="1" xfId="0" applyFont="1" applyFill="1" applyBorder="1" applyAlignment="1">
      <alignment horizontal="left"/>
    </xf>
    <xf numFmtId="0" fontId="0" fillId="2" borderId="1" xfId="0" applyFill="1" applyBorder="1" applyAlignment="1">
      <alignment horizontal="center"/>
    </xf>
    <xf numFmtId="0" fontId="0" fillId="2" borderId="0" xfId="0" applyFill="1" applyAlignment="1">
      <alignment horizontal="center"/>
    </xf>
    <xf numFmtId="0" fontId="1" fillId="2" borderId="0" xfId="0" applyFont="1" applyFill="1" applyAlignment="1">
      <alignment horizontal="right"/>
    </xf>
    <xf numFmtId="49" fontId="0" fillId="0" borderId="1" xfId="0" applyNumberFormat="1" applyBorder="1"/>
    <xf numFmtId="49" fontId="0" fillId="2" borderId="1" xfId="0" applyNumberFormat="1" applyFill="1" applyBorder="1"/>
    <xf numFmtId="49" fontId="0" fillId="0" borderId="2" xfId="0" applyNumberFormat="1" applyBorder="1"/>
    <xf numFmtId="0" fontId="9" fillId="0" borderId="3" xfId="0" applyFont="1" applyFill="1" applyBorder="1"/>
    <xf numFmtId="0" fontId="9" fillId="0" borderId="4" xfId="0" applyFont="1" applyFill="1" applyBorder="1"/>
    <xf numFmtId="49" fontId="9" fillId="0" borderId="5" xfId="0" applyNumberFormat="1" applyFont="1" applyBorder="1"/>
    <xf numFmtId="0" fontId="1" fillId="6" borderId="1" xfId="0" applyFont="1" applyFill="1" applyBorder="1"/>
    <xf numFmtId="0" fontId="1" fillId="6" borderId="1" xfId="0" applyFont="1" applyFill="1" applyBorder="1" applyAlignment="1">
      <alignment horizontal="center"/>
    </xf>
    <xf numFmtId="0" fontId="1" fillId="2" borderId="1" xfId="3" applyFont="1" applyFill="1" applyBorder="1" applyAlignment="1">
      <alignment horizontal="center"/>
    </xf>
    <xf numFmtId="0" fontId="1" fillId="0" borderId="1" xfId="3" applyFont="1" applyFill="1" applyBorder="1" applyAlignment="1">
      <alignment horizontal="center"/>
    </xf>
    <xf numFmtId="49" fontId="2" fillId="0" borderId="1" xfId="2" applyNumberFormat="1" applyFont="1" applyFill="1" applyBorder="1" applyAlignment="1">
      <alignment horizontal="center"/>
    </xf>
    <xf numFmtId="0" fontId="2" fillId="0" borderId="1" xfId="0" applyFont="1" applyFill="1" applyBorder="1" applyAlignment="1">
      <alignment horizontal="center"/>
    </xf>
    <xf numFmtId="0" fontId="2" fillId="0" borderId="0" xfId="1" applyFont="1" applyFill="1" applyAlignment="1">
      <alignment horizontal="center"/>
    </xf>
  </cellXfs>
  <cellStyles count="4">
    <cellStyle name="Bad" xfId="3" builtinId="27"/>
    <cellStyle name="Good" xfId="1" builtinId="26"/>
    <cellStyle name="Neutral" xfId="2" builtinId="28"/>
    <cellStyle name="Normal" xfId="0" builtinId="0"/>
  </cellStyles>
  <dxfs count="2">
    <dxf>
      <fill>
        <patternFill>
          <bgColor rgb="FFFFC000"/>
        </patternFill>
      </fill>
    </dxf>
    <dxf>
      <fill>
        <patternFill>
          <bgColor rgb="FFFFC000"/>
        </patternFill>
      </fill>
    </dxf>
  </dxfs>
  <tableStyles count="0" defaultTableStyle="TableStyleMedium2" defaultPivotStyle="PivotStyleLight16"/>
  <colors>
    <mruColors>
      <color rgb="FFE8E8E8"/>
      <color rgb="FFE0E0E0"/>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85"/>
  <sheetViews>
    <sheetView tabSelected="1" zoomScaleNormal="100" workbookViewId="0">
      <pane xSplit="5" ySplit="2" topLeftCell="F59" activePane="bottomRight" state="frozen"/>
      <selection pane="topRight" activeCell="F1" sqref="F1"/>
      <selection pane="bottomLeft" activeCell="A3" sqref="A3"/>
      <selection pane="bottomRight" activeCell="F74" sqref="F74"/>
    </sheetView>
  </sheetViews>
  <sheetFormatPr defaultRowHeight="14.5" x14ac:dyDescent="0.35"/>
  <cols>
    <col min="1" max="1" width="5.1796875" customWidth="1"/>
    <col min="2" max="3" width="15.54296875" style="4" bestFit="1" customWidth="1"/>
    <col min="4" max="4" width="10.1796875" style="4" customWidth="1"/>
    <col min="5" max="5" width="10.36328125" style="4" customWidth="1"/>
    <col min="6" max="6" width="14" style="4" customWidth="1"/>
    <col min="7" max="7" width="12.81640625" style="4" bestFit="1" customWidth="1"/>
    <col min="8" max="8" width="18.54296875" style="7" bestFit="1" customWidth="1"/>
    <col min="9" max="9" width="11.1796875" bestFit="1" customWidth="1"/>
    <col min="10" max="10" width="10.81640625" bestFit="1" customWidth="1"/>
    <col min="11" max="12" width="10.81640625" style="4" customWidth="1"/>
    <col min="13" max="13" width="14.81640625" bestFit="1" customWidth="1"/>
    <col min="14" max="14" width="7" style="7" customWidth="1"/>
    <col min="15" max="15" width="7.81640625" style="7" bestFit="1" customWidth="1"/>
    <col min="16" max="16" width="6.81640625" style="7" customWidth="1"/>
    <col min="17" max="17" width="10.1796875" style="7" customWidth="1"/>
    <col min="18" max="18" width="78.81640625" customWidth="1"/>
    <col min="19" max="19" width="8.1796875" customWidth="1"/>
    <col min="20" max="20" width="20.54296875" bestFit="1" customWidth="1"/>
    <col min="21" max="21" width="6" bestFit="1" customWidth="1"/>
    <col min="22" max="22" width="11.81640625" customWidth="1"/>
    <col min="23" max="23" width="11.1796875" style="7" bestFit="1" customWidth="1"/>
    <col min="24" max="24" width="20" style="7" bestFit="1" customWidth="1"/>
    <col min="25" max="25" width="21.54296875" style="7" bestFit="1" customWidth="1"/>
    <col min="26" max="26" width="18.81640625" style="7" bestFit="1" customWidth="1"/>
    <col min="27" max="27" width="20.54296875" style="7" bestFit="1" customWidth="1"/>
    <col min="28" max="28" width="20.54296875" style="77" customWidth="1"/>
    <col min="29" max="29" width="20.54296875" style="77" bestFit="1" customWidth="1"/>
    <col min="30" max="30" width="20.54296875" style="77" customWidth="1"/>
    <col min="31" max="31" width="7.1796875" bestFit="1" customWidth="1"/>
    <col min="32" max="32" width="10" bestFit="1" customWidth="1"/>
    <col min="33" max="33" width="7.1796875" bestFit="1" customWidth="1"/>
    <col min="34" max="34" width="15.1796875" bestFit="1" customWidth="1"/>
    <col min="35" max="35" width="15.54296875" style="7" bestFit="1" customWidth="1"/>
    <col min="36" max="36" width="15.81640625" style="7" bestFit="1" customWidth="1"/>
    <col min="37" max="37" width="15.54296875" style="7" customWidth="1"/>
    <col min="38" max="38" width="7.81640625" style="4" bestFit="1" customWidth="1"/>
    <col min="39" max="39" width="10.453125" style="5" bestFit="1" customWidth="1"/>
    <col min="40" max="40" width="15.453125" style="78" bestFit="1" customWidth="1"/>
    <col min="41" max="41" width="14.1796875" style="6" bestFit="1" customWidth="1"/>
    <col min="42" max="42" width="15.81640625" style="5" bestFit="1" customWidth="1"/>
    <col min="43" max="43" width="13.453125" style="5" bestFit="1" customWidth="1"/>
    <col min="44" max="44" width="16.81640625" style="78" bestFit="1" customWidth="1"/>
    <col min="45" max="45" width="11.81640625" style="78" customWidth="1"/>
    <col min="46" max="46" width="12.81640625" style="78" bestFit="1" customWidth="1"/>
    <col min="47" max="47" width="12.81640625" style="78" customWidth="1"/>
    <col min="48" max="48" width="11.81640625" style="5" bestFit="1" customWidth="1"/>
    <col min="49" max="49" width="14.81640625" style="6" bestFit="1" customWidth="1"/>
    <col min="50" max="50" width="17.81640625" style="6" customWidth="1"/>
    <col min="51" max="52" width="12.81640625" style="78" customWidth="1"/>
    <col min="53" max="53" width="11.81640625" style="78" customWidth="1"/>
    <col min="54" max="54" width="14.81640625" style="78" bestFit="1" customWidth="1"/>
    <col min="55" max="55" width="15.1796875" style="78" bestFit="1" customWidth="1"/>
    <col min="56" max="58" width="15.1796875" style="78" customWidth="1"/>
    <col min="59" max="59" width="11.81640625" style="5" customWidth="1"/>
    <col min="60" max="60" width="11.81640625" style="1" customWidth="1"/>
    <col min="61" max="61" width="12.81640625" style="6" bestFit="1" customWidth="1"/>
    <col min="62" max="62" width="12.81640625" style="6" customWidth="1"/>
    <col min="63" max="63" width="7" style="6" bestFit="1" customWidth="1"/>
    <col min="64" max="64" width="15.54296875" bestFit="1" customWidth="1"/>
    <col min="65" max="65" width="19" style="4" bestFit="1" customWidth="1"/>
    <col min="66" max="66" width="20" style="4" bestFit="1" customWidth="1"/>
    <col min="67" max="67" width="25.7265625" style="7" customWidth="1"/>
    <col min="68" max="68" width="116.1796875" style="8" bestFit="1" customWidth="1"/>
    <col min="69" max="69" width="7.81640625" customWidth="1"/>
  </cols>
  <sheetData>
    <row r="1" spans="1:68" s="23" customFormat="1" ht="15" thickBot="1" x14ac:dyDescent="0.4">
      <c r="B1" s="24"/>
      <c r="C1" s="24"/>
      <c r="D1" s="95" t="s">
        <v>436</v>
      </c>
      <c r="E1" s="91" t="s">
        <v>389</v>
      </c>
      <c r="F1" s="24"/>
      <c r="G1" s="24"/>
      <c r="H1" s="25"/>
      <c r="K1" s="24"/>
      <c r="L1" s="24"/>
      <c r="N1" s="25"/>
      <c r="O1" s="25"/>
      <c r="P1" s="25"/>
      <c r="Q1" s="25"/>
      <c r="W1" s="25"/>
      <c r="X1" s="25"/>
      <c r="Y1" s="25"/>
      <c r="Z1" s="25"/>
      <c r="AA1" s="25"/>
      <c r="AB1" s="25"/>
      <c r="AC1" s="25"/>
      <c r="AD1" s="25"/>
      <c r="AI1" s="25"/>
      <c r="AJ1" s="25"/>
      <c r="AK1" s="25"/>
      <c r="AL1" s="24"/>
      <c r="AM1" s="27"/>
      <c r="AN1" s="26"/>
      <c r="AO1" s="26"/>
      <c r="AP1" s="27"/>
      <c r="AQ1" s="27"/>
      <c r="AR1" s="26"/>
      <c r="AS1" s="26"/>
      <c r="AT1" s="26"/>
      <c r="AU1" s="26"/>
      <c r="AV1" s="27"/>
      <c r="AW1" s="26"/>
      <c r="AX1" s="26"/>
      <c r="AY1" s="26"/>
      <c r="AZ1" s="26"/>
      <c r="BA1" s="26"/>
      <c r="BB1" s="26"/>
      <c r="BC1" s="26"/>
      <c r="BD1" s="26"/>
      <c r="BE1" s="26"/>
      <c r="BF1" s="26"/>
      <c r="BG1" s="27"/>
      <c r="BH1" s="28"/>
      <c r="BI1" s="26"/>
      <c r="BJ1" s="26"/>
      <c r="BK1" s="26"/>
      <c r="BM1" s="29"/>
      <c r="BN1" s="29"/>
      <c r="BO1" s="25"/>
      <c r="BP1" s="30"/>
    </row>
    <row r="2" spans="1:68" s="63" customFormat="1" ht="15" thickBot="1" x14ac:dyDescent="0.4">
      <c r="B2" s="64" t="s">
        <v>0</v>
      </c>
      <c r="C2" s="65" t="s">
        <v>1</v>
      </c>
      <c r="D2" s="65" t="s">
        <v>2</v>
      </c>
      <c r="E2" s="65" t="s">
        <v>3</v>
      </c>
      <c r="F2" s="65" t="s">
        <v>236</v>
      </c>
      <c r="G2" s="65" t="s">
        <v>6</v>
      </c>
      <c r="H2" s="66" t="s">
        <v>241</v>
      </c>
      <c r="I2" s="31" t="s">
        <v>4</v>
      </c>
      <c r="J2" s="31" t="s">
        <v>5</v>
      </c>
      <c r="K2" s="67" t="s">
        <v>207</v>
      </c>
      <c r="L2" s="67" t="s">
        <v>208</v>
      </c>
      <c r="M2" s="99" t="s">
        <v>480</v>
      </c>
      <c r="N2" s="66" t="s">
        <v>7</v>
      </c>
      <c r="O2" s="66" t="s">
        <v>8</v>
      </c>
      <c r="P2" s="66" t="s">
        <v>9</v>
      </c>
      <c r="Q2" s="66" t="s">
        <v>10</v>
      </c>
      <c r="R2" s="31" t="s">
        <v>29</v>
      </c>
      <c r="S2" s="31" t="s">
        <v>22</v>
      </c>
      <c r="T2" s="31" t="s">
        <v>20</v>
      </c>
      <c r="U2" s="31" t="s">
        <v>11</v>
      </c>
      <c r="V2" s="32" t="s">
        <v>102</v>
      </c>
      <c r="W2" s="68" t="s">
        <v>39</v>
      </c>
      <c r="X2" s="68" t="s">
        <v>40</v>
      </c>
      <c r="Y2" s="68" t="s">
        <v>318</v>
      </c>
      <c r="Z2" s="68" t="s">
        <v>112</v>
      </c>
      <c r="AA2" s="68" t="s">
        <v>115</v>
      </c>
      <c r="AB2" s="68" t="s">
        <v>350</v>
      </c>
      <c r="AC2" s="68" t="s">
        <v>306</v>
      </c>
      <c r="AD2" s="68" t="s">
        <v>365</v>
      </c>
      <c r="AE2" s="32" t="s">
        <v>55</v>
      </c>
      <c r="AF2" s="32" t="s">
        <v>57</v>
      </c>
      <c r="AG2" s="32" t="s">
        <v>56</v>
      </c>
      <c r="AH2" s="32" t="s">
        <v>108</v>
      </c>
      <c r="AI2" s="68" t="s">
        <v>109</v>
      </c>
      <c r="AJ2" s="68" t="s">
        <v>142</v>
      </c>
      <c r="AK2" s="68" t="s">
        <v>143</v>
      </c>
      <c r="AL2" s="69" t="s">
        <v>121</v>
      </c>
      <c r="AM2" s="71" t="s">
        <v>308</v>
      </c>
      <c r="AN2" s="70" t="s">
        <v>319</v>
      </c>
      <c r="AO2" s="70" t="s">
        <v>312</v>
      </c>
      <c r="AP2" s="71" t="s">
        <v>309</v>
      </c>
      <c r="AQ2" s="71" t="s">
        <v>311</v>
      </c>
      <c r="AR2" s="70" t="s">
        <v>310</v>
      </c>
      <c r="AS2" s="70" t="s">
        <v>314</v>
      </c>
      <c r="AT2" s="70" t="s">
        <v>315</v>
      </c>
      <c r="AU2" s="70" t="s">
        <v>317</v>
      </c>
      <c r="AV2" s="71" t="s">
        <v>68</v>
      </c>
      <c r="AW2" s="70" t="s">
        <v>242</v>
      </c>
      <c r="AX2" s="72" t="s">
        <v>165</v>
      </c>
      <c r="AY2" s="70" t="s">
        <v>322</v>
      </c>
      <c r="AZ2" s="70" t="s">
        <v>321</v>
      </c>
      <c r="BA2" s="70" t="s">
        <v>313</v>
      </c>
      <c r="BB2" s="70" t="s">
        <v>320</v>
      </c>
      <c r="BC2" s="70" t="s">
        <v>316</v>
      </c>
      <c r="BD2" s="70" t="s">
        <v>368</v>
      </c>
      <c r="BE2" s="70" t="s">
        <v>369</v>
      </c>
      <c r="BF2" s="70" t="s">
        <v>370</v>
      </c>
      <c r="BG2" s="73" t="s">
        <v>169</v>
      </c>
      <c r="BH2" s="33" t="s">
        <v>170</v>
      </c>
      <c r="BI2" s="70" t="s">
        <v>92</v>
      </c>
      <c r="BJ2" s="70" t="s">
        <v>93</v>
      </c>
      <c r="BK2" s="70" t="s">
        <v>226</v>
      </c>
      <c r="BL2" s="32" t="s">
        <v>41</v>
      </c>
      <c r="BM2" s="74" t="s">
        <v>196</v>
      </c>
      <c r="BN2" s="74" t="s">
        <v>197</v>
      </c>
      <c r="BO2" s="75" t="s">
        <v>195</v>
      </c>
      <c r="BP2" s="76" t="s">
        <v>12</v>
      </c>
    </row>
    <row r="3" spans="1:68" s="9" customFormat="1" ht="15" thickBot="1" x14ac:dyDescent="0.4">
      <c r="A3" s="9">
        <v>1</v>
      </c>
      <c r="B3" s="10" t="s">
        <v>16</v>
      </c>
      <c r="C3" s="10" t="s">
        <v>18</v>
      </c>
      <c r="D3" s="11" t="s">
        <v>13</v>
      </c>
      <c r="E3" s="89">
        <v>36</v>
      </c>
      <c r="F3" s="11">
        <v>4800925</v>
      </c>
      <c r="G3" s="11" t="s">
        <v>14</v>
      </c>
      <c r="H3" s="12" t="s">
        <v>610</v>
      </c>
      <c r="I3" s="13">
        <v>29.2</v>
      </c>
      <c r="J3" s="13">
        <v>28.6</v>
      </c>
      <c r="K3" s="14">
        <v>44.521000000000001</v>
      </c>
      <c r="L3" s="14">
        <v>-63.408099999999997</v>
      </c>
      <c r="M3" s="13"/>
      <c r="N3" s="12">
        <v>44.49</v>
      </c>
      <c r="O3" s="12">
        <v>-63.41</v>
      </c>
      <c r="P3" s="12">
        <v>44.53</v>
      </c>
      <c r="Q3" s="12">
        <v>-63.28</v>
      </c>
      <c r="R3" s="13" t="s">
        <v>25</v>
      </c>
      <c r="S3" s="13">
        <v>2</v>
      </c>
      <c r="T3" s="13">
        <v>27</v>
      </c>
      <c r="U3" s="13">
        <v>203</v>
      </c>
      <c r="V3" s="13">
        <f>U3*2</f>
        <v>406</v>
      </c>
      <c r="W3" s="12" t="s">
        <v>36</v>
      </c>
      <c r="X3" s="12">
        <v>1</v>
      </c>
      <c r="Y3" s="12" t="s">
        <v>113</v>
      </c>
      <c r="Z3" s="12" t="s">
        <v>114</v>
      </c>
      <c r="AA3" s="12"/>
      <c r="AB3" s="12"/>
      <c r="AC3" s="12"/>
      <c r="AD3" s="12"/>
      <c r="AE3" s="13">
        <v>0</v>
      </c>
      <c r="AF3" s="13">
        <v>0</v>
      </c>
      <c r="AG3" s="13">
        <v>0</v>
      </c>
      <c r="AH3" s="13">
        <v>1024</v>
      </c>
      <c r="AI3" s="12">
        <v>20170617</v>
      </c>
      <c r="AJ3" s="12" t="s">
        <v>144</v>
      </c>
      <c r="AK3" s="12" t="s">
        <v>145</v>
      </c>
      <c r="AL3" s="11">
        <v>33</v>
      </c>
      <c r="AM3" s="10" t="s">
        <v>69</v>
      </c>
      <c r="AN3" s="15" t="s">
        <v>323</v>
      </c>
      <c r="AO3" s="15" t="s">
        <v>167</v>
      </c>
      <c r="AP3" s="10" t="s">
        <v>70</v>
      </c>
      <c r="AQ3" s="10" t="s">
        <v>71</v>
      </c>
      <c r="AR3" s="15" t="s">
        <v>324</v>
      </c>
      <c r="AS3" s="15"/>
      <c r="AT3" s="15"/>
      <c r="AU3" s="15"/>
      <c r="AV3" s="10">
        <v>4551</v>
      </c>
      <c r="AW3" s="16">
        <v>42691</v>
      </c>
      <c r="AX3" s="15" t="s">
        <v>167</v>
      </c>
      <c r="AY3" s="15"/>
      <c r="AZ3" s="15"/>
      <c r="BA3" s="15"/>
      <c r="BB3" s="15"/>
      <c r="BC3" s="15"/>
      <c r="BD3" s="15"/>
      <c r="BE3" s="15"/>
      <c r="BF3" s="15"/>
      <c r="BG3" s="10" t="s">
        <v>234</v>
      </c>
      <c r="BH3" s="17" t="s">
        <v>171</v>
      </c>
      <c r="BI3" s="15" t="s">
        <v>95</v>
      </c>
      <c r="BJ3" s="15" t="s">
        <v>94</v>
      </c>
      <c r="BK3" s="15"/>
      <c r="BL3" s="13"/>
      <c r="BM3" s="14" t="s">
        <v>210</v>
      </c>
      <c r="BN3" s="14" t="s">
        <v>209</v>
      </c>
      <c r="BO3" s="18" t="s">
        <v>201</v>
      </c>
      <c r="BP3" s="19" t="s">
        <v>220</v>
      </c>
    </row>
    <row r="4" spans="1:68" s="9" customFormat="1" ht="15" thickBot="1" x14ac:dyDescent="0.4">
      <c r="A4" s="82">
        <v>2</v>
      </c>
      <c r="B4" s="81" t="s">
        <v>17</v>
      </c>
      <c r="C4" s="20" t="s">
        <v>19</v>
      </c>
      <c r="D4" s="14" t="s">
        <v>13</v>
      </c>
      <c r="E4" s="90">
        <v>43</v>
      </c>
      <c r="F4" s="11">
        <v>4800925</v>
      </c>
      <c r="G4" s="14" t="s">
        <v>15</v>
      </c>
      <c r="H4" s="12" t="s">
        <v>611</v>
      </c>
      <c r="I4" s="2">
        <v>29.2</v>
      </c>
      <c r="J4" s="2">
        <v>28.3</v>
      </c>
      <c r="K4" s="14">
        <v>44.521000000000001</v>
      </c>
      <c r="L4" s="14">
        <v>-63.405999999999999</v>
      </c>
      <c r="M4" s="2"/>
      <c r="N4" s="18">
        <v>44.06</v>
      </c>
      <c r="O4" s="18">
        <v>-63.41</v>
      </c>
      <c r="P4" s="18">
        <v>44.53</v>
      </c>
      <c r="Q4" s="18">
        <v>-63.12</v>
      </c>
      <c r="R4" s="2" t="s">
        <v>21</v>
      </c>
      <c r="S4" s="2">
        <v>5</v>
      </c>
      <c r="T4" s="2">
        <v>60</v>
      </c>
      <c r="U4" s="2">
        <v>143</v>
      </c>
      <c r="V4" s="2">
        <f>U4*2</f>
        <v>286</v>
      </c>
      <c r="W4" s="18" t="s">
        <v>36</v>
      </c>
      <c r="X4" s="18">
        <v>1</v>
      </c>
      <c r="Y4" s="12" t="s">
        <v>113</v>
      </c>
      <c r="Z4" s="12" t="s">
        <v>114</v>
      </c>
      <c r="AA4" s="12"/>
      <c r="AB4" s="12"/>
      <c r="AC4" s="12"/>
      <c r="AD4" s="12"/>
      <c r="AE4" s="2">
        <v>2</v>
      </c>
      <c r="AF4" s="2">
        <v>1</v>
      </c>
      <c r="AG4" s="2">
        <v>9</v>
      </c>
      <c r="AH4" s="13">
        <v>1024.5999999999999</v>
      </c>
      <c r="AI4" s="12">
        <v>20180228</v>
      </c>
      <c r="AJ4" s="12" t="s">
        <v>144</v>
      </c>
      <c r="AK4" s="12" t="s">
        <v>145</v>
      </c>
      <c r="AL4" s="11">
        <v>33</v>
      </c>
      <c r="AM4" s="10" t="s">
        <v>69</v>
      </c>
      <c r="AN4" s="15" t="s">
        <v>323</v>
      </c>
      <c r="AO4" s="15" t="s">
        <v>167</v>
      </c>
      <c r="AP4" s="10" t="s">
        <v>70</v>
      </c>
      <c r="AQ4" s="10" t="s">
        <v>71</v>
      </c>
      <c r="AR4" s="15" t="s">
        <v>324</v>
      </c>
      <c r="AS4" s="15"/>
      <c r="AT4" s="15"/>
      <c r="AU4" s="15"/>
      <c r="AV4" s="10">
        <v>4551</v>
      </c>
      <c r="AW4" s="16">
        <v>42691</v>
      </c>
      <c r="AX4" s="15" t="s">
        <v>167</v>
      </c>
      <c r="AY4" s="15"/>
      <c r="AZ4" s="15"/>
      <c r="BA4" s="15"/>
      <c r="BB4" s="15"/>
      <c r="BC4" s="15"/>
      <c r="BD4" s="15"/>
      <c r="BE4" s="15"/>
      <c r="BF4" s="15"/>
      <c r="BG4" s="10" t="s">
        <v>234</v>
      </c>
      <c r="BH4" s="17" t="s">
        <v>171</v>
      </c>
      <c r="BI4" s="15" t="s">
        <v>95</v>
      </c>
      <c r="BJ4" s="15" t="s">
        <v>94</v>
      </c>
      <c r="BK4" s="15"/>
      <c r="BL4" s="2"/>
      <c r="BM4" s="14" t="s">
        <v>210</v>
      </c>
      <c r="BN4" s="14" t="s">
        <v>209</v>
      </c>
      <c r="BO4" s="18" t="s">
        <v>202</v>
      </c>
      <c r="BP4" s="21" t="s">
        <v>179</v>
      </c>
    </row>
    <row r="5" spans="1:68" s="23" customFormat="1" x14ac:dyDescent="0.35">
      <c r="A5" s="23">
        <v>1</v>
      </c>
      <c r="B5" s="34" t="s">
        <v>23</v>
      </c>
      <c r="C5" s="34" t="s">
        <v>26</v>
      </c>
      <c r="D5" s="35" t="s">
        <v>24</v>
      </c>
      <c r="E5" s="90">
        <v>30</v>
      </c>
      <c r="F5" s="35">
        <v>4800926</v>
      </c>
      <c r="G5" s="35" t="s">
        <v>15</v>
      </c>
      <c r="H5" s="36" t="s">
        <v>612</v>
      </c>
      <c r="I5" s="3">
        <v>29.2</v>
      </c>
      <c r="J5" s="3">
        <v>26.5</v>
      </c>
      <c r="K5" s="35">
        <v>44.521000000000001</v>
      </c>
      <c r="L5" s="35">
        <v>-63.405999999999999</v>
      </c>
      <c r="M5" s="3"/>
      <c r="N5" s="37">
        <v>43.68</v>
      </c>
      <c r="O5" s="37">
        <v>-63.46</v>
      </c>
      <c r="P5" s="37">
        <v>44.53</v>
      </c>
      <c r="Q5" s="37">
        <v>-62.55</v>
      </c>
      <c r="R5" s="3" t="s">
        <v>27</v>
      </c>
      <c r="S5" s="3">
        <v>15</v>
      </c>
      <c r="T5" s="3">
        <v>310</v>
      </c>
      <c r="U5" s="3">
        <v>833</v>
      </c>
      <c r="V5" s="3">
        <f>U5*2</f>
        <v>1666</v>
      </c>
      <c r="W5" s="37" t="s">
        <v>36</v>
      </c>
      <c r="X5" s="37">
        <v>1</v>
      </c>
      <c r="Y5" s="36" t="s">
        <v>113</v>
      </c>
      <c r="Z5" s="36" t="s">
        <v>114</v>
      </c>
      <c r="AA5" s="36"/>
      <c r="AB5" s="36"/>
      <c r="AC5" s="36"/>
      <c r="AD5" s="36"/>
      <c r="AE5" s="3">
        <v>1</v>
      </c>
      <c r="AF5" s="3">
        <v>0</v>
      </c>
      <c r="AG5" s="3">
        <v>0</v>
      </c>
      <c r="AH5" s="3">
        <v>1025</v>
      </c>
      <c r="AI5" s="37">
        <v>20180328</v>
      </c>
      <c r="AJ5" s="37" t="s">
        <v>144</v>
      </c>
      <c r="AK5" s="37" t="s">
        <v>145</v>
      </c>
      <c r="AL5" s="35">
        <v>29</v>
      </c>
      <c r="AM5" s="34" t="s">
        <v>75</v>
      </c>
      <c r="AN5" s="40" t="s">
        <v>329</v>
      </c>
      <c r="AO5" s="40" t="s">
        <v>167</v>
      </c>
      <c r="AP5" s="34" t="s">
        <v>73</v>
      </c>
      <c r="AQ5" s="34" t="s">
        <v>72</v>
      </c>
      <c r="AR5" s="40" t="s">
        <v>330</v>
      </c>
      <c r="AS5" s="40"/>
      <c r="AT5" s="40"/>
      <c r="AU5" s="40"/>
      <c r="AV5" s="34" t="s">
        <v>74</v>
      </c>
      <c r="AW5" s="39">
        <v>42711</v>
      </c>
      <c r="AX5" s="40" t="s">
        <v>167</v>
      </c>
      <c r="AY5" s="40"/>
      <c r="AZ5" s="40"/>
      <c r="BA5" s="40"/>
      <c r="BB5" s="40"/>
      <c r="BC5" s="40"/>
      <c r="BD5" s="40"/>
      <c r="BE5" s="40"/>
      <c r="BF5" s="40"/>
      <c r="BG5" s="41" t="s">
        <v>234</v>
      </c>
      <c r="BH5" s="42" t="s">
        <v>243</v>
      </c>
      <c r="BI5" s="40" t="s">
        <v>95</v>
      </c>
      <c r="BJ5" s="40" t="s">
        <v>94</v>
      </c>
      <c r="BK5" s="40"/>
      <c r="BL5" s="3" t="s">
        <v>42</v>
      </c>
      <c r="BM5" s="35" t="s">
        <v>210</v>
      </c>
      <c r="BN5" s="35" t="s">
        <v>209</v>
      </c>
      <c r="BO5" s="37" t="s">
        <v>201</v>
      </c>
      <c r="BP5" s="43" t="s">
        <v>28</v>
      </c>
    </row>
    <row r="6" spans="1:68" s="23" customFormat="1" x14ac:dyDescent="0.35">
      <c r="A6" s="23">
        <v>2</v>
      </c>
      <c r="B6" s="34" t="s">
        <v>30</v>
      </c>
      <c r="C6" s="34" t="s">
        <v>31</v>
      </c>
      <c r="D6" s="35" t="s">
        <v>13</v>
      </c>
      <c r="E6" s="90">
        <v>49</v>
      </c>
      <c r="F6" s="45">
        <v>4800925</v>
      </c>
      <c r="G6" s="35" t="s">
        <v>15</v>
      </c>
      <c r="H6" s="36" t="s">
        <v>613</v>
      </c>
      <c r="I6" s="3">
        <v>29.2</v>
      </c>
      <c r="J6" s="3">
        <v>28.7</v>
      </c>
      <c r="K6" s="35">
        <v>44.521000000000001</v>
      </c>
      <c r="L6" s="35">
        <v>-63.405999999999999</v>
      </c>
      <c r="M6" s="3"/>
      <c r="N6" s="37">
        <v>44.33</v>
      </c>
      <c r="O6" s="37">
        <v>-63.41</v>
      </c>
      <c r="P6" s="37">
        <v>44.53</v>
      </c>
      <c r="Q6" s="37">
        <f>-63.31</f>
        <v>-63.31</v>
      </c>
      <c r="R6" s="3" t="s">
        <v>32</v>
      </c>
      <c r="S6" s="3">
        <v>2</v>
      </c>
      <c r="T6" s="3">
        <v>40</v>
      </c>
      <c r="U6" s="3">
        <v>172</v>
      </c>
      <c r="V6" s="3">
        <f>U6</f>
        <v>172</v>
      </c>
      <c r="W6" s="37" t="s">
        <v>38</v>
      </c>
      <c r="X6" s="37">
        <v>1</v>
      </c>
      <c r="Y6" s="36" t="s">
        <v>113</v>
      </c>
      <c r="Z6" s="36" t="s">
        <v>114</v>
      </c>
      <c r="AA6" s="36"/>
      <c r="AB6" s="36"/>
      <c r="AC6" s="36"/>
      <c r="AD6" s="36"/>
      <c r="AE6" s="3">
        <v>2</v>
      </c>
      <c r="AF6" s="3">
        <v>1</v>
      </c>
      <c r="AG6" s="3">
        <v>2</v>
      </c>
      <c r="AH6" s="44">
        <v>1024.3</v>
      </c>
      <c r="AI6" s="36">
        <v>20180228</v>
      </c>
      <c r="AJ6" s="37" t="s">
        <v>144</v>
      </c>
      <c r="AK6" s="36" t="s">
        <v>145</v>
      </c>
      <c r="AL6" s="45">
        <v>33</v>
      </c>
      <c r="AM6" s="41" t="s">
        <v>69</v>
      </c>
      <c r="AN6" s="40" t="s">
        <v>323</v>
      </c>
      <c r="AO6" s="40" t="s">
        <v>167</v>
      </c>
      <c r="AP6" s="41" t="s">
        <v>70</v>
      </c>
      <c r="AQ6" s="41" t="s">
        <v>71</v>
      </c>
      <c r="AR6" s="40" t="s">
        <v>324</v>
      </c>
      <c r="AS6" s="40"/>
      <c r="AT6" s="40"/>
      <c r="AU6" s="40"/>
      <c r="AV6" s="41">
        <v>4551</v>
      </c>
      <c r="AW6" s="39">
        <v>42691</v>
      </c>
      <c r="AX6" s="40" t="s">
        <v>167</v>
      </c>
      <c r="AY6" s="40"/>
      <c r="AZ6" s="40"/>
      <c r="BA6" s="40"/>
      <c r="BB6" s="40"/>
      <c r="BC6" s="40"/>
      <c r="BD6" s="40"/>
      <c r="BE6" s="40"/>
      <c r="BF6" s="40"/>
      <c r="BG6" s="41" t="s">
        <v>234</v>
      </c>
      <c r="BH6" s="42" t="s">
        <v>243</v>
      </c>
      <c r="BI6" s="40" t="s">
        <v>95</v>
      </c>
      <c r="BJ6" s="40" t="s">
        <v>94</v>
      </c>
      <c r="BK6" s="40"/>
      <c r="BL6" s="3"/>
      <c r="BM6" s="35" t="s">
        <v>210</v>
      </c>
      <c r="BN6" s="35" t="s">
        <v>209</v>
      </c>
      <c r="BO6" s="37" t="s">
        <v>201</v>
      </c>
      <c r="BP6" s="43" t="s">
        <v>224</v>
      </c>
    </row>
    <row r="7" spans="1:68" s="23" customFormat="1" x14ac:dyDescent="0.35">
      <c r="A7" s="23">
        <v>3</v>
      </c>
      <c r="B7" s="34" t="s">
        <v>31</v>
      </c>
      <c r="C7" s="34" t="s">
        <v>33</v>
      </c>
      <c r="D7" s="35" t="s">
        <v>24</v>
      </c>
      <c r="E7" s="90">
        <v>33</v>
      </c>
      <c r="F7" s="35">
        <v>4800926</v>
      </c>
      <c r="G7" s="35" t="s">
        <v>15</v>
      </c>
      <c r="H7" s="36" t="s">
        <v>614</v>
      </c>
      <c r="I7" s="3">
        <v>29.2</v>
      </c>
      <c r="J7" s="3">
        <v>26.4</v>
      </c>
      <c r="K7" s="35">
        <v>44.521000000000001</v>
      </c>
      <c r="L7" s="35">
        <v>-63.405999999999999</v>
      </c>
      <c r="M7" s="3"/>
      <c r="N7" s="37">
        <v>43.19</v>
      </c>
      <c r="O7" s="37">
        <v>-63.54</v>
      </c>
      <c r="P7" s="37">
        <v>44.51</v>
      </c>
      <c r="Q7" s="37">
        <v>-62.1</v>
      </c>
      <c r="R7" s="3" t="s">
        <v>34</v>
      </c>
      <c r="S7" s="3">
        <v>19</v>
      </c>
      <c r="T7" s="3">
        <v>350</v>
      </c>
      <c r="U7" s="3">
        <v>997</v>
      </c>
      <c r="V7" s="3">
        <f>U7</f>
        <v>997</v>
      </c>
      <c r="W7" s="37" t="s">
        <v>37</v>
      </c>
      <c r="X7" s="37">
        <v>1</v>
      </c>
      <c r="Y7" s="36" t="s">
        <v>113</v>
      </c>
      <c r="Z7" s="36" t="s">
        <v>114</v>
      </c>
      <c r="AA7" s="36"/>
      <c r="AB7" s="36"/>
      <c r="AC7" s="36"/>
      <c r="AD7" s="36"/>
      <c r="AE7" s="3">
        <v>4</v>
      </c>
      <c r="AF7" s="3">
        <v>3</v>
      </c>
      <c r="AG7" s="3">
        <v>2.5</v>
      </c>
      <c r="AH7" s="3">
        <v>1023.9</v>
      </c>
      <c r="AI7" s="37">
        <v>20180328</v>
      </c>
      <c r="AJ7" s="37" t="s">
        <v>144</v>
      </c>
      <c r="AK7" s="37" t="s">
        <v>145</v>
      </c>
      <c r="AL7" s="35">
        <v>29</v>
      </c>
      <c r="AM7" s="34" t="s">
        <v>75</v>
      </c>
      <c r="AN7" s="40" t="s">
        <v>329</v>
      </c>
      <c r="AO7" s="40" t="s">
        <v>167</v>
      </c>
      <c r="AP7" s="34" t="s">
        <v>73</v>
      </c>
      <c r="AQ7" s="34" t="s">
        <v>72</v>
      </c>
      <c r="AR7" s="40" t="s">
        <v>330</v>
      </c>
      <c r="AS7" s="40"/>
      <c r="AT7" s="40"/>
      <c r="AU7" s="40"/>
      <c r="AV7" s="34" t="s">
        <v>74</v>
      </c>
      <c r="AW7" s="39">
        <v>42711</v>
      </c>
      <c r="AX7" s="40" t="s">
        <v>167</v>
      </c>
      <c r="AY7" s="40"/>
      <c r="AZ7" s="40"/>
      <c r="BA7" s="40"/>
      <c r="BB7" s="40"/>
      <c r="BC7" s="40"/>
      <c r="BD7" s="40"/>
      <c r="BE7" s="40"/>
      <c r="BF7" s="40"/>
      <c r="BG7" s="41" t="s">
        <v>234</v>
      </c>
      <c r="BH7" s="42" t="s">
        <v>243</v>
      </c>
      <c r="BI7" s="40" t="s">
        <v>95</v>
      </c>
      <c r="BJ7" s="40" t="s">
        <v>94</v>
      </c>
      <c r="BK7" s="40"/>
      <c r="BL7" s="3" t="s">
        <v>43</v>
      </c>
      <c r="BM7" s="35" t="s">
        <v>210</v>
      </c>
      <c r="BN7" s="35" t="s">
        <v>209</v>
      </c>
      <c r="BO7" s="37" t="s">
        <v>201</v>
      </c>
      <c r="BP7" s="43" t="s">
        <v>221</v>
      </c>
    </row>
    <row r="8" spans="1:68" s="23" customFormat="1" x14ac:dyDescent="0.35">
      <c r="A8" s="23">
        <v>4</v>
      </c>
      <c r="B8" s="34" t="s">
        <v>33</v>
      </c>
      <c r="C8" s="34" t="s">
        <v>45</v>
      </c>
      <c r="D8" s="35" t="s">
        <v>35</v>
      </c>
      <c r="E8" s="90">
        <v>25</v>
      </c>
      <c r="F8" s="35">
        <v>4800994</v>
      </c>
      <c r="G8" s="35" t="s">
        <v>15</v>
      </c>
      <c r="H8" s="36" t="s">
        <v>615</v>
      </c>
      <c r="I8" s="3">
        <v>29.2</v>
      </c>
      <c r="J8" s="3">
        <v>26.3</v>
      </c>
      <c r="K8" s="35">
        <v>44.389319999999998</v>
      </c>
      <c r="L8" s="35">
        <v>-63.436279999999996</v>
      </c>
      <c r="M8" s="3"/>
      <c r="N8" s="37">
        <v>42.87</v>
      </c>
      <c r="O8" s="37">
        <v>-63.44</v>
      </c>
      <c r="P8" s="37">
        <v>44.4</v>
      </c>
      <c r="Q8" s="37">
        <v>-61.63</v>
      </c>
      <c r="R8" s="3" t="s">
        <v>46</v>
      </c>
      <c r="S8" s="3">
        <v>24</v>
      </c>
      <c r="T8" s="3">
        <v>465</v>
      </c>
      <c r="U8" s="3">
        <v>1125</v>
      </c>
      <c r="V8" s="3">
        <f>(138+82)/2</f>
        <v>110</v>
      </c>
      <c r="W8" s="37" t="s">
        <v>37</v>
      </c>
      <c r="X8" s="37">
        <v>2</v>
      </c>
      <c r="Y8" s="36" t="s">
        <v>113</v>
      </c>
      <c r="Z8" s="36" t="s">
        <v>114</v>
      </c>
      <c r="AA8" s="36"/>
      <c r="AB8" s="36"/>
      <c r="AC8" s="36"/>
      <c r="AD8" s="36"/>
      <c r="AE8" s="3">
        <v>3</v>
      </c>
      <c r="AF8" s="3">
        <v>3</v>
      </c>
      <c r="AG8" s="3">
        <v>5</v>
      </c>
      <c r="AH8" s="3">
        <v>1023.5</v>
      </c>
      <c r="AI8" s="37">
        <v>20180601</v>
      </c>
      <c r="AJ8" s="37" t="s">
        <v>144</v>
      </c>
      <c r="AK8" s="37" t="s">
        <v>145</v>
      </c>
      <c r="AL8" s="35">
        <v>32</v>
      </c>
      <c r="AM8" s="34" t="s">
        <v>76</v>
      </c>
      <c r="AN8" s="40" t="s">
        <v>323</v>
      </c>
      <c r="AO8" s="40" t="s">
        <v>167</v>
      </c>
      <c r="AP8" s="34" t="s">
        <v>77</v>
      </c>
      <c r="AQ8" s="34" t="s">
        <v>78</v>
      </c>
      <c r="AR8" s="40" t="s">
        <v>339</v>
      </c>
      <c r="AS8" s="40"/>
      <c r="AT8" s="40"/>
      <c r="AU8" s="40"/>
      <c r="AV8" s="34" t="s">
        <v>79</v>
      </c>
      <c r="AW8" s="39">
        <v>42711</v>
      </c>
      <c r="AX8" s="40" t="s">
        <v>167</v>
      </c>
      <c r="AY8" s="40"/>
      <c r="AZ8" s="40"/>
      <c r="BA8" s="40"/>
      <c r="BB8" s="40"/>
      <c r="BC8" s="40"/>
      <c r="BD8" s="40"/>
      <c r="BE8" s="40"/>
      <c r="BF8" s="40"/>
      <c r="BG8" s="41" t="s">
        <v>234</v>
      </c>
      <c r="BH8" s="42" t="s">
        <v>243</v>
      </c>
      <c r="BI8" s="40" t="s">
        <v>96</v>
      </c>
      <c r="BJ8" s="40" t="s">
        <v>97</v>
      </c>
      <c r="BK8" s="40"/>
      <c r="BL8" s="3"/>
      <c r="BM8" s="35" t="s">
        <v>210</v>
      </c>
      <c r="BN8" s="35" t="s">
        <v>209</v>
      </c>
      <c r="BO8" s="37" t="s">
        <v>201</v>
      </c>
      <c r="BP8" s="43" t="s">
        <v>222</v>
      </c>
    </row>
    <row r="9" spans="1:68" s="23" customFormat="1" x14ac:dyDescent="0.35">
      <c r="A9" s="23">
        <v>5</v>
      </c>
      <c r="B9" s="34" t="s">
        <v>45</v>
      </c>
      <c r="C9" s="34" t="s">
        <v>47</v>
      </c>
      <c r="D9" s="35" t="s">
        <v>44</v>
      </c>
      <c r="E9" s="90">
        <v>32</v>
      </c>
      <c r="F9" s="35">
        <v>4800993</v>
      </c>
      <c r="G9" s="35" t="s">
        <v>15</v>
      </c>
      <c r="H9" s="36" t="s">
        <v>616</v>
      </c>
      <c r="I9" s="3">
        <v>29.3</v>
      </c>
      <c r="J9" s="3">
        <v>26.4</v>
      </c>
      <c r="K9" s="35">
        <v>44.316499999999998</v>
      </c>
      <c r="L9" s="35">
        <v>-63.301000000000002</v>
      </c>
      <c r="M9" s="3"/>
      <c r="N9" s="37">
        <v>42.88</v>
      </c>
      <c r="O9" s="37">
        <v>-63.47</v>
      </c>
      <c r="P9" s="37">
        <v>44.52</v>
      </c>
      <c r="Q9" s="37">
        <v>-61.64</v>
      </c>
      <c r="R9" s="3" t="s">
        <v>48</v>
      </c>
      <c r="S9" s="3">
        <v>22</v>
      </c>
      <c r="T9" s="3">
        <v>480</v>
      </c>
      <c r="U9" s="3">
        <v>1089</v>
      </c>
      <c r="V9" s="3">
        <f>(U9-1)/2</f>
        <v>544</v>
      </c>
      <c r="W9" s="37" t="s">
        <v>37</v>
      </c>
      <c r="X9" s="37">
        <v>2</v>
      </c>
      <c r="Y9" s="36" t="s">
        <v>113</v>
      </c>
      <c r="Z9" s="36" t="s">
        <v>114</v>
      </c>
      <c r="AA9" s="36"/>
      <c r="AB9" s="36"/>
      <c r="AC9" s="36"/>
      <c r="AD9" s="36"/>
      <c r="AE9" s="3">
        <v>2</v>
      </c>
      <c r="AF9" s="3">
        <v>2</v>
      </c>
      <c r="AG9" s="3">
        <v>2</v>
      </c>
      <c r="AH9" s="3">
        <v>1023.5</v>
      </c>
      <c r="AI9" s="37">
        <v>20180601</v>
      </c>
      <c r="AJ9" s="37" t="s">
        <v>144</v>
      </c>
      <c r="AK9" s="37" t="s">
        <v>145</v>
      </c>
      <c r="AL9" s="35">
        <v>30</v>
      </c>
      <c r="AM9" s="34" t="s">
        <v>81</v>
      </c>
      <c r="AN9" s="38" t="s">
        <v>335</v>
      </c>
      <c r="AO9" s="38" t="s">
        <v>167</v>
      </c>
      <c r="AP9" s="34" t="s">
        <v>82</v>
      </c>
      <c r="AQ9" s="34" t="s">
        <v>83</v>
      </c>
      <c r="AR9" s="38" t="s">
        <v>336</v>
      </c>
      <c r="AS9" s="38"/>
      <c r="AT9" s="38"/>
      <c r="AU9" s="38"/>
      <c r="AV9" s="34" t="s">
        <v>80</v>
      </c>
      <c r="AW9" s="39">
        <v>42723</v>
      </c>
      <c r="AX9" s="40" t="s">
        <v>167</v>
      </c>
      <c r="AY9" s="38"/>
      <c r="AZ9" s="38"/>
      <c r="BA9" s="38"/>
      <c r="BB9" s="38"/>
      <c r="BC9" s="38"/>
      <c r="BD9" s="40"/>
      <c r="BE9" s="40"/>
      <c r="BF9" s="40"/>
      <c r="BG9" s="41" t="s">
        <v>234</v>
      </c>
      <c r="BH9" s="42" t="s">
        <v>243</v>
      </c>
      <c r="BI9" s="40" t="s">
        <v>95</v>
      </c>
      <c r="BJ9" s="40" t="s">
        <v>94</v>
      </c>
      <c r="BK9" s="40"/>
      <c r="BL9" s="3"/>
      <c r="BM9" s="35" t="s">
        <v>210</v>
      </c>
      <c r="BN9" s="35" t="s">
        <v>209</v>
      </c>
      <c r="BO9" s="37" t="s">
        <v>201</v>
      </c>
      <c r="BP9" s="43" t="s">
        <v>49</v>
      </c>
    </row>
    <row r="10" spans="1:68" s="23" customFormat="1" x14ac:dyDescent="0.35">
      <c r="A10" s="23">
        <v>6</v>
      </c>
      <c r="B10" s="34" t="s">
        <v>50</v>
      </c>
      <c r="C10" s="34" t="s">
        <v>51</v>
      </c>
      <c r="D10" s="35" t="s">
        <v>13</v>
      </c>
      <c r="E10" s="90">
        <v>54</v>
      </c>
      <c r="F10" s="35">
        <v>4800925</v>
      </c>
      <c r="G10" s="35" t="s">
        <v>15</v>
      </c>
      <c r="H10" s="36" t="s">
        <v>617</v>
      </c>
      <c r="I10" s="3">
        <v>29.2</v>
      </c>
      <c r="J10" s="3">
        <v>26.5</v>
      </c>
      <c r="K10" s="35">
        <v>44.363</v>
      </c>
      <c r="L10" s="35">
        <v>-63.420999999999999</v>
      </c>
      <c r="M10" s="3"/>
      <c r="N10" s="37">
        <v>43.2</v>
      </c>
      <c r="O10" s="37">
        <v>-63.45</v>
      </c>
      <c r="P10" s="37">
        <v>44.53</v>
      </c>
      <c r="Q10" s="37">
        <v>-62.1</v>
      </c>
      <c r="R10" s="3" t="s">
        <v>52</v>
      </c>
      <c r="S10" s="3">
        <v>21</v>
      </c>
      <c r="T10" s="3">
        <v>440</v>
      </c>
      <c r="U10" s="3">
        <v>1198</v>
      </c>
      <c r="V10" s="3">
        <f>U10/2</f>
        <v>599</v>
      </c>
      <c r="W10" s="37" t="s">
        <v>37</v>
      </c>
      <c r="X10" s="37">
        <v>2</v>
      </c>
      <c r="Y10" s="36" t="s">
        <v>113</v>
      </c>
      <c r="Z10" s="36" t="s">
        <v>114</v>
      </c>
      <c r="AA10" s="36"/>
      <c r="AB10" s="36"/>
      <c r="AC10" s="36"/>
      <c r="AD10" s="36"/>
      <c r="AE10" s="3" t="s">
        <v>58</v>
      </c>
      <c r="AF10" s="3">
        <v>6</v>
      </c>
      <c r="AG10" s="3">
        <v>6</v>
      </c>
      <c r="AH10" s="44">
        <v>1022.7</v>
      </c>
      <c r="AI10" s="36">
        <v>20180711</v>
      </c>
      <c r="AJ10" s="36" t="s">
        <v>144</v>
      </c>
      <c r="AK10" s="36" t="s">
        <v>145</v>
      </c>
      <c r="AL10" s="45">
        <v>33</v>
      </c>
      <c r="AM10" s="41" t="s">
        <v>69</v>
      </c>
      <c r="AN10" s="40" t="s">
        <v>323</v>
      </c>
      <c r="AO10" s="40" t="s">
        <v>167</v>
      </c>
      <c r="AP10" s="41" t="s">
        <v>70</v>
      </c>
      <c r="AQ10" s="41" t="s">
        <v>71</v>
      </c>
      <c r="AR10" s="40" t="s">
        <v>324</v>
      </c>
      <c r="AS10" s="40"/>
      <c r="AT10" s="40"/>
      <c r="AU10" s="40"/>
      <c r="AV10" s="41">
        <v>4551</v>
      </c>
      <c r="AW10" s="39">
        <v>42691</v>
      </c>
      <c r="AX10" s="40" t="s">
        <v>167</v>
      </c>
      <c r="AY10" s="40"/>
      <c r="AZ10" s="40"/>
      <c r="BA10" s="40"/>
      <c r="BB10" s="40"/>
      <c r="BC10" s="40"/>
      <c r="BD10" s="40"/>
      <c r="BE10" s="40"/>
      <c r="BF10" s="40"/>
      <c r="BG10" s="41" t="s">
        <v>234</v>
      </c>
      <c r="BH10" s="42" t="s">
        <v>243</v>
      </c>
      <c r="BI10" s="40" t="s">
        <v>96</v>
      </c>
      <c r="BJ10" s="40" t="s">
        <v>97</v>
      </c>
      <c r="BK10" s="40"/>
      <c r="BL10" s="3"/>
      <c r="BM10" s="35" t="s">
        <v>210</v>
      </c>
      <c r="BN10" s="35" t="s">
        <v>209</v>
      </c>
      <c r="BO10" s="37" t="s">
        <v>205</v>
      </c>
      <c r="BP10" s="51" t="s">
        <v>223</v>
      </c>
    </row>
    <row r="11" spans="1:68" s="23" customFormat="1" x14ac:dyDescent="0.35">
      <c r="A11" s="23">
        <v>7</v>
      </c>
      <c r="B11" s="34" t="s">
        <v>54</v>
      </c>
      <c r="C11" s="34" t="s">
        <v>60</v>
      </c>
      <c r="D11" s="35" t="s">
        <v>35</v>
      </c>
      <c r="E11" s="90">
        <v>32</v>
      </c>
      <c r="F11" s="35">
        <v>4800994</v>
      </c>
      <c r="G11" s="35" t="s">
        <v>15</v>
      </c>
      <c r="H11" s="36" t="s">
        <v>618</v>
      </c>
      <c r="I11" s="3" t="s">
        <v>62</v>
      </c>
      <c r="J11" s="3" t="s">
        <v>61</v>
      </c>
      <c r="K11" s="35">
        <v>44.520780000000002</v>
      </c>
      <c r="L11" s="35">
        <v>-63.406399999999998</v>
      </c>
      <c r="M11" s="3"/>
      <c r="N11" s="37">
        <v>43.79</v>
      </c>
      <c r="O11" s="37">
        <v>-63.52</v>
      </c>
      <c r="P11" s="37">
        <v>44.53</v>
      </c>
      <c r="Q11" s="37">
        <v>-62.79</v>
      </c>
      <c r="R11" s="3" t="s">
        <v>59</v>
      </c>
      <c r="S11" s="3">
        <v>10</v>
      </c>
      <c r="T11" s="3">
        <v>210</v>
      </c>
      <c r="U11" s="3">
        <v>645</v>
      </c>
      <c r="V11" s="3">
        <f>(U11-1)/2</f>
        <v>322</v>
      </c>
      <c r="W11" s="37" t="s">
        <v>37</v>
      </c>
      <c r="X11" s="37">
        <v>2</v>
      </c>
      <c r="Y11" s="37">
        <v>4</v>
      </c>
      <c r="Z11" s="37">
        <v>4</v>
      </c>
      <c r="AA11" s="37"/>
      <c r="AB11" s="37"/>
      <c r="AC11" s="37"/>
      <c r="AD11" s="37"/>
      <c r="AE11" s="3">
        <v>1</v>
      </c>
      <c r="AF11" s="3">
        <v>1</v>
      </c>
      <c r="AG11" s="3">
        <v>1</v>
      </c>
      <c r="AH11" s="3">
        <v>1022.5</v>
      </c>
      <c r="AI11" s="37">
        <v>20180907</v>
      </c>
      <c r="AJ11" s="37" t="s">
        <v>150</v>
      </c>
      <c r="AK11" s="37" t="s">
        <v>147</v>
      </c>
      <c r="AL11" s="35">
        <v>32</v>
      </c>
      <c r="AM11" s="34" t="s">
        <v>76</v>
      </c>
      <c r="AN11" s="38" t="s">
        <v>340</v>
      </c>
      <c r="AO11" s="38" t="s">
        <v>167</v>
      </c>
      <c r="AP11" s="34" t="s">
        <v>77</v>
      </c>
      <c r="AQ11" s="34" t="s">
        <v>78</v>
      </c>
      <c r="AR11" s="38" t="s">
        <v>51</v>
      </c>
      <c r="AS11" s="38"/>
      <c r="AT11" s="38"/>
      <c r="AU11" s="38"/>
      <c r="AV11" s="34" t="s">
        <v>79</v>
      </c>
      <c r="AW11" s="39">
        <v>42711</v>
      </c>
      <c r="AX11" s="40" t="s">
        <v>167</v>
      </c>
      <c r="AY11" s="38"/>
      <c r="AZ11" s="38"/>
      <c r="BA11" s="38"/>
      <c r="BB11" s="38"/>
      <c r="BC11" s="38"/>
      <c r="BD11" s="40"/>
      <c r="BE11" s="40"/>
      <c r="BF11" s="40"/>
      <c r="BG11" s="41" t="s">
        <v>234</v>
      </c>
      <c r="BH11" s="42" t="s">
        <v>243</v>
      </c>
      <c r="BI11" s="40" t="s">
        <v>96</v>
      </c>
      <c r="BJ11" s="40" t="s">
        <v>97</v>
      </c>
      <c r="BK11" s="40"/>
      <c r="BL11" s="3"/>
      <c r="BM11" s="35" t="s">
        <v>210</v>
      </c>
      <c r="BN11" s="35" t="s">
        <v>209</v>
      </c>
      <c r="BO11" s="37" t="s">
        <v>201</v>
      </c>
      <c r="BP11" s="51" t="s">
        <v>106</v>
      </c>
    </row>
    <row r="12" spans="1:68" s="23" customFormat="1" x14ac:dyDescent="0.35">
      <c r="A12" s="23">
        <v>8</v>
      </c>
      <c r="B12" s="34" t="s">
        <v>54</v>
      </c>
      <c r="C12" s="34" t="s">
        <v>60</v>
      </c>
      <c r="D12" s="35" t="s">
        <v>53</v>
      </c>
      <c r="E12" s="90">
        <v>26</v>
      </c>
      <c r="F12" s="35">
        <v>4800937</v>
      </c>
      <c r="G12" s="35" t="s">
        <v>15</v>
      </c>
      <c r="H12" s="36" t="s">
        <v>619</v>
      </c>
      <c r="I12" s="3" t="s">
        <v>62</v>
      </c>
      <c r="J12" s="3" t="s">
        <v>61</v>
      </c>
      <c r="K12" s="35">
        <v>44.520780000000002</v>
      </c>
      <c r="L12" s="35">
        <v>-63.406399999999998</v>
      </c>
      <c r="M12" s="3"/>
      <c r="N12" s="37">
        <v>43.78</v>
      </c>
      <c r="O12" s="37">
        <v>-63.53</v>
      </c>
      <c r="P12" s="37">
        <v>44.53</v>
      </c>
      <c r="Q12" s="37">
        <v>-62.75</v>
      </c>
      <c r="R12" s="3" t="s">
        <v>59</v>
      </c>
      <c r="S12" s="3">
        <v>10</v>
      </c>
      <c r="T12" s="3">
        <v>220</v>
      </c>
      <c r="U12" s="3">
        <v>637</v>
      </c>
      <c r="V12" s="3">
        <f>(U12-1)/2</f>
        <v>318</v>
      </c>
      <c r="W12" s="37" t="s">
        <v>37</v>
      </c>
      <c r="X12" s="37">
        <v>2</v>
      </c>
      <c r="Y12" s="37">
        <v>4</v>
      </c>
      <c r="Z12" s="37">
        <v>4</v>
      </c>
      <c r="AA12" s="37">
        <v>4</v>
      </c>
      <c r="AB12" s="37"/>
      <c r="AC12" s="37"/>
      <c r="AD12" s="37"/>
      <c r="AE12" s="3">
        <v>8</v>
      </c>
      <c r="AF12" s="3">
        <v>7</v>
      </c>
      <c r="AG12" s="3">
        <v>4.5</v>
      </c>
      <c r="AH12" s="3">
        <v>1022.5</v>
      </c>
      <c r="AI12" s="37">
        <v>20180228</v>
      </c>
      <c r="AJ12" s="37" t="s">
        <v>146</v>
      </c>
      <c r="AK12" s="37" t="s">
        <v>147</v>
      </c>
      <c r="AL12" s="35">
        <v>42</v>
      </c>
      <c r="AM12" s="34" t="s">
        <v>84</v>
      </c>
      <c r="AN12" s="38" t="s">
        <v>343</v>
      </c>
      <c r="AO12" s="38" t="s">
        <v>167</v>
      </c>
      <c r="AP12" s="34" t="s">
        <v>85</v>
      </c>
      <c r="AQ12" s="34"/>
      <c r="AR12" s="38"/>
      <c r="AS12" s="34" t="s">
        <v>87</v>
      </c>
      <c r="AT12" s="38" t="s">
        <v>344</v>
      </c>
      <c r="AU12" s="38" t="s">
        <v>349</v>
      </c>
      <c r="AV12" s="34" t="s">
        <v>86</v>
      </c>
      <c r="AW12" s="39">
        <v>42859</v>
      </c>
      <c r="AX12" s="40" t="s">
        <v>167</v>
      </c>
      <c r="AY12" s="38"/>
      <c r="AZ12" s="38"/>
      <c r="BA12" s="38"/>
      <c r="BB12" s="38"/>
      <c r="BC12" s="38"/>
      <c r="BD12" s="40"/>
      <c r="BE12" s="40"/>
      <c r="BF12" s="40"/>
      <c r="BG12" s="41" t="s">
        <v>234</v>
      </c>
      <c r="BH12" s="42" t="s">
        <v>243</v>
      </c>
      <c r="BI12" s="40" t="s">
        <v>95</v>
      </c>
      <c r="BJ12" s="40" t="s">
        <v>94</v>
      </c>
      <c r="BK12" s="40"/>
      <c r="BL12" s="3"/>
      <c r="BM12" s="35" t="s">
        <v>210</v>
      </c>
      <c r="BN12" s="35" t="s">
        <v>209</v>
      </c>
      <c r="BO12" s="37" t="s">
        <v>201</v>
      </c>
      <c r="BP12" s="51" t="s">
        <v>107</v>
      </c>
    </row>
    <row r="13" spans="1:68" s="23" customFormat="1" x14ac:dyDescent="0.35">
      <c r="A13" s="23">
        <v>9</v>
      </c>
      <c r="B13" s="34" t="s">
        <v>63</v>
      </c>
      <c r="C13" s="34" t="s">
        <v>88</v>
      </c>
      <c r="D13" s="35" t="s">
        <v>44</v>
      </c>
      <c r="E13" s="90">
        <v>34</v>
      </c>
      <c r="F13" s="35">
        <v>4800993</v>
      </c>
      <c r="G13" s="35" t="s">
        <v>129</v>
      </c>
      <c r="H13" s="36" t="s">
        <v>620</v>
      </c>
      <c r="I13" s="3">
        <v>29.2</v>
      </c>
      <c r="J13" s="3">
        <v>26.4</v>
      </c>
      <c r="K13" s="35">
        <v>48.7256</v>
      </c>
      <c r="L13" s="35">
        <v>-52.950600000000001</v>
      </c>
      <c r="M13" s="3"/>
      <c r="N13" s="37">
        <v>48.7</v>
      </c>
      <c r="O13" s="37">
        <v>-53</v>
      </c>
      <c r="P13" s="37">
        <v>49.9</v>
      </c>
      <c r="Q13" s="37">
        <v>-49.6</v>
      </c>
      <c r="R13" s="3" t="s">
        <v>66</v>
      </c>
      <c r="S13" s="3">
        <v>21</v>
      </c>
      <c r="T13" s="3">
        <v>495</v>
      </c>
      <c r="U13" s="3">
        <v>430</v>
      </c>
      <c r="V13" s="3">
        <f>224*2</f>
        <v>448</v>
      </c>
      <c r="W13" s="37" t="s">
        <v>36</v>
      </c>
      <c r="X13" s="37">
        <v>1</v>
      </c>
      <c r="Y13" s="37">
        <v>4</v>
      </c>
      <c r="Z13" s="37">
        <v>4</v>
      </c>
      <c r="AA13" s="37"/>
      <c r="AB13" s="37"/>
      <c r="AC13" s="37"/>
      <c r="AD13" s="37"/>
      <c r="AE13" s="3" t="s">
        <v>64</v>
      </c>
      <c r="AF13" s="3">
        <v>3</v>
      </c>
      <c r="AG13" s="3">
        <v>8</v>
      </c>
      <c r="AH13" s="3">
        <v>1025</v>
      </c>
      <c r="AI13" s="37">
        <v>20181016</v>
      </c>
      <c r="AJ13" s="37" t="s">
        <v>144</v>
      </c>
      <c r="AK13" s="37" t="s">
        <v>145</v>
      </c>
      <c r="AL13" s="35">
        <v>30</v>
      </c>
      <c r="AM13" s="34" t="s">
        <v>81</v>
      </c>
      <c r="AN13" s="38" t="s">
        <v>335</v>
      </c>
      <c r="AO13" s="38" t="s">
        <v>167</v>
      </c>
      <c r="AP13" s="34" t="s">
        <v>82</v>
      </c>
      <c r="AQ13" s="34" t="s">
        <v>83</v>
      </c>
      <c r="AR13" s="38" t="s">
        <v>336</v>
      </c>
      <c r="AS13" s="38"/>
      <c r="AT13" s="38"/>
      <c r="AU13" s="38"/>
      <c r="AV13" s="34" t="s">
        <v>80</v>
      </c>
      <c r="AW13" s="39">
        <v>42723</v>
      </c>
      <c r="AX13" s="38" t="s">
        <v>167</v>
      </c>
      <c r="AY13" s="38"/>
      <c r="AZ13" s="38"/>
      <c r="BA13" s="38"/>
      <c r="BB13" s="38"/>
      <c r="BC13" s="38"/>
      <c r="BD13" s="40"/>
      <c r="BE13" s="40"/>
      <c r="BF13" s="40"/>
      <c r="BG13" s="41" t="s">
        <v>234</v>
      </c>
      <c r="BH13" s="42" t="s">
        <v>243</v>
      </c>
      <c r="BI13" s="38" t="s">
        <v>98</v>
      </c>
      <c r="BJ13" s="38" t="s">
        <v>99</v>
      </c>
      <c r="BK13" s="38"/>
      <c r="BL13" s="3" t="s">
        <v>67</v>
      </c>
      <c r="BM13" s="35" t="s">
        <v>210</v>
      </c>
      <c r="BN13" s="35" t="s">
        <v>209</v>
      </c>
      <c r="BO13" s="37" t="s">
        <v>203</v>
      </c>
      <c r="BP13" s="52" t="s">
        <v>246</v>
      </c>
    </row>
    <row r="14" spans="1:68" s="23" customFormat="1" x14ac:dyDescent="0.35">
      <c r="A14" s="23">
        <v>10</v>
      </c>
      <c r="B14" s="34" t="s">
        <v>65</v>
      </c>
      <c r="C14" s="34" t="s">
        <v>89</v>
      </c>
      <c r="D14" s="35" t="s">
        <v>24</v>
      </c>
      <c r="E14" s="90">
        <v>39</v>
      </c>
      <c r="F14" s="35">
        <v>4800926</v>
      </c>
      <c r="G14" s="35" t="s">
        <v>15</v>
      </c>
      <c r="H14" s="36" t="s">
        <v>621</v>
      </c>
      <c r="I14" s="3">
        <v>29.1</v>
      </c>
      <c r="J14" s="3">
        <v>26.5</v>
      </c>
      <c r="K14" s="35">
        <v>44.395600000000002</v>
      </c>
      <c r="L14" s="35">
        <v>-63.368000000000002</v>
      </c>
      <c r="M14" s="3"/>
      <c r="N14" s="37">
        <v>43.79</v>
      </c>
      <c r="O14" s="37">
        <v>-63.5</v>
      </c>
      <c r="P14" s="37">
        <v>44.53</v>
      </c>
      <c r="Q14" s="37">
        <v>-62.83</v>
      </c>
      <c r="R14" s="3" t="s">
        <v>90</v>
      </c>
      <c r="S14" s="3">
        <v>16</v>
      </c>
      <c r="T14" s="3">
        <v>250</v>
      </c>
      <c r="U14" s="3">
        <v>856</v>
      </c>
      <c r="V14" s="3">
        <f>U14/2</f>
        <v>428</v>
      </c>
      <c r="W14" s="37" t="s">
        <v>37</v>
      </c>
      <c r="X14" s="37">
        <v>2</v>
      </c>
      <c r="Y14" s="36" t="s">
        <v>116</v>
      </c>
      <c r="Z14" s="36">
        <v>4</v>
      </c>
      <c r="AA14" s="36"/>
      <c r="AB14" s="36"/>
      <c r="AC14" s="36"/>
      <c r="AD14" s="36"/>
      <c r="AE14" s="3">
        <v>5</v>
      </c>
      <c r="AF14" s="3">
        <v>4</v>
      </c>
      <c r="AG14" s="3">
        <v>1.5</v>
      </c>
      <c r="AH14" s="3">
        <v>1024.5</v>
      </c>
      <c r="AI14" s="37">
        <v>20180907</v>
      </c>
      <c r="AJ14" s="37" t="s">
        <v>144</v>
      </c>
      <c r="AK14" s="37" t="s">
        <v>145</v>
      </c>
      <c r="AL14" s="35">
        <v>29</v>
      </c>
      <c r="AM14" s="34" t="s">
        <v>75</v>
      </c>
      <c r="AN14" s="38" t="s">
        <v>331</v>
      </c>
      <c r="AO14" s="38" t="s">
        <v>167</v>
      </c>
      <c r="AP14" s="34" t="s">
        <v>73</v>
      </c>
      <c r="AQ14" s="34" t="s">
        <v>72</v>
      </c>
      <c r="AR14" s="38" t="s">
        <v>332</v>
      </c>
      <c r="AS14" s="38"/>
      <c r="AT14" s="38"/>
      <c r="AU14" s="38"/>
      <c r="AV14" s="34" t="s">
        <v>74</v>
      </c>
      <c r="AW14" s="39">
        <v>42711</v>
      </c>
      <c r="AX14" s="40" t="s">
        <v>167</v>
      </c>
      <c r="AY14" s="38"/>
      <c r="AZ14" s="38"/>
      <c r="BA14" s="38"/>
      <c r="BB14" s="38"/>
      <c r="BC14" s="38"/>
      <c r="BD14" s="40"/>
      <c r="BE14" s="40"/>
      <c r="BF14" s="40"/>
      <c r="BG14" s="41" t="s">
        <v>234</v>
      </c>
      <c r="BH14" s="42" t="s">
        <v>243</v>
      </c>
      <c r="BI14" s="40" t="s">
        <v>96</v>
      </c>
      <c r="BJ14" s="40" t="s">
        <v>97</v>
      </c>
      <c r="BK14" s="40"/>
      <c r="BL14" s="3"/>
      <c r="BM14" s="35" t="s">
        <v>210</v>
      </c>
      <c r="BN14" s="35" t="s">
        <v>209</v>
      </c>
      <c r="BO14" s="37" t="s">
        <v>201</v>
      </c>
      <c r="BP14" s="43" t="s">
        <v>91</v>
      </c>
    </row>
    <row r="15" spans="1:68" s="23" customFormat="1" x14ac:dyDescent="0.35">
      <c r="A15" s="23">
        <v>11</v>
      </c>
      <c r="B15" s="34" t="s">
        <v>100</v>
      </c>
      <c r="C15" s="34" t="s">
        <v>103</v>
      </c>
      <c r="D15" s="35" t="s">
        <v>53</v>
      </c>
      <c r="E15" s="90">
        <v>30</v>
      </c>
      <c r="F15" s="35">
        <v>4800937</v>
      </c>
      <c r="G15" s="35" t="s">
        <v>15</v>
      </c>
      <c r="H15" s="36" t="s">
        <v>622</v>
      </c>
      <c r="I15" s="3">
        <v>29.2</v>
      </c>
      <c r="J15" s="3">
        <v>25.8</v>
      </c>
      <c r="K15" s="35">
        <v>44.385399999999997</v>
      </c>
      <c r="L15" s="35">
        <v>-63.368600000000001</v>
      </c>
      <c r="M15" s="3"/>
      <c r="N15" s="37">
        <v>42.59</v>
      </c>
      <c r="O15" s="37">
        <v>-63.46</v>
      </c>
      <c r="P15" s="37">
        <v>44.53</v>
      </c>
      <c r="Q15" s="37">
        <v>-61.4</v>
      </c>
      <c r="R15" s="3" t="s">
        <v>101</v>
      </c>
      <c r="S15" s="3">
        <v>21</v>
      </c>
      <c r="T15" s="3">
        <v>600</v>
      </c>
      <c r="U15" s="3">
        <v>1362</v>
      </c>
      <c r="V15" s="3">
        <f>U15/2</f>
        <v>681</v>
      </c>
      <c r="W15" s="37" t="s">
        <v>37</v>
      </c>
      <c r="X15" s="37">
        <v>2</v>
      </c>
      <c r="Y15" s="37">
        <v>1</v>
      </c>
      <c r="Z15" s="37">
        <v>1</v>
      </c>
      <c r="AA15" s="37">
        <v>1</v>
      </c>
      <c r="AB15" s="37"/>
      <c r="AC15" s="37"/>
      <c r="AD15" s="37"/>
      <c r="AE15" s="3">
        <v>1</v>
      </c>
      <c r="AF15" s="3">
        <v>1</v>
      </c>
      <c r="AG15" s="3">
        <v>1</v>
      </c>
      <c r="AH15" s="3">
        <v>1024.5</v>
      </c>
      <c r="AI15" s="37">
        <v>20180228</v>
      </c>
      <c r="AJ15" s="37" t="s">
        <v>148</v>
      </c>
      <c r="AK15" s="37" t="s">
        <v>147</v>
      </c>
      <c r="AL15" s="35">
        <v>42</v>
      </c>
      <c r="AM15" s="34" t="s">
        <v>84</v>
      </c>
      <c r="AN15" s="38" t="s">
        <v>343</v>
      </c>
      <c r="AO15" s="38" t="s">
        <v>167</v>
      </c>
      <c r="AP15" s="34" t="s">
        <v>85</v>
      </c>
      <c r="AQ15" s="34"/>
      <c r="AR15" s="38"/>
      <c r="AS15" s="34" t="s">
        <v>87</v>
      </c>
      <c r="AT15" s="38" t="s">
        <v>344</v>
      </c>
      <c r="AU15" s="38" t="s">
        <v>349</v>
      </c>
      <c r="AV15" s="34" t="s">
        <v>86</v>
      </c>
      <c r="AW15" s="39">
        <v>42859</v>
      </c>
      <c r="AX15" s="40" t="s">
        <v>167</v>
      </c>
      <c r="AY15" s="38"/>
      <c r="AZ15" s="38"/>
      <c r="BA15" s="38"/>
      <c r="BB15" s="38"/>
      <c r="BC15" s="38"/>
      <c r="BD15" s="40"/>
      <c r="BE15" s="40"/>
      <c r="BF15" s="40"/>
      <c r="BG15" s="41" t="s">
        <v>234</v>
      </c>
      <c r="BH15" s="42" t="s">
        <v>243</v>
      </c>
      <c r="BI15" s="40" t="s">
        <v>96</v>
      </c>
      <c r="BJ15" s="40" t="s">
        <v>97</v>
      </c>
      <c r="BK15" s="40"/>
      <c r="BL15" s="3"/>
      <c r="BM15" s="35" t="s">
        <v>210</v>
      </c>
      <c r="BN15" s="35" t="s">
        <v>209</v>
      </c>
      <c r="BO15" s="37" t="s">
        <v>201</v>
      </c>
      <c r="BP15" s="43" t="s">
        <v>225</v>
      </c>
    </row>
    <row r="16" spans="1:68" s="23" customFormat="1" ht="15" thickBot="1" x14ac:dyDescent="0.4">
      <c r="A16" s="23">
        <v>12</v>
      </c>
      <c r="B16" s="34" t="s">
        <v>105</v>
      </c>
      <c r="C16" s="34" t="s">
        <v>110</v>
      </c>
      <c r="D16" s="35" t="s">
        <v>24</v>
      </c>
      <c r="E16" s="90">
        <v>49</v>
      </c>
      <c r="F16" s="35">
        <v>4800926</v>
      </c>
      <c r="G16" s="35" t="s">
        <v>15</v>
      </c>
      <c r="H16" s="36" t="s">
        <v>623</v>
      </c>
      <c r="I16" s="3">
        <v>29.2</v>
      </c>
      <c r="J16" s="3">
        <v>26.4</v>
      </c>
      <c r="K16" s="35">
        <v>44.509500000000003</v>
      </c>
      <c r="L16" s="35">
        <v>-63.420400000000001</v>
      </c>
      <c r="M16" s="3"/>
      <c r="N16" s="37">
        <v>42.91</v>
      </c>
      <c r="O16" s="37">
        <v>-63.43</v>
      </c>
      <c r="P16" s="37">
        <v>44.51</v>
      </c>
      <c r="Q16" s="37">
        <v>-61.76</v>
      </c>
      <c r="R16" s="3" t="s">
        <v>111</v>
      </c>
      <c r="S16" s="3">
        <v>20</v>
      </c>
      <c r="T16" s="3">
        <v>483</v>
      </c>
      <c r="U16" s="3">
        <v>1070</v>
      </c>
      <c r="V16" s="3">
        <f>U16/2</f>
        <v>535</v>
      </c>
      <c r="W16" s="37" t="s">
        <v>37</v>
      </c>
      <c r="X16" s="37">
        <v>2</v>
      </c>
      <c r="Y16" s="37">
        <v>1</v>
      </c>
      <c r="Z16" s="37">
        <v>1</v>
      </c>
      <c r="AA16" s="37"/>
      <c r="AB16" s="37"/>
      <c r="AC16" s="37"/>
      <c r="AD16" s="37"/>
      <c r="AE16" s="3">
        <v>0</v>
      </c>
      <c r="AF16" s="3">
        <v>0</v>
      </c>
      <c r="AG16" s="3">
        <v>0</v>
      </c>
      <c r="AH16" s="3">
        <v>1024.8</v>
      </c>
      <c r="AI16" s="37">
        <v>20180907</v>
      </c>
      <c r="AJ16" s="37" t="s">
        <v>148</v>
      </c>
      <c r="AK16" s="37" t="s">
        <v>147</v>
      </c>
      <c r="AL16" s="35">
        <v>29</v>
      </c>
      <c r="AM16" s="34" t="s">
        <v>75</v>
      </c>
      <c r="AN16" s="38" t="s">
        <v>331</v>
      </c>
      <c r="AO16" s="38" t="s">
        <v>167</v>
      </c>
      <c r="AP16" s="34" t="s">
        <v>73</v>
      </c>
      <c r="AQ16" s="34" t="s">
        <v>72</v>
      </c>
      <c r="AR16" s="38" t="s">
        <v>332</v>
      </c>
      <c r="AS16" s="38"/>
      <c r="AT16" s="38"/>
      <c r="AU16" s="38"/>
      <c r="AV16" s="34" t="s">
        <v>74</v>
      </c>
      <c r="AW16" s="39">
        <v>42711</v>
      </c>
      <c r="AX16" s="38" t="s">
        <v>167</v>
      </c>
      <c r="AY16" s="38"/>
      <c r="AZ16" s="38"/>
      <c r="BA16" s="38"/>
      <c r="BB16" s="38"/>
      <c r="BC16" s="38"/>
      <c r="BD16" s="40"/>
      <c r="BE16" s="40"/>
      <c r="BF16" s="40"/>
      <c r="BG16" s="41" t="s">
        <v>234</v>
      </c>
      <c r="BH16" s="42" t="s">
        <v>243</v>
      </c>
      <c r="BI16" s="38" t="s">
        <v>98</v>
      </c>
      <c r="BJ16" s="38" t="s">
        <v>99</v>
      </c>
      <c r="BK16" s="92" t="s">
        <v>137</v>
      </c>
      <c r="BL16" s="3"/>
      <c r="BM16" s="35" t="s">
        <v>210</v>
      </c>
      <c r="BN16" s="35" t="s">
        <v>209</v>
      </c>
      <c r="BO16" s="37" t="s">
        <v>201</v>
      </c>
      <c r="BP16" s="43" t="s">
        <v>227</v>
      </c>
    </row>
    <row r="17" spans="1:68" s="23" customFormat="1" ht="15" thickBot="1" x14ac:dyDescent="0.4">
      <c r="A17" s="84">
        <v>13</v>
      </c>
      <c r="B17" s="83" t="s">
        <v>110</v>
      </c>
      <c r="C17" s="34" t="s">
        <v>123</v>
      </c>
      <c r="D17" s="35" t="s">
        <v>13</v>
      </c>
      <c r="E17" s="90">
        <v>58</v>
      </c>
      <c r="F17" s="35">
        <v>4800925</v>
      </c>
      <c r="G17" s="35" t="s">
        <v>15</v>
      </c>
      <c r="H17" s="36" t="s">
        <v>624</v>
      </c>
      <c r="I17" s="3">
        <v>29.2</v>
      </c>
      <c r="J17" s="3">
        <v>26</v>
      </c>
      <c r="K17" s="35">
        <v>44.368299999999998</v>
      </c>
      <c r="L17" s="35">
        <v>-63.296300000000002</v>
      </c>
      <c r="M17" s="3"/>
      <c r="N17" s="37">
        <v>42.59</v>
      </c>
      <c r="O17" s="37">
        <v>-63.44</v>
      </c>
      <c r="P17" s="37">
        <v>44.56</v>
      </c>
      <c r="Q17" s="37">
        <v>-61.45</v>
      </c>
      <c r="R17" s="3" t="s">
        <v>124</v>
      </c>
      <c r="S17" s="3">
        <v>22</v>
      </c>
      <c r="T17" s="3">
        <v>571</v>
      </c>
      <c r="U17" s="3">
        <v>1287</v>
      </c>
      <c r="V17" s="3">
        <v>807</v>
      </c>
      <c r="W17" s="37" t="s">
        <v>37</v>
      </c>
      <c r="X17" s="37">
        <v>1</v>
      </c>
      <c r="Y17" s="37">
        <v>1</v>
      </c>
      <c r="Z17" s="37">
        <v>1</v>
      </c>
      <c r="AA17" s="37"/>
      <c r="AB17" s="37"/>
      <c r="AC17" s="37"/>
      <c r="AD17" s="37"/>
      <c r="AE17" s="3">
        <v>1</v>
      </c>
      <c r="AF17" s="3">
        <v>1</v>
      </c>
      <c r="AG17" s="3">
        <v>2</v>
      </c>
      <c r="AH17" s="44">
        <v>1024.8</v>
      </c>
      <c r="AI17" s="36">
        <v>20180711</v>
      </c>
      <c r="AJ17" s="36" t="s">
        <v>148</v>
      </c>
      <c r="AK17" s="36" t="s">
        <v>147</v>
      </c>
      <c r="AL17" s="45">
        <v>33</v>
      </c>
      <c r="AM17" s="41" t="s">
        <v>69</v>
      </c>
      <c r="AN17" s="40" t="s">
        <v>325</v>
      </c>
      <c r="AO17" s="40" t="s">
        <v>167</v>
      </c>
      <c r="AP17" s="41" t="s">
        <v>70</v>
      </c>
      <c r="AQ17" s="41" t="s">
        <v>71</v>
      </c>
      <c r="AR17" s="40" t="s">
        <v>326</v>
      </c>
      <c r="AS17" s="40"/>
      <c r="AT17" s="40"/>
      <c r="AU17" s="40"/>
      <c r="AV17" s="41">
        <v>4551</v>
      </c>
      <c r="AW17" s="39">
        <v>42691</v>
      </c>
      <c r="AX17" s="40" t="s">
        <v>167</v>
      </c>
      <c r="AY17" s="40"/>
      <c r="AZ17" s="40"/>
      <c r="BA17" s="40"/>
      <c r="BB17" s="40"/>
      <c r="BC17" s="40"/>
      <c r="BD17" s="40"/>
      <c r="BE17" s="40"/>
      <c r="BF17" s="40"/>
      <c r="BG17" s="41" t="s">
        <v>234</v>
      </c>
      <c r="BH17" s="42" t="s">
        <v>243</v>
      </c>
      <c r="BI17" s="40" t="s">
        <v>95</v>
      </c>
      <c r="BJ17" s="38" t="s">
        <v>104</v>
      </c>
      <c r="BK17" s="92" t="s">
        <v>137</v>
      </c>
      <c r="BL17" s="3"/>
      <c r="BM17" s="35" t="s">
        <v>210</v>
      </c>
      <c r="BN17" s="35" t="s">
        <v>209</v>
      </c>
      <c r="BO17" s="37" t="s">
        <v>201</v>
      </c>
      <c r="BP17" s="43" t="s">
        <v>125</v>
      </c>
    </row>
    <row r="18" spans="1:68" s="9" customFormat="1" x14ac:dyDescent="0.35">
      <c r="A18" s="9">
        <v>1</v>
      </c>
      <c r="B18" s="20" t="s">
        <v>119</v>
      </c>
      <c r="C18" s="20" t="s">
        <v>126</v>
      </c>
      <c r="D18" s="14" t="s">
        <v>24</v>
      </c>
      <c r="E18" s="90">
        <v>51</v>
      </c>
      <c r="F18" s="14">
        <v>4800926</v>
      </c>
      <c r="G18" s="14" t="s">
        <v>15</v>
      </c>
      <c r="H18" s="12" t="s">
        <v>625</v>
      </c>
      <c r="I18" s="2">
        <v>29.2</v>
      </c>
      <c r="J18" s="2">
        <v>26.3</v>
      </c>
      <c r="K18" s="14">
        <v>44.474499999999999</v>
      </c>
      <c r="L18" s="14">
        <v>-63.416400000000003</v>
      </c>
      <c r="M18" s="2"/>
      <c r="N18" s="18">
        <v>43</v>
      </c>
      <c r="O18" s="18">
        <v>-63.43</v>
      </c>
      <c r="P18" s="18">
        <v>44.53</v>
      </c>
      <c r="Q18" s="18">
        <v>-61.95</v>
      </c>
      <c r="R18" s="2" t="s">
        <v>127</v>
      </c>
      <c r="S18" s="2">
        <v>20</v>
      </c>
      <c r="T18" s="2">
        <v>478</v>
      </c>
      <c r="U18" s="2">
        <v>1444</v>
      </c>
      <c r="V18" s="2">
        <v>942</v>
      </c>
      <c r="W18" s="18" t="s">
        <v>37</v>
      </c>
      <c r="X18" s="18">
        <v>1</v>
      </c>
      <c r="Y18" s="18">
        <v>1</v>
      </c>
      <c r="Z18" s="18">
        <v>1</v>
      </c>
      <c r="AA18" s="18"/>
      <c r="AB18" s="18"/>
      <c r="AC18" s="18"/>
      <c r="AD18" s="18"/>
      <c r="AE18" s="2" t="s">
        <v>122</v>
      </c>
      <c r="AF18" s="2">
        <v>1</v>
      </c>
      <c r="AG18" s="2">
        <v>0</v>
      </c>
      <c r="AH18" s="2">
        <v>1025</v>
      </c>
      <c r="AI18" s="18">
        <v>20180907</v>
      </c>
      <c r="AJ18" s="18" t="s">
        <v>151</v>
      </c>
      <c r="AK18" s="18" t="s">
        <v>147</v>
      </c>
      <c r="AL18" s="14">
        <v>29</v>
      </c>
      <c r="AM18" s="20" t="s">
        <v>75</v>
      </c>
      <c r="AN18" s="22" t="s">
        <v>331</v>
      </c>
      <c r="AO18" s="22" t="s">
        <v>167</v>
      </c>
      <c r="AP18" s="20" t="s">
        <v>73</v>
      </c>
      <c r="AQ18" s="20" t="s">
        <v>72</v>
      </c>
      <c r="AR18" s="22" t="s">
        <v>332</v>
      </c>
      <c r="AS18" s="22"/>
      <c r="AT18" s="22"/>
      <c r="AU18" s="22"/>
      <c r="AV18" s="20" t="s">
        <v>74</v>
      </c>
      <c r="AW18" s="16">
        <v>42711</v>
      </c>
      <c r="AX18" s="22" t="s">
        <v>167</v>
      </c>
      <c r="AY18" s="22"/>
      <c r="AZ18" s="22"/>
      <c r="BA18" s="22"/>
      <c r="BB18" s="22"/>
      <c r="BC18" s="22"/>
      <c r="BD18" s="15"/>
      <c r="BE18" s="15"/>
      <c r="BF18" s="15"/>
      <c r="BG18" s="10" t="s">
        <v>234</v>
      </c>
      <c r="BH18" s="17" t="s">
        <v>243</v>
      </c>
      <c r="BI18" s="22" t="s">
        <v>98</v>
      </c>
      <c r="BJ18" s="22" t="s">
        <v>99</v>
      </c>
      <c r="BK18" s="22"/>
      <c r="BL18" s="2" t="s">
        <v>120</v>
      </c>
      <c r="BM18" s="14" t="s">
        <v>210</v>
      </c>
      <c r="BN18" s="14" t="s">
        <v>209</v>
      </c>
      <c r="BO18" s="18" t="s">
        <v>201</v>
      </c>
      <c r="BP18" s="21" t="s">
        <v>128</v>
      </c>
    </row>
    <row r="19" spans="1:68" s="9" customFormat="1" x14ac:dyDescent="0.35">
      <c r="A19" s="9">
        <v>2</v>
      </c>
      <c r="B19" s="20" t="s">
        <v>130</v>
      </c>
      <c r="C19" s="20" t="s">
        <v>131</v>
      </c>
      <c r="D19" s="14" t="s">
        <v>13</v>
      </c>
      <c r="E19" s="90">
        <v>60</v>
      </c>
      <c r="F19" s="14">
        <v>4800925</v>
      </c>
      <c r="G19" s="14" t="s">
        <v>14</v>
      </c>
      <c r="H19" s="12" t="s">
        <v>626</v>
      </c>
      <c r="I19" s="2">
        <v>29.1</v>
      </c>
      <c r="J19" s="2">
        <v>28.9</v>
      </c>
      <c r="K19" s="14"/>
      <c r="L19" s="14"/>
      <c r="M19" s="2"/>
      <c r="N19" s="18">
        <v>44.31</v>
      </c>
      <c r="O19" s="18">
        <v>-63.42</v>
      </c>
      <c r="P19" s="18">
        <v>44.43</v>
      </c>
      <c r="Q19" s="18">
        <v>-63.36</v>
      </c>
      <c r="R19" s="2" t="s">
        <v>132</v>
      </c>
      <c r="S19" s="2">
        <v>1</v>
      </c>
      <c r="T19" s="2">
        <v>22</v>
      </c>
      <c r="U19" s="2">
        <v>62</v>
      </c>
      <c r="V19" s="2">
        <v>62</v>
      </c>
      <c r="W19" s="18" t="s">
        <v>37</v>
      </c>
      <c r="X19" s="18">
        <v>1</v>
      </c>
      <c r="Y19" s="18">
        <v>1</v>
      </c>
      <c r="Z19" s="18">
        <v>1</v>
      </c>
      <c r="AA19" s="18"/>
      <c r="AB19" s="18"/>
      <c r="AC19" s="18"/>
      <c r="AD19" s="18"/>
      <c r="AE19" s="2">
        <v>0</v>
      </c>
      <c r="AF19" s="2">
        <v>0</v>
      </c>
      <c r="AG19" s="2">
        <v>0</v>
      </c>
      <c r="AH19" s="2">
        <v>1024.5</v>
      </c>
      <c r="AI19" s="12">
        <v>20180711</v>
      </c>
      <c r="AJ19" s="12" t="s">
        <v>149</v>
      </c>
      <c r="AK19" s="12" t="s">
        <v>147</v>
      </c>
      <c r="AL19" s="11">
        <v>33</v>
      </c>
      <c r="AM19" s="10" t="s">
        <v>69</v>
      </c>
      <c r="AN19" s="15" t="s">
        <v>325</v>
      </c>
      <c r="AO19" s="15" t="s">
        <v>166</v>
      </c>
      <c r="AP19" s="10" t="s">
        <v>70</v>
      </c>
      <c r="AQ19" s="10" t="s">
        <v>71</v>
      </c>
      <c r="AR19" s="15" t="s">
        <v>326</v>
      </c>
      <c r="AS19" s="15"/>
      <c r="AT19" s="15"/>
      <c r="AU19" s="15"/>
      <c r="AV19" s="10">
        <v>4551</v>
      </c>
      <c r="AW19" s="16">
        <v>42691</v>
      </c>
      <c r="AX19" s="53" t="s">
        <v>166</v>
      </c>
      <c r="AY19" s="15"/>
      <c r="AZ19" s="15"/>
      <c r="BA19" s="15"/>
      <c r="BB19" s="15"/>
      <c r="BC19" s="15"/>
      <c r="BD19" s="15"/>
      <c r="BE19" s="15"/>
      <c r="BF19" s="15"/>
      <c r="BG19" s="10" t="s">
        <v>234</v>
      </c>
      <c r="BH19" s="17" t="s">
        <v>243</v>
      </c>
      <c r="BI19" s="54" t="s">
        <v>117</v>
      </c>
      <c r="BJ19" s="54" t="s">
        <v>118</v>
      </c>
      <c r="BK19" s="22"/>
      <c r="BL19" s="2"/>
      <c r="BM19" s="14" t="s">
        <v>210</v>
      </c>
      <c r="BN19" s="14" t="s">
        <v>211</v>
      </c>
      <c r="BO19" s="18" t="s">
        <v>201</v>
      </c>
      <c r="BP19" s="21" t="s">
        <v>133</v>
      </c>
    </row>
    <row r="20" spans="1:68" s="9" customFormat="1" x14ac:dyDescent="0.35">
      <c r="A20" s="80">
        <v>3</v>
      </c>
      <c r="B20" s="20" t="s">
        <v>134</v>
      </c>
      <c r="C20" s="20" t="s">
        <v>135</v>
      </c>
      <c r="D20" s="14" t="s">
        <v>44</v>
      </c>
      <c r="E20" s="90">
        <v>38</v>
      </c>
      <c r="F20" s="14">
        <v>4800993</v>
      </c>
      <c r="G20" s="14" t="s">
        <v>15</v>
      </c>
      <c r="H20" s="12" t="s">
        <v>627</v>
      </c>
      <c r="I20" s="2">
        <v>29.3</v>
      </c>
      <c r="J20" s="2">
        <v>28.5</v>
      </c>
      <c r="K20" s="14">
        <v>44.380400000000002</v>
      </c>
      <c r="L20" s="14">
        <v>-63.345700000000001</v>
      </c>
      <c r="M20" s="2"/>
      <c r="N20" s="18">
        <v>44.3</v>
      </c>
      <c r="O20" s="18">
        <v>-63.42</v>
      </c>
      <c r="P20" s="18">
        <v>44.53</v>
      </c>
      <c r="Q20" s="18">
        <v>-63.22</v>
      </c>
      <c r="R20" s="2" t="s">
        <v>136</v>
      </c>
      <c r="S20" s="2">
        <v>3</v>
      </c>
      <c r="T20" s="2">
        <v>55</v>
      </c>
      <c r="U20" s="2">
        <v>250</v>
      </c>
      <c r="V20" s="2">
        <v>2</v>
      </c>
      <c r="W20" s="18" t="s">
        <v>37</v>
      </c>
      <c r="X20" s="18">
        <v>1</v>
      </c>
      <c r="Y20" s="18">
        <v>1</v>
      </c>
      <c r="Z20" s="18">
        <v>1</v>
      </c>
      <c r="AA20" s="18"/>
      <c r="AB20" s="18"/>
      <c r="AC20" s="18"/>
      <c r="AD20" s="18"/>
      <c r="AE20" s="2">
        <v>0</v>
      </c>
      <c r="AF20" s="2">
        <v>0</v>
      </c>
      <c r="AG20" s="2">
        <v>0</v>
      </c>
      <c r="AH20" s="2">
        <v>1023.5</v>
      </c>
      <c r="AI20" s="18">
        <v>20181016</v>
      </c>
      <c r="AJ20" s="18" t="s">
        <v>149</v>
      </c>
      <c r="AK20" s="18" t="s">
        <v>147</v>
      </c>
      <c r="AL20" s="14">
        <v>30</v>
      </c>
      <c r="AM20" s="20" t="s">
        <v>81</v>
      </c>
      <c r="AN20" s="22" t="s">
        <v>337</v>
      </c>
      <c r="AO20" s="22" t="s">
        <v>166</v>
      </c>
      <c r="AP20" s="20" t="s">
        <v>82</v>
      </c>
      <c r="AQ20" s="20" t="s">
        <v>83</v>
      </c>
      <c r="AR20" s="22" t="s">
        <v>338</v>
      </c>
      <c r="AS20" s="22"/>
      <c r="AT20" s="22"/>
      <c r="AU20" s="22"/>
      <c r="AV20" s="20" t="s">
        <v>80</v>
      </c>
      <c r="AW20" s="16">
        <v>42723</v>
      </c>
      <c r="AX20" s="22" t="s">
        <v>167</v>
      </c>
      <c r="AY20" s="22"/>
      <c r="AZ20" s="22"/>
      <c r="BA20" s="22"/>
      <c r="BB20" s="22"/>
      <c r="BC20" s="22"/>
      <c r="BD20" s="15"/>
      <c r="BE20" s="15"/>
      <c r="BF20" s="15"/>
      <c r="BG20" s="10" t="s">
        <v>234</v>
      </c>
      <c r="BH20" s="17" t="s">
        <v>243</v>
      </c>
      <c r="BI20" s="22" t="s">
        <v>98</v>
      </c>
      <c r="BJ20" s="22" t="s">
        <v>99</v>
      </c>
      <c r="BK20" s="92" t="s">
        <v>137</v>
      </c>
      <c r="BL20" s="2"/>
      <c r="BM20" s="14" t="s">
        <v>210</v>
      </c>
      <c r="BN20" s="14" t="s">
        <v>209</v>
      </c>
      <c r="BO20" s="18" t="s">
        <v>201</v>
      </c>
      <c r="BP20" s="21" t="s">
        <v>228</v>
      </c>
    </row>
    <row r="21" spans="1:68" s="9" customFormat="1" x14ac:dyDescent="0.35">
      <c r="A21" s="80">
        <v>3</v>
      </c>
      <c r="B21" s="20" t="s">
        <v>135</v>
      </c>
      <c r="C21" s="20" t="s">
        <v>140</v>
      </c>
      <c r="D21" s="14" t="s">
        <v>35</v>
      </c>
      <c r="E21" s="90">
        <v>35</v>
      </c>
      <c r="F21" s="14">
        <v>4800994</v>
      </c>
      <c r="G21" s="14" t="s">
        <v>15</v>
      </c>
      <c r="H21" s="12" t="s">
        <v>628</v>
      </c>
      <c r="I21" s="2">
        <v>29.2</v>
      </c>
      <c r="J21" s="2">
        <v>26.3</v>
      </c>
      <c r="K21" s="14">
        <v>44.397599999999997</v>
      </c>
      <c r="L21" s="14">
        <v>-63.360399999999998</v>
      </c>
      <c r="M21" s="2"/>
      <c r="N21" s="18">
        <v>43.49</v>
      </c>
      <c r="O21" s="18">
        <v>-63.43</v>
      </c>
      <c r="P21" s="18">
        <v>44.54</v>
      </c>
      <c r="Q21" s="18">
        <v>-62.46</v>
      </c>
      <c r="R21" s="2" t="s">
        <v>139</v>
      </c>
      <c r="S21" s="2">
        <v>18</v>
      </c>
      <c r="T21" s="2">
        <v>415</v>
      </c>
      <c r="U21" s="2">
        <v>1075</v>
      </c>
      <c r="V21" s="2">
        <f>U21*2</f>
        <v>2150</v>
      </c>
      <c r="W21" s="18" t="s">
        <v>36</v>
      </c>
      <c r="X21" s="18">
        <v>1</v>
      </c>
      <c r="Y21" s="18">
        <v>1</v>
      </c>
      <c r="Z21" s="18">
        <v>1</v>
      </c>
      <c r="AA21" s="18"/>
      <c r="AB21" s="18"/>
      <c r="AC21" s="18"/>
      <c r="AD21" s="18"/>
      <c r="AE21" s="2">
        <v>1</v>
      </c>
      <c r="AF21" s="2">
        <v>0</v>
      </c>
      <c r="AG21" s="2">
        <v>0</v>
      </c>
      <c r="AH21" s="2">
        <v>1024.4000000000001</v>
      </c>
      <c r="AI21" s="18">
        <v>20190509</v>
      </c>
      <c r="AJ21" s="18" t="s">
        <v>149</v>
      </c>
      <c r="AK21" s="18" t="s">
        <v>147</v>
      </c>
      <c r="AL21" s="14">
        <v>32</v>
      </c>
      <c r="AM21" s="20" t="s">
        <v>76</v>
      </c>
      <c r="AN21" s="22" t="s">
        <v>340</v>
      </c>
      <c r="AO21" s="22" t="s">
        <v>167</v>
      </c>
      <c r="AP21" s="20" t="s">
        <v>77</v>
      </c>
      <c r="AQ21" s="20" t="s">
        <v>78</v>
      </c>
      <c r="AR21" s="22" t="s">
        <v>51</v>
      </c>
      <c r="AS21" s="22"/>
      <c r="AT21" s="22"/>
      <c r="AU21" s="22"/>
      <c r="AV21" s="20" t="s">
        <v>79</v>
      </c>
      <c r="AW21" s="16">
        <v>42711</v>
      </c>
      <c r="AX21" s="22" t="s">
        <v>167</v>
      </c>
      <c r="AY21" s="22"/>
      <c r="AZ21" s="22"/>
      <c r="BA21" s="22"/>
      <c r="BB21" s="22"/>
      <c r="BC21" s="22"/>
      <c r="BD21" s="15"/>
      <c r="BE21" s="15"/>
      <c r="BF21" s="15"/>
      <c r="BG21" s="10" t="s">
        <v>234</v>
      </c>
      <c r="BH21" s="17" t="s">
        <v>243</v>
      </c>
      <c r="BI21" s="22" t="s">
        <v>98</v>
      </c>
      <c r="BJ21" s="22" t="s">
        <v>99</v>
      </c>
      <c r="BK21" s="92" t="s">
        <v>138</v>
      </c>
      <c r="BL21" s="2"/>
      <c r="BM21" s="14" t="s">
        <v>210</v>
      </c>
      <c r="BN21" s="14" t="s">
        <v>209</v>
      </c>
      <c r="BO21" s="18" t="s">
        <v>201</v>
      </c>
      <c r="BP21" s="21" t="s">
        <v>168</v>
      </c>
    </row>
    <row r="22" spans="1:68" s="9" customFormat="1" x14ac:dyDescent="0.35">
      <c r="A22" s="9">
        <v>4</v>
      </c>
      <c r="B22" s="20" t="s">
        <v>141</v>
      </c>
      <c r="C22" s="20" t="s">
        <v>153</v>
      </c>
      <c r="D22" s="14" t="s">
        <v>44</v>
      </c>
      <c r="E22" s="90">
        <v>44</v>
      </c>
      <c r="F22" s="14">
        <v>4800993</v>
      </c>
      <c r="G22" s="14" t="s">
        <v>15</v>
      </c>
      <c r="H22" s="12" t="s">
        <v>629</v>
      </c>
      <c r="I22" s="2">
        <v>29.2</v>
      </c>
      <c r="J22" s="2">
        <v>26.2</v>
      </c>
      <c r="K22" s="14">
        <v>44.3797</v>
      </c>
      <c r="L22" s="14">
        <v>-63.303899999999999</v>
      </c>
      <c r="M22" s="2"/>
      <c r="N22" s="18">
        <v>42.53</v>
      </c>
      <c r="O22" s="18">
        <v>-63.41</v>
      </c>
      <c r="P22" s="18">
        <v>44.49</v>
      </c>
      <c r="Q22" s="18">
        <v>-61.34</v>
      </c>
      <c r="R22" s="2" t="s">
        <v>152</v>
      </c>
      <c r="S22" s="2">
        <v>22</v>
      </c>
      <c r="T22" s="2">
        <v>577</v>
      </c>
      <c r="U22" s="2">
        <v>1037</v>
      </c>
      <c r="V22" s="2">
        <f>(918)/2</f>
        <v>459</v>
      </c>
      <c r="W22" s="18" t="s">
        <v>37</v>
      </c>
      <c r="X22" s="18">
        <v>2</v>
      </c>
      <c r="Y22" s="18">
        <v>2</v>
      </c>
      <c r="Z22" s="18">
        <v>2</v>
      </c>
      <c r="AA22" s="18"/>
      <c r="AB22" s="18"/>
      <c r="AC22" s="18"/>
      <c r="AD22" s="18"/>
      <c r="AE22" s="2">
        <v>7</v>
      </c>
      <c r="AF22" s="2">
        <v>6</v>
      </c>
      <c r="AG22" s="2">
        <v>3.5</v>
      </c>
      <c r="AH22" s="2">
        <v>1023</v>
      </c>
      <c r="AI22" s="18">
        <v>20181016</v>
      </c>
      <c r="AJ22" s="18" t="s">
        <v>149</v>
      </c>
      <c r="AK22" s="18" t="s">
        <v>147</v>
      </c>
      <c r="AL22" s="14">
        <v>30</v>
      </c>
      <c r="AM22" s="20" t="s">
        <v>81</v>
      </c>
      <c r="AN22" s="22" t="s">
        <v>337</v>
      </c>
      <c r="AO22" s="22" t="s">
        <v>166</v>
      </c>
      <c r="AP22" s="20" t="s">
        <v>82</v>
      </c>
      <c r="AQ22" s="20" t="s">
        <v>83</v>
      </c>
      <c r="AR22" s="22" t="s">
        <v>338</v>
      </c>
      <c r="AS22" s="22"/>
      <c r="AT22" s="22"/>
      <c r="AU22" s="22"/>
      <c r="AV22" s="20" t="s">
        <v>80</v>
      </c>
      <c r="AW22" s="16">
        <v>42723</v>
      </c>
      <c r="AX22" s="22" t="s">
        <v>167</v>
      </c>
      <c r="AY22" s="22"/>
      <c r="AZ22" s="22"/>
      <c r="BA22" s="22"/>
      <c r="BB22" s="22"/>
      <c r="BC22" s="22"/>
      <c r="BD22" s="15"/>
      <c r="BE22" s="15"/>
      <c r="BF22" s="15"/>
      <c r="BG22" s="10" t="s">
        <v>234</v>
      </c>
      <c r="BH22" s="17" t="s">
        <v>243</v>
      </c>
      <c r="BI22" s="22" t="s">
        <v>98</v>
      </c>
      <c r="BJ22" s="22" t="s">
        <v>99</v>
      </c>
      <c r="BK22" s="92" t="s">
        <v>137</v>
      </c>
      <c r="BL22" s="2"/>
      <c r="BM22" s="14" t="s">
        <v>210</v>
      </c>
      <c r="BN22" s="14" t="s">
        <v>209</v>
      </c>
      <c r="BO22" s="18" t="s">
        <v>201</v>
      </c>
      <c r="BP22" s="21" t="s">
        <v>154</v>
      </c>
    </row>
    <row r="23" spans="1:68" s="9" customFormat="1" x14ac:dyDescent="0.35">
      <c r="A23" s="9">
        <v>5</v>
      </c>
      <c r="B23" s="20" t="s">
        <v>155</v>
      </c>
      <c r="C23" s="20" t="s">
        <v>160</v>
      </c>
      <c r="D23" s="14" t="s">
        <v>44</v>
      </c>
      <c r="E23" s="90">
        <v>46</v>
      </c>
      <c r="F23" s="14">
        <v>4800993</v>
      </c>
      <c r="G23" s="14" t="s">
        <v>15</v>
      </c>
      <c r="H23" s="12" t="s">
        <v>630</v>
      </c>
      <c r="I23" s="2">
        <v>29.2</v>
      </c>
      <c r="J23" s="2">
        <v>26.8</v>
      </c>
      <c r="K23" s="14">
        <v>44.444899999999997</v>
      </c>
      <c r="L23" s="14">
        <v>-63.399900000000002</v>
      </c>
      <c r="M23" s="2"/>
      <c r="N23" s="18">
        <v>42.56</v>
      </c>
      <c r="O23" s="18">
        <v>-63.48</v>
      </c>
      <c r="P23" s="18">
        <v>44.53</v>
      </c>
      <c r="Q23" s="18">
        <v>-61.39</v>
      </c>
      <c r="R23" s="2" t="s">
        <v>159</v>
      </c>
      <c r="S23" s="2">
        <v>20</v>
      </c>
      <c r="T23" s="2">
        <v>573</v>
      </c>
      <c r="U23" s="2">
        <v>1241</v>
      </c>
      <c r="V23" s="2">
        <f>U23</f>
        <v>1241</v>
      </c>
      <c r="W23" s="18" t="s">
        <v>37</v>
      </c>
      <c r="X23" s="18">
        <v>1</v>
      </c>
      <c r="Y23" s="18">
        <v>1</v>
      </c>
      <c r="Z23" s="18">
        <v>1</v>
      </c>
      <c r="AA23" s="18"/>
      <c r="AB23" s="18"/>
      <c r="AC23" s="18"/>
      <c r="AD23" s="18"/>
      <c r="AE23" s="2">
        <v>8</v>
      </c>
      <c r="AF23" s="2">
        <v>6</v>
      </c>
      <c r="AG23" s="2">
        <v>3.5</v>
      </c>
      <c r="AH23" s="2">
        <v>1023</v>
      </c>
      <c r="AI23" s="18">
        <v>20181016</v>
      </c>
      <c r="AJ23" s="18" t="s">
        <v>158</v>
      </c>
      <c r="AK23" s="18" t="s">
        <v>147</v>
      </c>
      <c r="AL23" s="14">
        <v>30</v>
      </c>
      <c r="AM23" s="20" t="s">
        <v>81</v>
      </c>
      <c r="AN23" s="22" t="s">
        <v>337</v>
      </c>
      <c r="AO23" s="22" t="s">
        <v>166</v>
      </c>
      <c r="AP23" s="20" t="s">
        <v>82</v>
      </c>
      <c r="AQ23" s="20" t="s">
        <v>83</v>
      </c>
      <c r="AR23" s="22" t="s">
        <v>338</v>
      </c>
      <c r="AS23" s="22"/>
      <c r="AT23" s="22"/>
      <c r="AU23" s="22"/>
      <c r="AV23" s="20" t="s">
        <v>80</v>
      </c>
      <c r="AW23" s="16">
        <v>42723</v>
      </c>
      <c r="AX23" s="22" t="s">
        <v>167</v>
      </c>
      <c r="AY23" s="22"/>
      <c r="AZ23" s="22"/>
      <c r="BA23" s="22"/>
      <c r="BB23" s="22"/>
      <c r="BC23" s="22"/>
      <c r="BD23" s="15"/>
      <c r="BE23" s="15"/>
      <c r="BF23" s="15"/>
      <c r="BG23" s="10" t="s">
        <v>234</v>
      </c>
      <c r="BH23" s="17" t="s">
        <v>243</v>
      </c>
      <c r="BI23" s="22" t="s">
        <v>98</v>
      </c>
      <c r="BJ23" s="22" t="s">
        <v>99</v>
      </c>
      <c r="BK23" s="92" t="s">
        <v>138</v>
      </c>
      <c r="BL23" s="2"/>
      <c r="BM23" s="14" t="s">
        <v>210</v>
      </c>
      <c r="BN23" s="14" t="s">
        <v>209</v>
      </c>
      <c r="BO23" s="18" t="s">
        <v>206</v>
      </c>
      <c r="BP23" s="21" t="s">
        <v>174</v>
      </c>
    </row>
    <row r="24" spans="1:68" s="9" customFormat="1" x14ac:dyDescent="0.35">
      <c r="A24" s="9">
        <v>6</v>
      </c>
      <c r="B24" s="20" t="s">
        <v>156</v>
      </c>
      <c r="C24" s="20" t="s">
        <v>162</v>
      </c>
      <c r="D24" s="14" t="s">
        <v>35</v>
      </c>
      <c r="E24" s="90">
        <v>40</v>
      </c>
      <c r="F24" s="14">
        <v>4800994</v>
      </c>
      <c r="G24" s="14" t="s">
        <v>157</v>
      </c>
      <c r="H24" s="12" t="s">
        <v>631</v>
      </c>
      <c r="I24" s="55">
        <v>29</v>
      </c>
      <c r="J24" s="55">
        <v>26</v>
      </c>
      <c r="K24" s="14">
        <v>48.725299999999997</v>
      </c>
      <c r="L24" s="14">
        <v>-53.9709</v>
      </c>
      <c r="M24" s="55"/>
      <c r="N24" s="18">
        <v>48.71</v>
      </c>
      <c r="O24" s="18">
        <v>-52.98</v>
      </c>
      <c r="P24" s="18">
        <v>49.69</v>
      </c>
      <c r="Q24" s="18">
        <v>-49.72</v>
      </c>
      <c r="R24" s="2" t="s">
        <v>161</v>
      </c>
      <c r="S24" s="2">
        <v>22</v>
      </c>
      <c r="T24" s="2">
        <v>573</v>
      </c>
      <c r="U24" s="2">
        <v>596</v>
      </c>
      <c r="V24" s="2">
        <f>U24*2</f>
        <v>1192</v>
      </c>
      <c r="W24" s="18" t="s">
        <v>36</v>
      </c>
      <c r="X24" s="18">
        <v>1</v>
      </c>
      <c r="Y24" s="18">
        <v>4</v>
      </c>
      <c r="Z24" s="18">
        <v>1</v>
      </c>
      <c r="AA24" s="18"/>
      <c r="AB24" s="18"/>
      <c r="AC24" s="18"/>
      <c r="AD24" s="18"/>
      <c r="AE24" s="2">
        <v>1</v>
      </c>
      <c r="AF24" s="2">
        <v>1</v>
      </c>
      <c r="AG24" s="2">
        <v>0.25</v>
      </c>
      <c r="AH24" s="2">
        <v>1025</v>
      </c>
      <c r="AI24" s="18">
        <v>20190509</v>
      </c>
      <c r="AJ24" s="18" t="s">
        <v>164</v>
      </c>
      <c r="AK24" s="18" t="s">
        <v>147</v>
      </c>
      <c r="AL24" s="14">
        <v>32</v>
      </c>
      <c r="AM24" s="20" t="s">
        <v>75</v>
      </c>
      <c r="AN24" s="22" t="s">
        <v>331</v>
      </c>
      <c r="AO24" s="22" t="s">
        <v>167</v>
      </c>
      <c r="AP24" s="20" t="s">
        <v>73</v>
      </c>
      <c r="AQ24" s="20" t="s">
        <v>72</v>
      </c>
      <c r="AR24" s="22" t="s">
        <v>332</v>
      </c>
      <c r="AS24" s="22"/>
      <c r="AT24" s="22"/>
      <c r="AU24" s="22"/>
      <c r="AV24" s="20" t="s">
        <v>79</v>
      </c>
      <c r="AW24" s="16">
        <v>42711</v>
      </c>
      <c r="AX24" s="15" t="s">
        <v>167</v>
      </c>
      <c r="AY24" s="22"/>
      <c r="AZ24" s="22"/>
      <c r="BA24" s="22"/>
      <c r="BB24" s="22"/>
      <c r="BC24" s="22"/>
      <c r="BD24" s="15"/>
      <c r="BE24" s="15"/>
      <c r="BF24" s="15"/>
      <c r="BG24" s="10" t="s">
        <v>234</v>
      </c>
      <c r="BH24" s="17" t="s">
        <v>243</v>
      </c>
      <c r="BI24" s="15" t="s">
        <v>95</v>
      </c>
      <c r="BJ24" s="22" t="s">
        <v>104</v>
      </c>
      <c r="BK24" s="22"/>
      <c r="BL24" s="2"/>
      <c r="BM24" s="14" t="s">
        <v>214</v>
      </c>
      <c r="BN24" s="14" t="s">
        <v>209</v>
      </c>
      <c r="BO24" s="18" t="s">
        <v>213</v>
      </c>
      <c r="BP24" s="50" t="s">
        <v>247</v>
      </c>
    </row>
    <row r="25" spans="1:68" s="9" customFormat="1" x14ac:dyDescent="0.35">
      <c r="A25" s="9">
        <v>7</v>
      </c>
      <c r="B25" s="20" t="s">
        <v>173</v>
      </c>
      <c r="C25" s="20" t="s">
        <v>178</v>
      </c>
      <c r="D25" s="14" t="s">
        <v>24</v>
      </c>
      <c r="E25" s="90">
        <v>54</v>
      </c>
      <c r="F25" s="14">
        <v>4800926</v>
      </c>
      <c r="G25" s="14" t="s">
        <v>15</v>
      </c>
      <c r="H25" s="12" t="s">
        <v>632</v>
      </c>
      <c r="I25" s="2">
        <v>29.2</v>
      </c>
      <c r="J25" s="2">
        <v>26.5</v>
      </c>
      <c r="K25" s="14">
        <v>44.396000000000001</v>
      </c>
      <c r="L25" s="14">
        <v>63.369599999999998</v>
      </c>
      <c r="M25" s="2"/>
      <c r="N25" s="18">
        <v>43.85</v>
      </c>
      <c r="O25" s="18">
        <v>-63.38</v>
      </c>
      <c r="P25" s="18">
        <v>44.4</v>
      </c>
      <c r="Q25" s="18">
        <v>-62.78</v>
      </c>
      <c r="R25" s="2" t="s">
        <v>176</v>
      </c>
      <c r="S25" s="2">
        <v>19</v>
      </c>
      <c r="T25" s="2">
        <v>477</v>
      </c>
      <c r="U25" s="2">
        <v>621</v>
      </c>
      <c r="V25" s="2">
        <f>U25</f>
        <v>621</v>
      </c>
      <c r="W25" s="18" t="s">
        <v>37</v>
      </c>
      <c r="X25" s="18">
        <v>1</v>
      </c>
      <c r="Y25" s="18">
        <v>1</v>
      </c>
      <c r="Z25" s="18">
        <v>1</v>
      </c>
      <c r="AA25" s="18"/>
      <c r="AB25" s="18"/>
      <c r="AC25" s="18"/>
      <c r="AD25" s="18"/>
      <c r="AE25" s="2" t="s">
        <v>180</v>
      </c>
      <c r="AF25" s="2">
        <v>1</v>
      </c>
      <c r="AG25" s="2">
        <f>1+15</f>
        <v>16</v>
      </c>
      <c r="AH25" s="2">
        <v>1022.5</v>
      </c>
      <c r="AI25" s="18">
        <v>20180816</v>
      </c>
      <c r="AJ25" s="18" t="s">
        <v>163</v>
      </c>
      <c r="AK25" s="18" t="s">
        <v>147</v>
      </c>
      <c r="AL25" s="14">
        <v>29</v>
      </c>
      <c r="AM25" s="20" t="s">
        <v>84</v>
      </c>
      <c r="AN25" s="22" t="s">
        <v>343</v>
      </c>
      <c r="AO25" s="22" t="s">
        <v>166</v>
      </c>
      <c r="AP25" s="20" t="s">
        <v>85</v>
      </c>
      <c r="AQ25" s="20"/>
      <c r="AR25" s="22"/>
      <c r="AS25" s="22"/>
      <c r="AT25" s="22"/>
      <c r="AU25" s="22"/>
      <c r="AV25" s="20" t="s">
        <v>74</v>
      </c>
      <c r="AW25" s="16">
        <v>42711</v>
      </c>
      <c r="AX25" s="15" t="s">
        <v>166</v>
      </c>
      <c r="AY25" s="22"/>
      <c r="AZ25" s="22"/>
      <c r="BA25" s="22"/>
      <c r="BB25" s="22"/>
      <c r="BC25" s="22"/>
      <c r="BD25" s="15"/>
      <c r="BE25" s="15"/>
      <c r="BF25" s="15"/>
      <c r="BG25" s="10" t="s">
        <v>234</v>
      </c>
      <c r="BH25" s="17" t="s">
        <v>243</v>
      </c>
      <c r="BI25" s="54" t="s">
        <v>117</v>
      </c>
      <c r="BJ25" s="54" t="s">
        <v>118</v>
      </c>
      <c r="BK25" s="92" t="s">
        <v>137</v>
      </c>
      <c r="BL25" s="2"/>
      <c r="BM25" s="14" t="s">
        <v>210</v>
      </c>
      <c r="BN25" s="14" t="s">
        <v>209</v>
      </c>
      <c r="BO25" s="18" t="s">
        <v>204</v>
      </c>
      <c r="BP25" s="21" t="s">
        <v>181</v>
      </c>
    </row>
    <row r="26" spans="1:68" s="9" customFormat="1" x14ac:dyDescent="0.35">
      <c r="A26" s="9">
        <v>8</v>
      </c>
      <c r="B26" s="20" t="s">
        <v>173</v>
      </c>
      <c r="C26" s="20" t="s">
        <v>178</v>
      </c>
      <c r="D26" s="14" t="s">
        <v>44</v>
      </c>
      <c r="E26" s="90">
        <v>48</v>
      </c>
      <c r="F26" s="14">
        <v>4800993</v>
      </c>
      <c r="G26" s="14" t="s">
        <v>15</v>
      </c>
      <c r="H26" s="12" t="s">
        <v>633</v>
      </c>
      <c r="I26" s="2">
        <v>29.2</v>
      </c>
      <c r="J26" s="2">
        <v>26.4</v>
      </c>
      <c r="K26" s="14">
        <v>44.396000000000001</v>
      </c>
      <c r="L26" s="14">
        <v>63.369599999999998</v>
      </c>
      <c r="M26" s="2"/>
      <c r="N26" s="18">
        <v>42.53</v>
      </c>
      <c r="O26" s="18">
        <v>-63.38</v>
      </c>
      <c r="P26" s="18">
        <v>44.4</v>
      </c>
      <c r="Q26" s="18">
        <v>-61.44</v>
      </c>
      <c r="R26" s="2" t="s">
        <v>177</v>
      </c>
      <c r="S26" s="2">
        <v>19</v>
      </c>
      <c r="T26" s="2">
        <v>491</v>
      </c>
      <c r="U26" s="2">
        <v>839</v>
      </c>
      <c r="V26" s="2">
        <f>U26/2-0.5</f>
        <v>419</v>
      </c>
      <c r="W26" s="18" t="s">
        <v>37</v>
      </c>
      <c r="X26" s="18">
        <v>2</v>
      </c>
      <c r="Y26" s="18">
        <v>1</v>
      </c>
      <c r="Z26" s="18">
        <v>1</v>
      </c>
      <c r="AA26" s="18"/>
      <c r="AB26" s="18"/>
      <c r="AC26" s="18"/>
      <c r="AD26" s="18"/>
      <c r="AE26" s="2">
        <v>3</v>
      </c>
      <c r="AF26" s="2">
        <v>2</v>
      </c>
      <c r="AG26" s="2">
        <f>1+1+15</f>
        <v>17</v>
      </c>
      <c r="AH26" s="2">
        <v>1022.5</v>
      </c>
      <c r="AI26" s="18">
        <v>20181016</v>
      </c>
      <c r="AJ26" s="18" t="s">
        <v>163</v>
      </c>
      <c r="AK26" s="18" t="s">
        <v>147</v>
      </c>
      <c r="AL26" s="14">
        <v>30</v>
      </c>
      <c r="AM26" s="20" t="s">
        <v>81</v>
      </c>
      <c r="AN26" s="22" t="s">
        <v>337</v>
      </c>
      <c r="AO26" s="22" t="s">
        <v>166</v>
      </c>
      <c r="AP26" s="20" t="s">
        <v>82</v>
      </c>
      <c r="AQ26" s="20" t="s">
        <v>83</v>
      </c>
      <c r="AR26" s="22" t="s">
        <v>338</v>
      </c>
      <c r="AS26" s="22"/>
      <c r="AT26" s="22"/>
      <c r="AU26" s="22"/>
      <c r="AV26" s="20" t="s">
        <v>80</v>
      </c>
      <c r="AW26" s="16">
        <v>42723</v>
      </c>
      <c r="AX26" s="15" t="s">
        <v>166</v>
      </c>
      <c r="AY26" s="22"/>
      <c r="AZ26" s="22"/>
      <c r="BA26" s="22"/>
      <c r="BB26" s="22"/>
      <c r="BC26" s="22"/>
      <c r="BD26" s="15"/>
      <c r="BE26" s="15"/>
      <c r="BF26" s="15"/>
      <c r="BG26" s="10" t="s">
        <v>234</v>
      </c>
      <c r="BH26" s="17" t="s">
        <v>243</v>
      </c>
      <c r="BI26" s="22" t="s">
        <v>98</v>
      </c>
      <c r="BJ26" s="22" t="s">
        <v>99</v>
      </c>
      <c r="BK26" s="92" t="s">
        <v>138</v>
      </c>
      <c r="BL26" s="2"/>
      <c r="BM26" s="14" t="s">
        <v>210</v>
      </c>
      <c r="BN26" s="14" t="s">
        <v>209</v>
      </c>
      <c r="BO26" s="18" t="s">
        <v>204</v>
      </c>
      <c r="BP26" s="21" t="s">
        <v>182</v>
      </c>
    </row>
    <row r="27" spans="1:68" s="9" customFormat="1" x14ac:dyDescent="0.35">
      <c r="A27" s="9">
        <v>9</v>
      </c>
      <c r="B27" s="20" t="s">
        <v>175</v>
      </c>
      <c r="C27" s="20" t="s">
        <v>184</v>
      </c>
      <c r="D27" s="14" t="s">
        <v>35</v>
      </c>
      <c r="E27" s="90">
        <v>43</v>
      </c>
      <c r="F27" s="14">
        <v>4800994</v>
      </c>
      <c r="G27" s="14" t="s">
        <v>129</v>
      </c>
      <c r="H27" s="12" t="s">
        <v>634</v>
      </c>
      <c r="I27" s="2">
        <v>29.2</v>
      </c>
      <c r="J27" s="2">
        <v>26.3</v>
      </c>
      <c r="K27" s="14">
        <v>48.731200000000001</v>
      </c>
      <c r="L27" s="14">
        <v>-52.974699999999999</v>
      </c>
      <c r="M27" s="2"/>
      <c r="N27" s="18">
        <v>48.67</v>
      </c>
      <c r="O27" s="18">
        <v>-53.28</v>
      </c>
      <c r="P27" s="18">
        <v>49.67</v>
      </c>
      <c r="Q27" s="18">
        <v>-50.02</v>
      </c>
      <c r="R27" s="2" t="s">
        <v>183</v>
      </c>
      <c r="S27" s="2">
        <v>21</v>
      </c>
      <c r="T27" s="2">
        <v>601</v>
      </c>
      <c r="U27" s="2">
        <v>608</v>
      </c>
      <c r="V27" s="2">
        <v>844</v>
      </c>
      <c r="W27" s="18" t="s">
        <v>36</v>
      </c>
      <c r="X27" s="18">
        <v>1</v>
      </c>
      <c r="Y27" s="18">
        <v>1</v>
      </c>
      <c r="Z27" s="18">
        <v>1</v>
      </c>
      <c r="AA27" s="18"/>
      <c r="AB27" s="18"/>
      <c r="AC27" s="18"/>
      <c r="AD27" s="18"/>
      <c r="AE27" s="2">
        <v>1</v>
      </c>
      <c r="AF27" s="2">
        <v>0</v>
      </c>
      <c r="AG27" s="2">
        <v>0</v>
      </c>
      <c r="AH27" s="2">
        <v>1025</v>
      </c>
      <c r="AI27" s="18">
        <v>20190509</v>
      </c>
      <c r="AJ27" s="18" t="s">
        <v>164</v>
      </c>
      <c r="AK27" s="18" t="s">
        <v>147</v>
      </c>
      <c r="AL27" s="14">
        <v>32</v>
      </c>
      <c r="AM27" s="20" t="s">
        <v>75</v>
      </c>
      <c r="AN27" s="22" t="s">
        <v>331</v>
      </c>
      <c r="AO27" s="22" t="s">
        <v>167</v>
      </c>
      <c r="AP27" s="20" t="s">
        <v>73</v>
      </c>
      <c r="AQ27" s="20" t="s">
        <v>72</v>
      </c>
      <c r="AR27" s="22" t="s">
        <v>332</v>
      </c>
      <c r="AS27" s="22"/>
      <c r="AT27" s="22"/>
      <c r="AU27" s="22"/>
      <c r="AV27" s="20" t="s">
        <v>79</v>
      </c>
      <c r="AW27" s="16">
        <v>42711</v>
      </c>
      <c r="AX27" s="15" t="s">
        <v>167</v>
      </c>
      <c r="AY27" s="22"/>
      <c r="AZ27" s="22"/>
      <c r="BA27" s="22"/>
      <c r="BB27" s="22"/>
      <c r="BC27" s="22"/>
      <c r="BD27" s="15"/>
      <c r="BE27" s="15"/>
      <c r="BF27" s="15"/>
      <c r="BG27" s="10" t="s">
        <v>234</v>
      </c>
      <c r="BH27" s="17" t="s">
        <v>243</v>
      </c>
      <c r="BI27" s="15" t="s">
        <v>95</v>
      </c>
      <c r="BJ27" s="22" t="s">
        <v>104</v>
      </c>
      <c r="BK27" s="22"/>
      <c r="BL27" s="2"/>
      <c r="BM27" s="14" t="s">
        <v>214</v>
      </c>
      <c r="BN27" s="14" t="s">
        <v>209</v>
      </c>
      <c r="BO27" s="18" t="s">
        <v>212</v>
      </c>
      <c r="BP27" s="50" t="s">
        <v>248</v>
      </c>
    </row>
    <row r="28" spans="1:68" s="9" customFormat="1" x14ac:dyDescent="0.35">
      <c r="A28" s="9">
        <v>10</v>
      </c>
      <c r="B28" s="20" t="s">
        <v>185</v>
      </c>
      <c r="C28" s="20" t="s">
        <v>193</v>
      </c>
      <c r="D28" s="14" t="s">
        <v>13</v>
      </c>
      <c r="E28" s="90">
        <v>72</v>
      </c>
      <c r="F28" s="14">
        <v>4800925</v>
      </c>
      <c r="G28" s="14" t="s">
        <v>15</v>
      </c>
      <c r="H28" s="12" t="s">
        <v>635</v>
      </c>
      <c r="I28" s="2">
        <v>29.2</v>
      </c>
      <c r="J28" s="2">
        <v>25.7</v>
      </c>
      <c r="K28" s="14">
        <v>44.509700000000002</v>
      </c>
      <c r="L28" s="14">
        <v>-63.418199999999999</v>
      </c>
      <c r="M28" s="2"/>
      <c r="N28" s="18">
        <v>42.56</v>
      </c>
      <c r="O28" s="18">
        <v>-63.43</v>
      </c>
      <c r="P28" s="18">
        <v>44.53</v>
      </c>
      <c r="Q28" s="18">
        <v>-61.45</v>
      </c>
      <c r="R28" s="2" t="s">
        <v>190</v>
      </c>
      <c r="S28" s="2">
        <v>23</v>
      </c>
      <c r="T28" s="2">
        <v>605</v>
      </c>
      <c r="U28" s="2">
        <v>1365</v>
      </c>
      <c r="V28" s="2">
        <f>1132/2</f>
        <v>566</v>
      </c>
      <c r="W28" s="18" t="s">
        <v>37</v>
      </c>
      <c r="X28" s="18">
        <v>2</v>
      </c>
      <c r="Y28" s="18" t="s">
        <v>186</v>
      </c>
      <c r="Z28" s="18" t="s">
        <v>186</v>
      </c>
      <c r="AA28" s="18"/>
      <c r="AB28" s="18"/>
      <c r="AC28" s="18"/>
      <c r="AD28" s="18"/>
      <c r="AE28" s="2">
        <v>2</v>
      </c>
      <c r="AF28" s="2">
        <v>2</v>
      </c>
      <c r="AG28" s="2">
        <v>1</v>
      </c>
      <c r="AH28" s="2">
        <v>1023.25</v>
      </c>
      <c r="AI28" s="18">
        <v>20190906</v>
      </c>
      <c r="AJ28" s="18" t="s">
        <v>163</v>
      </c>
      <c r="AK28" s="18" t="s">
        <v>147</v>
      </c>
      <c r="AL28" s="14">
        <v>33</v>
      </c>
      <c r="AM28" s="10" t="s">
        <v>69</v>
      </c>
      <c r="AN28" s="22" t="s">
        <v>327</v>
      </c>
      <c r="AO28" s="22" t="s">
        <v>166</v>
      </c>
      <c r="AP28" s="10" t="s">
        <v>70</v>
      </c>
      <c r="AQ28" s="10" t="s">
        <v>71</v>
      </c>
      <c r="AR28" s="22" t="s">
        <v>328</v>
      </c>
      <c r="AS28" s="15"/>
      <c r="AT28" s="15"/>
      <c r="AU28" s="15"/>
      <c r="AV28" s="10">
        <v>4551</v>
      </c>
      <c r="AW28" s="16">
        <v>42691</v>
      </c>
      <c r="AX28" s="22" t="s">
        <v>166</v>
      </c>
      <c r="AY28" s="15"/>
      <c r="AZ28" s="15"/>
      <c r="BA28" s="15"/>
      <c r="BB28" s="15"/>
      <c r="BC28" s="15"/>
      <c r="BD28" s="15"/>
      <c r="BE28" s="15"/>
      <c r="BF28" s="15"/>
      <c r="BG28" s="10" t="s">
        <v>234</v>
      </c>
      <c r="BH28" s="49" t="s">
        <v>172</v>
      </c>
      <c r="BI28" s="15" t="s">
        <v>98</v>
      </c>
      <c r="BJ28" s="22" t="s">
        <v>99</v>
      </c>
      <c r="BK28" s="92" t="s">
        <v>137</v>
      </c>
      <c r="BL28" s="2"/>
      <c r="BM28" s="14" t="s">
        <v>210</v>
      </c>
      <c r="BN28" s="14" t="s">
        <v>209</v>
      </c>
      <c r="BO28" s="18" t="s">
        <v>201</v>
      </c>
      <c r="BP28" s="21" t="s">
        <v>194</v>
      </c>
    </row>
    <row r="29" spans="1:68" s="9" customFormat="1" x14ac:dyDescent="0.35">
      <c r="A29" s="9">
        <v>11</v>
      </c>
      <c r="B29" s="20" t="s">
        <v>185</v>
      </c>
      <c r="C29" s="20" t="s">
        <v>193</v>
      </c>
      <c r="D29" s="14" t="s">
        <v>53</v>
      </c>
      <c r="E29" s="90">
        <v>43</v>
      </c>
      <c r="F29" s="14">
        <v>4800937</v>
      </c>
      <c r="G29" s="14" t="s">
        <v>215</v>
      </c>
      <c r="H29" s="12" t="s">
        <v>636</v>
      </c>
      <c r="I29" s="2">
        <v>29.2</v>
      </c>
      <c r="J29" s="2">
        <v>26.2</v>
      </c>
      <c r="K29" s="14">
        <v>44.509700000000002</v>
      </c>
      <c r="L29" s="14">
        <v>-63.418199999999999</v>
      </c>
      <c r="M29" s="2"/>
      <c r="N29" s="18">
        <v>43.67</v>
      </c>
      <c r="O29" s="18">
        <v>-63.42</v>
      </c>
      <c r="P29" s="18">
        <v>44.54</v>
      </c>
      <c r="Q29" s="18">
        <v>-62.68</v>
      </c>
      <c r="R29" s="2" t="s">
        <v>191</v>
      </c>
      <c r="S29" s="2">
        <v>23</v>
      </c>
      <c r="T29" s="2">
        <v>454</v>
      </c>
      <c r="U29" s="2">
        <v>949</v>
      </c>
      <c r="V29" s="2" t="s">
        <v>244</v>
      </c>
      <c r="W29" s="18" t="s">
        <v>36</v>
      </c>
      <c r="X29" s="18">
        <v>1</v>
      </c>
      <c r="Y29" s="18" t="s">
        <v>192</v>
      </c>
      <c r="Z29" s="18" t="s">
        <v>192</v>
      </c>
      <c r="AA29" s="18"/>
      <c r="AB29" s="18">
        <v>96</v>
      </c>
      <c r="AC29" s="18"/>
      <c r="AD29" s="18"/>
      <c r="AE29" s="2">
        <v>7</v>
      </c>
      <c r="AF29" s="2">
        <v>4</v>
      </c>
      <c r="AG29" s="2">
        <v>3.5</v>
      </c>
      <c r="AH29" s="2">
        <v>1023.25</v>
      </c>
      <c r="AI29" s="18">
        <v>20190906</v>
      </c>
      <c r="AJ29" s="18" t="s">
        <v>163</v>
      </c>
      <c r="AK29" s="18" t="s">
        <v>187</v>
      </c>
      <c r="AL29" s="14">
        <v>58</v>
      </c>
      <c r="AM29" s="20"/>
      <c r="AN29" s="22"/>
      <c r="AO29" s="22"/>
      <c r="AP29" s="20"/>
      <c r="AQ29" s="20"/>
      <c r="AR29" s="22"/>
      <c r="AS29" s="22"/>
      <c r="AT29" s="22"/>
      <c r="AU29" s="22"/>
      <c r="AV29" s="20"/>
      <c r="AW29" s="16"/>
      <c r="AX29" s="15"/>
      <c r="AY29" s="22" t="s">
        <v>346</v>
      </c>
      <c r="AZ29" s="22" t="s">
        <v>167</v>
      </c>
      <c r="BA29" s="22"/>
      <c r="BB29" s="22"/>
      <c r="BC29" s="22"/>
      <c r="BD29" s="15"/>
      <c r="BE29" s="15"/>
      <c r="BF29" s="15"/>
      <c r="BG29" s="10" t="s">
        <v>234</v>
      </c>
      <c r="BH29" s="49" t="s">
        <v>172</v>
      </c>
      <c r="BI29" s="22" t="s">
        <v>117</v>
      </c>
      <c r="BJ29" s="22" t="s">
        <v>118</v>
      </c>
      <c r="BK29" s="22"/>
      <c r="BL29" s="2"/>
      <c r="BM29" s="14" t="s">
        <v>210</v>
      </c>
      <c r="BN29" s="14" t="s">
        <v>209</v>
      </c>
      <c r="BO29" s="18" t="s">
        <v>201</v>
      </c>
      <c r="BP29" s="21" t="s">
        <v>189</v>
      </c>
    </row>
    <row r="30" spans="1:68" s="9" customFormat="1" x14ac:dyDescent="0.35">
      <c r="A30" s="9">
        <v>12</v>
      </c>
      <c r="B30" s="20" t="s">
        <v>193</v>
      </c>
      <c r="C30" s="20" t="s">
        <v>199</v>
      </c>
      <c r="D30" s="14" t="s">
        <v>35</v>
      </c>
      <c r="E30" s="90">
        <v>45</v>
      </c>
      <c r="F30" s="14">
        <v>4800994</v>
      </c>
      <c r="G30" s="14" t="s">
        <v>15</v>
      </c>
      <c r="H30" s="12" t="s">
        <v>637</v>
      </c>
      <c r="I30" s="2">
        <v>29.1</v>
      </c>
      <c r="J30" s="2">
        <v>26.1</v>
      </c>
      <c r="K30" s="14">
        <v>44.442399999999999</v>
      </c>
      <c r="L30" s="14">
        <v>-63.357799999999997</v>
      </c>
      <c r="M30" s="2"/>
      <c r="N30" s="18">
        <v>42.64</v>
      </c>
      <c r="O30" s="18">
        <v>-63.59</v>
      </c>
      <c r="P30" s="18">
        <v>44.45</v>
      </c>
      <c r="Q30" s="18">
        <v>-61.47</v>
      </c>
      <c r="R30" s="2" t="s">
        <v>198</v>
      </c>
      <c r="S30" s="2">
        <v>21</v>
      </c>
      <c r="T30" s="2">
        <v>572</v>
      </c>
      <c r="U30" s="2">
        <v>1140</v>
      </c>
      <c r="V30" s="2">
        <f>U30/2</f>
        <v>570</v>
      </c>
      <c r="W30" s="18" t="s">
        <v>37</v>
      </c>
      <c r="X30" s="18">
        <v>2</v>
      </c>
      <c r="Y30" s="18" t="s">
        <v>186</v>
      </c>
      <c r="Z30" s="18" t="s">
        <v>186</v>
      </c>
      <c r="AA30" s="18"/>
      <c r="AB30" s="18"/>
      <c r="AC30" s="18"/>
      <c r="AD30" s="18"/>
      <c r="AE30" s="2">
        <v>1</v>
      </c>
      <c r="AF30" s="2">
        <v>0</v>
      </c>
      <c r="AG30" s="2">
        <v>0</v>
      </c>
      <c r="AH30" s="2">
        <v>1023.25</v>
      </c>
      <c r="AI30" s="18">
        <v>20190509</v>
      </c>
      <c r="AJ30" s="18" t="s">
        <v>188</v>
      </c>
      <c r="AK30" s="18" t="s">
        <v>147</v>
      </c>
      <c r="AL30" s="14">
        <v>32</v>
      </c>
      <c r="AM30" s="20" t="s">
        <v>76</v>
      </c>
      <c r="AN30" s="22" t="s">
        <v>341</v>
      </c>
      <c r="AO30" s="22" t="s">
        <v>166</v>
      </c>
      <c r="AP30" s="20" t="s">
        <v>77</v>
      </c>
      <c r="AQ30" s="20" t="s">
        <v>78</v>
      </c>
      <c r="AR30" s="22" t="s">
        <v>342</v>
      </c>
      <c r="AS30" s="22"/>
      <c r="AT30" s="22"/>
      <c r="AU30" s="22"/>
      <c r="AV30" s="20" t="s">
        <v>79</v>
      </c>
      <c r="AW30" s="16">
        <v>42711</v>
      </c>
      <c r="AX30" s="15" t="s">
        <v>166</v>
      </c>
      <c r="AY30" s="22"/>
      <c r="AZ30" s="22"/>
      <c r="BA30" s="22"/>
      <c r="BB30" s="22"/>
      <c r="BC30" s="22"/>
      <c r="BD30" s="15"/>
      <c r="BE30" s="15"/>
      <c r="BF30" s="15"/>
      <c r="BG30" s="10" t="s">
        <v>234</v>
      </c>
      <c r="BH30" s="17" t="s">
        <v>243</v>
      </c>
      <c r="BI30" s="15" t="s">
        <v>95</v>
      </c>
      <c r="BJ30" s="15" t="s">
        <v>104</v>
      </c>
      <c r="BK30" s="92" t="s">
        <v>138</v>
      </c>
      <c r="BL30" s="2"/>
      <c r="BM30" s="14" t="s">
        <v>210</v>
      </c>
      <c r="BN30" s="14" t="s">
        <v>209</v>
      </c>
      <c r="BO30" s="18" t="s">
        <v>201</v>
      </c>
      <c r="BP30" s="21" t="s">
        <v>200</v>
      </c>
    </row>
    <row r="31" spans="1:68" s="9" customFormat="1" ht="15" thickBot="1" x14ac:dyDescent="0.4">
      <c r="A31" s="9">
        <v>13</v>
      </c>
      <c r="B31" s="20" t="s">
        <v>219</v>
      </c>
      <c r="C31" s="20" t="s">
        <v>229</v>
      </c>
      <c r="D31" s="14" t="s">
        <v>13</v>
      </c>
      <c r="E31" s="90">
        <v>76</v>
      </c>
      <c r="F31" s="14">
        <v>4800925</v>
      </c>
      <c r="G31" s="14" t="s">
        <v>15</v>
      </c>
      <c r="H31" s="12" t="s">
        <v>638</v>
      </c>
      <c r="I31" s="2">
        <v>29.2</v>
      </c>
      <c r="J31" s="2">
        <v>25.9</v>
      </c>
      <c r="K31" s="14">
        <v>44.398299999999999</v>
      </c>
      <c r="L31" s="14">
        <v>-63.354599999999998</v>
      </c>
      <c r="M31" s="2"/>
      <c r="N31" s="18">
        <v>42.59</v>
      </c>
      <c r="O31" s="18">
        <v>-63.44</v>
      </c>
      <c r="P31" s="18">
        <v>44.53</v>
      </c>
      <c r="Q31" s="18">
        <v>-61.53</v>
      </c>
      <c r="R31" s="2" t="s">
        <v>230</v>
      </c>
      <c r="S31" s="2">
        <v>21</v>
      </c>
      <c r="T31" s="2">
        <v>564</v>
      </c>
      <c r="U31" s="2">
        <v>1248</v>
      </c>
      <c r="V31" s="2">
        <v>725</v>
      </c>
      <c r="W31" s="18" t="s">
        <v>232</v>
      </c>
      <c r="X31" s="18" t="s">
        <v>232</v>
      </c>
      <c r="Y31" s="18" t="s">
        <v>186</v>
      </c>
      <c r="Z31" s="18" t="s">
        <v>186</v>
      </c>
      <c r="AA31" s="18"/>
      <c r="AB31" s="18"/>
      <c r="AC31" s="18"/>
      <c r="AD31" s="18"/>
      <c r="AE31" s="2">
        <v>3</v>
      </c>
      <c r="AF31" s="2">
        <v>2</v>
      </c>
      <c r="AG31" s="2">
        <v>1</v>
      </c>
      <c r="AH31" s="2">
        <v>1024.5</v>
      </c>
      <c r="AI31" s="18">
        <v>20190906</v>
      </c>
      <c r="AJ31" s="18" t="s">
        <v>245</v>
      </c>
      <c r="AK31" s="18" t="s">
        <v>218</v>
      </c>
      <c r="AL31" s="14">
        <v>33</v>
      </c>
      <c r="AM31" s="10" t="s">
        <v>69</v>
      </c>
      <c r="AN31" s="22" t="s">
        <v>327</v>
      </c>
      <c r="AO31" s="22" t="s">
        <v>216</v>
      </c>
      <c r="AP31" s="10" t="s">
        <v>70</v>
      </c>
      <c r="AQ31" s="10" t="s">
        <v>71</v>
      </c>
      <c r="AR31" s="22" t="s">
        <v>328</v>
      </c>
      <c r="AS31" s="15"/>
      <c r="AT31" s="15"/>
      <c r="AU31" s="15"/>
      <c r="AV31" s="10">
        <v>4551</v>
      </c>
      <c r="AW31" s="16">
        <v>42691</v>
      </c>
      <c r="AX31" s="22" t="s">
        <v>166</v>
      </c>
      <c r="AY31" s="15"/>
      <c r="AZ31" s="15"/>
      <c r="BA31" s="15"/>
      <c r="BB31" s="15"/>
      <c r="BC31" s="15"/>
      <c r="BD31" s="15"/>
      <c r="BE31" s="15"/>
      <c r="BF31" s="15"/>
      <c r="BG31" s="10" t="s">
        <v>234</v>
      </c>
      <c r="BH31" s="17" t="s">
        <v>254</v>
      </c>
      <c r="BI31" s="22" t="s">
        <v>117</v>
      </c>
      <c r="BJ31" s="22" t="s">
        <v>118</v>
      </c>
      <c r="BK31" s="92" t="s">
        <v>137</v>
      </c>
      <c r="BL31" s="2"/>
      <c r="BM31" s="14" t="s">
        <v>210</v>
      </c>
      <c r="BN31" s="14" t="s">
        <v>209</v>
      </c>
      <c r="BO31" s="18" t="s">
        <v>201</v>
      </c>
      <c r="BP31" s="21" t="s">
        <v>231</v>
      </c>
    </row>
    <row r="32" spans="1:68" s="9" customFormat="1" ht="15" thickBot="1" x14ac:dyDescent="0.4">
      <c r="A32" s="82">
        <v>14</v>
      </c>
      <c r="B32" s="81" t="s">
        <v>229</v>
      </c>
      <c r="C32" s="20" t="s">
        <v>239</v>
      </c>
      <c r="D32" s="14" t="s">
        <v>44</v>
      </c>
      <c r="E32" s="90">
        <v>53</v>
      </c>
      <c r="F32" s="14">
        <v>4800993</v>
      </c>
      <c r="G32" s="14" t="s">
        <v>15</v>
      </c>
      <c r="H32" s="12" t="s">
        <v>639</v>
      </c>
      <c r="I32" s="2">
        <v>29</v>
      </c>
      <c r="J32" s="2">
        <v>25.5</v>
      </c>
      <c r="K32" s="14">
        <v>44.517899999999997</v>
      </c>
      <c r="L32" s="14">
        <v>-63.4131</v>
      </c>
      <c r="M32" s="2"/>
      <c r="N32" s="18">
        <v>42.97</v>
      </c>
      <c r="O32" s="18">
        <v>-63.56</v>
      </c>
      <c r="P32" s="18">
        <v>44.52</v>
      </c>
      <c r="Q32" s="18">
        <v>-61.93</v>
      </c>
      <c r="R32" s="2" t="s">
        <v>240</v>
      </c>
      <c r="S32" s="2">
        <v>16</v>
      </c>
      <c r="T32" s="2">
        <v>438</v>
      </c>
      <c r="U32" s="2">
        <v>1014</v>
      </c>
      <c r="V32" s="2">
        <f>U32*2</f>
        <v>2028</v>
      </c>
      <c r="W32" s="18" t="s">
        <v>36</v>
      </c>
      <c r="X32" s="18">
        <v>1</v>
      </c>
      <c r="Y32" s="18" t="s">
        <v>186</v>
      </c>
      <c r="Z32" s="18" t="s">
        <v>186</v>
      </c>
      <c r="AA32" s="18" t="s">
        <v>186</v>
      </c>
      <c r="AB32" s="18"/>
      <c r="AC32" s="18"/>
      <c r="AD32" s="18"/>
      <c r="AE32" s="2" t="s">
        <v>235</v>
      </c>
      <c r="AF32" s="2">
        <v>5</v>
      </c>
      <c r="AG32" s="2">
        <v>4.5</v>
      </c>
      <c r="AH32" s="2">
        <v>1024.5</v>
      </c>
      <c r="AI32" s="18">
        <v>20200227</v>
      </c>
      <c r="AJ32" s="18" t="s">
        <v>217</v>
      </c>
      <c r="AK32" s="18" t="s">
        <v>218</v>
      </c>
      <c r="AL32" s="14">
        <v>42</v>
      </c>
      <c r="AM32" s="20" t="s">
        <v>84</v>
      </c>
      <c r="AN32" s="22" t="s">
        <v>333</v>
      </c>
      <c r="AO32" s="22" t="s">
        <v>166</v>
      </c>
      <c r="AP32" s="20" t="s">
        <v>85</v>
      </c>
      <c r="AQ32" s="20"/>
      <c r="AR32" s="22"/>
      <c r="AS32" s="20" t="s">
        <v>87</v>
      </c>
      <c r="AT32" s="22" t="s">
        <v>345</v>
      </c>
      <c r="AU32" s="22" t="s">
        <v>349</v>
      </c>
      <c r="AV32" s="20" t="s">
        <v>86</v>
      </c>
      <c r="AW32" s="16">
        <v>42859</v>
      </c>
      <c r="AX32" s="15" t="s">
        <v>166</v>
      </c>
      <c r="AY32" s="22"/>
      <c r="AZ32" s="22"/>
      <c r="BA32" s="22"/>
      <c r="BB32" s="22"/>
      <c r="BC32" s="22"/>
      <c r="BD32" s="15"/>
      <c r="BE32" s="15"/>
      <c r="BF32" s="15"/>
      <c r="BG32" s="10" t="s">
        <v>233</v>
      </c>
      <c r="BH32" s="17" t="s">
        <v>254</v>
      </c>
      <c r="BI32" s="15" t="s">
        <v>95</v>
      </c>
      <c r="BJ32" s="22" t="s">
        <v>104</v>
      </c>
      <c r="BK32" s="92" t="s">
        <v>138</v>
      </c>
      <c r="BL32" s="2"/>
      <c r="BM32" s="14" t="s">
        <v>210</v>
      </c>
      <c r="BN32" s="14" t="s">
        <v>209</v>
      </c>
      <c r="BO32" s="18" t="s">
        <v>237</v>
      </c>
      <c r="BP32" s="21" t="s">
        <v>238</v>
      </c>
    </row>
    <row r="33" spans="1:68" s="23" customFormat="1" x14ac:dyDescent="0.35">
      <c r="B33" s="47" t="s">
        <v>251</v>
      </c>
      <c r="C33" s="34"/>
      <c r="D33" s="35"/>
      <c r="E33" s="35"/>
      <c r="F33" s="35"/>
      <c r="G33" s="35" t="s">
        <v>15</v>
      </c>
      <c r="H33" s="37"/>
      <c r="I33" s="3"/>
      <c r="J33" s="3"/>
      <c r="K33" s="35"/>
      <c r="L33" s="35"/>
      <c r="M33" s="3"/>
      <c r="N33" s="37"/>
      <c r="O33" s="37"/>
      <c r="P33" s="37"/>
      <c r="Q33" s="37"/>
      <c r="R33" s="3"/>
      <c r="S33" s="3"/>
      <c r="T33" s="3"/>
      <c r="U33" s="3"/>
      <c r="V33" s="3"/>
      <c r="W33" s="37"/>
      <c r="X33" s="37"/>
      <c r="Y33" s="37"/>
      <c r="Z33" s="37"/>
      <c r="AA33" s="37"/>
      <c r="AB33" s="37"/>
      <c r="AC33" s="37"/>
      <c r="AD33" s="37"/>
      <c r="AE33" s="3"/>
      <c r="AF33" s="3"/>
      <c r="AG33" s="3"/>
      <c r="AH33" s="3"/>
      <c r="AI33" s="37"/>
      <c r="AJ33" s="37"/>
      <c r="AK33" s="37"/>
      <c r="AL33" s="35"/>
      <c r="AM33" s="34"/>
      <c r="AN33" s="38"/>
      <c r="AO33" s="38"/>
      <c r="AP33" s="34"/>
      <c r="AQ33" s="34"/>
      <c r="AR33" s="38"/>
      <c r="AS33" s="38"/>
      <c r="AT33" s="38"/>
      <c r="AU33" s="38"/>
      <c r="AV33" s="34"/>
      <c r="AW33" s="39"/>
      <c r="AX33" s="40"/>
      <c r="AY33" s="38"/>
      <c r="AZ33" s="38"/>
      <c r="BA33" s="38"/>
      <c r="BB33" s="38"/>
      <c r="BC33" s="38"/>
      <c r="BD33" s="40"/>
      <c r="BE33" s="40"/>
      <c r="BF33" s="40"/>
      <c r="BG33" s="41"/>
      <c r="BH33" s="42"/>
      <c r="BI33" s="40"/>
      <c r="BJ33" s="38"/>
      <c r="BK33" s="38"/>
      <c r="BL33" s="3"/>
      <c r="BM33" s="35"/>
      <c r="BN33" s="35"/>
      <c r="BO33" s="37"/>
      <c r="BP33" s="43"/>
    </row>
    <row r="34" spans="1:68" s="23" customFormat="1" x14ac:dyDescent="0.35">
      <c r="B34" s="47" t="s">
        <v>252</v>
      </c>
      <c r="C34" s="34"/>
      <c r="D34" s="35"/>
      <c r="E34" s="35"/>
      <c r="F34" s="35"/>
      <c r="G34" s="35" t="s">
        <v>129</v>
      </c>
      <c r="H34" s="37"/>
      <c r="I34" s="3"/>
      <c r="J34" s="3"/>
      <c r="K34" s="35"/>
      <c r="L34" s="35"/>
      <c r="M34" s="3"/>
      <c r="N34" s="37"/>
      <c r="O34" s="37"/>
      <c r="P34" s="37"/>
      <c r="Q34" s="37"/>
      <c r="R34" s="3"/>
      <c r="S34" s="3"/>
      <c r="T34" s="3"/>
      <c r="U34" s="3"/>
      <c r="V34" s="3"/>
      <c r="W34" s="37"/>
      <c r="X34" s="37"/>
      <c r="Y34" s="37"/>
      <c r="Z34" s="37"/>
      <c r="AA34" s="37"/>
      <c r="AB34" s="37"/>
      <c r="AC34" s="37"/>
      <c r="AD34" s="37"/>
      <c r="AE34" s="3"/>
      <c r="AF34" s="3"/>
      <c r="AG34" s="3"/>
      <c r="AH34" s="3"/>
      <c r="AI34" s="37"/>
      <c r="AJ34" s="37"/>
      <c r="AK34" s="37"/>
      <c r="AL34" s="35"/>
      <c r="AM34" s="34"/>
      <c r="AN34" s="38"/>
      <c r="AO34" s="38"/>
      <c r="AP34" s="34"/>
      <c r="AQ34" s="34"/>
      <c r="AR34" s="38"/>
      <c r="AS34" s="38"/>
      <c r="AT34" s="38"/>
      <c r="AU34" s="38"/>
      <c r="AV34" s="34"/>
      <c r="AW34" s="38"/>
      <c r="AX34" s="40"/>
      <c r="AY34" s="38"/>
      <c r="AZ34" s="38"/>
      <c r="BA34" s="38"/>
      <c r="BB34" s="38"/>
      <c r="BC34" s="38"/>
      <c r="BD34" s="40"/>
      <c r="BE34" s="40"/>
      <c r="BF34" s="40"/>
      <c r="BG34" s="41"/>
      <c r="BH34" s="42"/>
      <c r="BI34" s="40"/>
      <c r="BJ34" s="38"/>
      <c r="BK34" s="38"/>
      <c r="BL34" s="3"/>
      <c r="BM34" s="35"/>
      <c r="BN34" s="35"/>
      <c r="BO34" s="37"/>
      <c r="BP34" s="43"/>
    </row>
    <row r="35" spans="1:68" s="23" customFormat="1" x14ac:dyDescent="0.35">
      <c r="A35" s="23">
        <v>1</v>
      </c>
      <c r="B35" s="34" t="s">
        <v>253</v>
      </c>
      <c r="C35" s="34" t="s">
        <v>262</v>
      </c>
      <c r="D35" s="35" t="s">
        <v>13</v>
      </c>
      <c r="E35" s="90">
        <v>78</v>
      </c>
      <c r="F35" s="35">
        <v>4800925</v>
      </c>
      <c r="G35" s="35" t="s">
        <v>15</v>
      </c>
      <c r="H35" s="36" t="s">
        <v>640</v>
      </c>
      <c r="I35" s="3">
        <v>29.1</v>
      </c>
      <c r="J35" s="3">
        <v>26.1</v>
      </c>
      <c r="K35" s="35">
        <v>44.492600000000003</v>
      </c>
      <c r="L35" s="35">
        <v>-63.400799999999997</v>
      </c>
      <c r="M35" s="3"/>
      <c r="N35" s="37">
        <v>42.92</v>
      </c>
      <c r="O35" s="37">
        <v>-63.44</v>
      </c>
      <c r="P35" s="37">
        <v>44.5</v>
      </c>
      <c r="Q35" s="37">
        <v>-61.84</v>
      </c>
      <c r="R35" s="3" t="s">
        <v>264</v>
      </c>
      <c r="S35" s="3">
        <v>18</v>
      </c>
      <c r="T35" s="3">
        <v>495</v>
      </c>
      <c r="U35" s="3">
        <v>1182</v>
      </c>
      <c r="V35" s="3">
        <f>480*2+452*0.5</f>
        <v>1186</v>
      </c>
      <c r="W35" s="37" t="s">
        <v>260</v>
      </c>
      <c r="X35" s="37" t="s">
        <v>261</v>
      </c>
      <c r="Y35" s="37" t="s">
        <v>186</v>
      </c>
      <c r="Z35" s="37" t="s">
        <v>186</v>
      </c>
      <c r="AA35" s="37"/>
      <c r="AB35" s="37"/>
      <c r="AC35" s="37"/>
      <c r="AD35" s="37"/>
      <c r="AE35" s="3" t="s">
        <v>265</v>
      </c>
      <c r="AF35" s="3">
        <v>7</v>
      </c>
      <c r="AG35" s="3">
        <v>6</v>
      </c>
      <c r="AH35" s="3">
        <v>1023.25</v>
      </c>
      <c r="AI35" s="37">
        <v>20190906</v>
      </c>
      <c r="AJ35" s="37" t="s">
        <v>217</v>
      </c>
      <c r="AK35" s="37" t="s">
        <v>218</v>
      </c>
      <c r="AL35" s="35">
        <v>33</v>
      </c>
      <c r="AM35" s="41" t="s">
        <v>69</v>
      </c>
      <c r="AN35" s="38" t="s">
        <v>327</v>
      </c>
      <c r="AO35" s="38" t="s">
        <v>166</v>
      </c>
      <c r="AP35" s="41" t="s">
        <v>70</v>
      </c>
      <c r="AQ35" s="41" t="s">
        <v>71</v>
      </c>
      <c r="AR35" s="38" t="s">
        <v>328</v>
      </c>
      <c r="AS35" s="40"/>
      <c r="AT35" s="40"/>
      <c r="AU35" s="40"/>
      <c r="AV35" s="41">
        <v>4551</v>
      </c>
      <c r="AW35" s="39">
        <v>42691</v>
      </c>
      <c r="AX35" s="38" t="s">
        <v>166</v>
      </c>
      <c r="AY35" s="40"/>
      <c r="AZ35" s="40"/>
      <c r="BA35" s="40"/>
      <c r="BB35" s="40"/>
      <c r="BC35" s="40"/>
      <c r="BD35" s="40"/>
      <c r="BE35" s="40"/>
      <c r="BF35" s="40"/>
      <c r="BG35" s="41" t="s">
        <v>234</v>
      </c>
      <c r="BH35" s="42" t="s">
        <v>254</v>
      </c>
      <c r="BI35" s="38" t="s">
        <v>98</v>
      </c>
      <c r="BJ35" s="38" t="s">
        <v>99</v>
      </c>
      <c r="BK35" s="92" t="s">
        <v>137</v>
      </c>
      <c r="BL35" s="3"/>
      <c r="BM35" s="35" t="s">
        <v>210</v>
      </c>
      <c r="BN35" s="35" t="s">
        <v>209</v>
      </c>
      <c r="BO35" s="37" t="s">
        <v>266</v>
      </c>
      <c r="BP35" s="43" t="s">
        <v>267</v>
      </c>
    </row>
    <row r="36" spans="1:68" s="23" customFormat="1" x14ac:dyDescent="0.35">
      <c r="A36" s="23">
        <v>2</v>
      </c>
      <c r="B36" s="34" t="s">
        <v>262</v>
      </c>
      <c r="C36" s="34" t="s">
        <v>272</v>
      </c>
      <c r="D36" s="35" t="s">
        <v>35</v>
      </c>
      <c r="E36" s="90">
        <v>50</v>
      </c>
      <c r="F36" s="35">
        <v>4800994</v>
      </c>
      <c r="G36" s="35" t="s">
        <v>15</v>
      </c>
      <c r="H36" s="36" t="s">
        <v>641</v>
      </c>
      <c r="I36" s="3">
        <v>29.3</v>
      </c>
      <c r="J36" s="3">
        <v>26.1</v>
      </c>
      <c r="K36" s="56">
        <v>44.4803</v>
      </c>
      <c r="L36" s="56">
        <v>-63.425199999999997</v>
      </c>
      <c r="M36" s="100"/>
      <c r="N36" s="37">
        <v>42.54</v>
      </c>
      <c r="O36" s="37">
        <v>-63.43</v>
      </c>
      <c r="P36" s="37">
        <v>44.53</v>
      </c>
      <c r="Q36" s="37">
        <v>-61.43</v>
      </c>
      <c r="R36" s="3" t="s">
        <v>269</v>
      </c>
      <c r="S36" s="3">
        <v>21</v>
      </c>
      <c r="T36" s="3">
        <v>583</v>
      </c>
      <c r="U36" s="3">
        <v>1240</v>
      </c>
      <c r="V36" s="3">
        <v>924</v>
      </c>
      <c r="W36" s="37" t="s">
        <v>232</v>
      </c>
      <c r="X36" s="37" t="s">
        <v>232</v>
      </c>
      <c r="Y36" s="37" t="s">
        <v>186</v>
      </c>
      <c r="Z36" s="37" t="s">
        <v>186</v>
      </c>
      <c r="AA36" s="37"/>
      <c r="AB36" s="37"/>
      <c r="AC36" s="37"/>
      <c r="AD36" s="37"/>
      <c r="AE36" s="3" t="s">
        <v>273</v>
      </c>
      <c r="AF36" s="3">
        <v>5</v>
      </c>
      <c r="AG36" s="3">
        <v>5</v>
      </c>
      <c r="AH36" s="3">
        <v>1023.25</v>
      </c>
      <c r="AI36" s="37">
        <v>20190509</v>
      </c>
      <c r="AJ36" s="37" t="s">
        <v>258</v>
      </c>
      <c r="AK36" s="37" t="s">
        <v>255</v>
      </c>
      <c r="AL36" s="35">
        <v>32</v>
      </c>
      <c r="AM36" s="34" t="s">
        <v>76</v>
      </c>
      <c r="AN36" s="38" t="s">
        <v>341</v>
      </c>
      <c r="AO36" s="38" t="s">
        <v>216</v>
      </c>
      <c r="AP36" s="34" t="s">
        <v>77</v>
      </c>
      <c r="AQ36" s="34" t="s">
        <v>78</v>
      </c>
      <c r="AR36" s="38" t="s">
        <v>342</v>
      </c>
      <c r="AS36" s="38"/>
      <c r="AT36" s="38"/>
      <c r="AU36" s="38"/>
      <c r="AV36" s="34" t="s">
        <v>79</v>
      </c>
      <c r="AW36" s="39">
        <v>42711</v>
      </c>
      <c r="AX36" s="38" t="s">
        <v>166</v>
      </c>
      <c r="AY36" s="38"/>
      <c r="AZ36" s="38"/>
      <c r="BA36" s="38"/>
      <c r="BB36" s="38"/>
      <c r="BC36" s="38"/>
      <c r="BD36" s="40"/>
      <c r="BE36" s="40"/>
      <c r="BF36" s="40"/>
      <c r="BG36" s="41" t="s">
        <v>234</v>
      </c>
      <c r="BH36" s="42" t="s">
        <v>243</v>
      </c>
      <c r="BI36" s="38" t="s">
        <v>98</v>
      </c>
      <c r="BJ36" s="38" t="s">
        <v>99</v>
      </c>
      <c r="BK36" s="92" t="s">
        <v>137</v>
      </c>
      <c r="BL36" s="3" t="s">
        <v>268</v>
      </c>
      <c r="BM36" s="35" t="s">
        <v>210</v>
      </c>
      <c r="BN36" s="35" t="s">
        <v>209</v>
      </c>
      <c r="BO36" s="37" t="s">
        <v>201</v>
      </c>
      <c r="BP36" s="43" t="s">
        <v>259</v>
      </c>
    </row>
    <row r="37" spans="1:68" s="23" customFormat="1" x14ac:dyDescent="0.35">
      <c r="A37" s="23">
        <v>3</v>
      </c>
      <c r="B37" s="34" t="s">
        <v>262</v>
      </c>
      <c r="C37" s="34" t="s">
        <v>272</v>
      </c>
      <c r="D37" s="35" t="s">
        <v>53</v>
      </c>
      <c r="E37" s="90">
        <v>46</v>
      </c>
      <c r="F37" s="35">
        <v>4800937</v>
      </c>
      <c r="G37" s="35" t="s">
        <v>215</v>
      </c>
      <c r="H37" s="36" t="s">
        <v>642</v>
      </c>
      <c r="I37" s="3">
        <v>29.2</v>
      </c>
      <c r="J37" s="3">
        <v>26.3</v>
      </c>
      <c r="K37" s="57">
        <v>44.477899999999998</v>
      </c>
      <c r="L37" s="57">
        <v>-63.423400000000001</v>
      </c>
      <c r="M37" s="3"/>
      <c r="N37" s="37">
        <v>42.91</v>
      </c>
      <c r="O37" s="37">
        <v>-63.35</v>
      </c>
      <c r="P37" s="37">
        <v>44.53</v>
      </c>
      <c r="Q37" s="37">
        <v>-62.81</v>
      </c>
      <c r="R37" s="3" t="s">
        <v>270</v>
      </c>
      <c r="S37" s="3">
        <v>21</v>
      </c>
      <c r="T37" s="3">
        <v>497</v>
      </c>
      <c r="U37" s="3">
        <v>1035</v>
      </c>
      <c r="V37" s="3" t="s">
        <v>274</v>
      </c>
      <c r="W37" s="37" t="s">
        <v>36</v>
      </c>
      <c r="X37" s="37">
        <v>1</v>
      </c>
      <c r="Y37" s="37" t="s">
        <v>192</v>
      </c>
      <c r="Z37" s="37" t="s">
        <v>192</v>
      </c>
      <c r="AA37" s="37"/>
      <c r="AB37" s="37">
        <v>96</v>
      </c>
      <c r="AC37" s="37"/>
      <c r="AD37" s="37"/>
      <c r="AE37" s="3" t="s">
        <v>273</v>
      </c>
      <c r="AF37" s="3">
        <v>3</v>
      </c>
      <c r="AG37" s="3">
        <v>3</v>
      </c>
      <c r="AH37" s="3">
        <v>1023.25</v>
      </c>
      <c r="AI37" s="37">
        <v>20190906</v>
      </c>
      <c r="AJ37" s="37" t="s">
        <v>256</v>
      </c>
      <c r="AK37" s="37" t="s">
        <v>255</v>
      </c>
      <c r="AL37" s="35">
        <v>58</v>
      </c>
      <c r="AM37" s="41"/>
      <c r="AN37" s="38"/>
      <c r="AO37" s="38"/>
      <c r="AP37" s="41"/>
      <c r="AQ37" s="41"/>
      <c r="AR37" s="38"/>
      <c r="AS37" s="40"/>
      <c r="AT37" s="40"/>
      <c r="AU37" s="40"/>
      <c r="AV37" s="41"/>
      <c r="AW37" s="39"/>
      <c r="AX37" s="38"/>
      <c r="AY37" s="40" t="s">
        <v>346</v>
      </c>
      <c r="AZ37" s="40" t="s">
        <v>167</v>
      </c>
      <c r="BA37" s="40"/>
      <c r="BB37" s="40"/>
      <c r="BC37" s="40"/>
      <c r="BD37" s="40"/>
      <c r="BE37" s="40"/>
      <c r="BF37" s="40"/>
      <c r="BG37" s="41" t="s">
        <v>234</v>
      </c>
      <c r="BH37" s="42" t="s">
        <v>254</v>
      </c>
      <c r="BI37" s="46" t="s">
        <v>250</v>
      </c>
      <c r="BJ37" s="38" t="s">
        <v>257</v>
      </c>
      <c r="BK37" s="92" t="s">
        <v>138</v>
      </c>
      <c r="BL37" s="3" t="s">
        <v>268</v>
      </c>
      <c r="BM37" s="35" t="s">
        <v>263</v>
      </c>
      <c r="BN37" s="35" t="s">
        <v>209</v>
      </c>
      <c r="BO37" s="37" t="s">
        <v>201</v>
      </c>
      <c r="BP37" s="43" t="s">
        <v>275</v>
      </c>
    </row>
    <row r="38" spans="1:68" s="23" customFormat="1" x14ac:dyDescent="0.35">
      <c r="A38" s="23">
        <v>4</v>
      </c>
      <c r="B38" s="34" t="s">
        <v>271</v>
      </c>
      <c r="C38" s="34" t="s">
        <v>277</v>
      </c>
      <c r="D38" s="35" t="s">
        <v>44</v>
      </c>
      <c r="E38" s="90">
        <v>58</v>
      </c>
      <c r="F38" s="35">
        <v>4800993</v>
      </c>
      <c r="G38" s="35" t="s">
        <v>129</v>
      </c>
      <c r="H38" s="36" t="s">
        <v>643</v>
      </c>
      <c r="I38" s="3">
        <v>28.5</v>
      </c>
      <c r="J38" s="3">
        <v>24.2</v>
      </c>
      <c r="K38" s="35">
        <v>47.857399999999998</v>
      </c>
      <c r="L38" s="35">
        <v>-53.536200000000001</v>
      </c>
      <c r="M38" s="3"/>
      <c r="N38" s="37">
        <v>47.85</v>
      </c>
      <c r="O38" s="37">
        <v>-53.54</v>
      </c>
      <c r="P38" s="37">
        <v>49.66</v>
      </c>
      <c r="Q38" s="37">
        <v>-50.08</v>
      </c>
      <c r="R38" s="3" t="s">
        <v>279</v>
      </c>
      <c r="S38" s="3">
        <v>25</v>
      </c>
      <c r="T38" s="3">
        <v>627</v>
      </c>
      <c r="U38" s="3">
        <v>742</v>
      </c>
      <c r="V38" s="3">
        <f>652*2</f>
        <v>1304</v>
      </c>
      <c r="W38" s="37" t="s">
        <v>36</v>
      </c>
      <c r="X38" s="37">
        <v>1</v>
      </c>
      <c r="Y38" s="37" t="s">
        <v>186</v>
      </c>
      <c r="Z38" s="37" t="s">
        <v>186</v>
      </c>
      <c r="AA38" s="37" t="s">
        <v>186</v>
      </c>
      <c r="AB38" s="37"/>
      <c r="AC38" s="37"/>
      <c r="AD38" s="37"/>
      <c r="AE38" s="3" t="s">
        <v>280</v>
      </c>
      <c r="AF38" s="3">
        <v>4</v>
      </c>
      <c r="AG38" s="3">
        <v>3.5</v>
      </c>
      <c r="AH38" s="3">
        <v>1025</v>
      </c>
      <c r="AI38" s="37">
        <v>20200227</v>
      </c>
      <c r="AJ38" s="37" t="s">
        <v>217</v>
      </c>
      <c r="AK38" s="37" t="s">
        <v>218</v>
      </c>
      <c r="AL38" s="35">
        <v>42</v>
      </c>
      <c r="AM38" s="34" t="s">
        <v>84</v>
      </c>
      <c r="AN38" s="38" t="s">
        <v>333</v>
      </c>
      <c r="AO38" s="38" t="s">
        <v>166</v>
      </c>
      <c r="AP38" s="34" t="s">
        <v>85</v>
      </c>
      <c r="AQ38" s="34"/>
      <c r="AR38" s="38"/>
      <c r="AS38" s="34" t="s">
        <v>87</v>
      </c>
      <c r="AT38" s="38" t="s">
        <v>345</v>
      </c>
      <c r="AU38" s="38" t="s">
        <v>349</v>
      </c>
      <c r="AV38" s="34" t="s">
        <v>86</v>
      </c>
      <c r="AW38" s="39">
        <v>42859</v>
      </c>
      <c r="AX38" s="40" t="s">
        <v>166</v>
      </c>
      <c r="AY38" s="38"/>
      <c r="AZ38" s="38"/>
      <c r="BA38" s="38"/>
      <c r="BB38" s="38"/>
      <c r="BC38" s="38"/>
      <c r="BD38" s="40"/>
      <c r="BE38" s="40"/>
      <c r="BF38" s="40"/>
      <c r="BG38" s="41" t="s">
        <v>233</v>
      </c>
      <c r="BH38" s="42" t="s">
        <v>254</v>
      </c>
      <c r="BI38" s="40" t="s">
        <v>96</v>
      </c>
      <c r="BJ38" s="40" t="s">
        <v>249</v>
      </c>
      <c r="BK38" s="38"/>
      <c r="BL38" s="3"/>
      <c r="BM38" s="35" t="s">
        <v>214</v>
      </c>
      <c r="BN38" s="35" t="s">
        <v>209</v>
      </c>
      <c r="BO38" s="37" t="s">
        <v>276</v>
      </c>
      <c r="BP38" s="43" t="s">
        <v>281</v>
      </c>
    </row>
    <row r="39" spans="1:68" s="23" customFormat="1" x14ac:dyDescent="0.35">
      <c r="A39" s="23">
        <v>5</v>
      </c>
      <c r="B39" s="34" t="s">
        <v>278</v>
      </c>
      <c r="C39" s="34" t="s">
        <v>284</v>
      </c>
      <c r="D39" s="35" t="s">
        <v>44</v>
      </c>
      <c r="E39" s="90">
        <v>60</v>
      </c>
      <c r="F39" s="35">
        <v>4800993</v>
      </c>
      <c r="G39" s="35" t="s">
        <v>129</v>
      </c>
      <c r="H39" s="36" t="s">
        <v>644</v>
      </c>
      <c r="I39" s="3">
        <v>29.1</v>
      </c>
      <c r="J39" s="3">
        <v>24.2</v>
      </c>
      <c r="K39" s="35">
        <v>48.728999999999999</v>
      </c>
      <c r="L39" s="35">
        <v>-52.985999999999997</v>
      </c>
      <c r="M39" s="3"/>
      <c r="N39" s="37">
        <v>48.65</v>
      </c>
      <c r="O39" s="37">
        <v>-53.32</v>
      </c>
      <c r="P39" s="37">
        <v>49.94</v>
      </c>
      <c r="Q39" s="37">
        <v>-49.29</v>
      </c>
      <c r="R39" s="3" t="s">
        <v>283</v>
      </c>
      <c r="S39" s="3">
        <v>26</v>
      </c>
      <c r="T39" s="3">
        <v>689</v>
      </c>
      <c r="U39" s="3">
        <v>700</v>
      </c>
      <c r="V39" s="3">
        <f>U39*2</f>
        <v>1400</v>
      </c>
      <c r="W39" s="37" t="s">
        <v>36</v>
      </c>
      <c r="X39" s="37">
        <v>1</v>
      </c>
      <c r="Y39" s="37" t="s">
        <v>186</v>
      </c>
      <c r="Z39" s="37" t="s">
        <v>186</v>
      </c>
      <c r="AA39" s="37" t="s">
        <v>186</v>
      </c>
      <c r="AB39" s="37"/>
      <c r="AC39" s="37"/>
      <c r="AD39" s="37"/>
      <c r="AE39" s="3" t="s">
        <v>286</v>
      </c>
      <c r="AF39" s="3">
        <v>8</v>
      </c>
      <c r="AG39" s="3">
        <v>7.5</v>
      </c>
      <c r="AH39" s="3">
        <v>1023.75</v>
      </c>
      <c r="AI39" s="37">
        <v>20200227</v>
      </c>
      <c r="AJ39" s="37" t="s">
        <v>217</v>
      </c>
      <c r="AK39" s="37" t="s">
        <v>218</v>
      </c>
      <c r="AL39" s="35">
        <v>42</v>
      </c>
      <c r="AM39" s="34" t="s">
        <v>84</v>
      </c>
      <c r="AN39" s="38" t="s">
        <v>333</v>
      </c>
      <c r="AO39" s="38" t="s">
        <v>166</v>
      </c>
      <c r="AP39" s="34" t="s">
        <v>85</v>
      </c>
      <c r="AQ39" s="34"/>
      <c r="AR39" s="38"/>
      <c r="AS39" s="34" t="s">
        <v>87</v>
      </c>
      <c r="AT39" s="38" t="s">
        <v>345</v>
      </c>
      <c r="AU39" s="38" t="s">
        <v>349</v>
      </c>
      <c r="AV39" s="34" t="s">
        <v>86</v>
      </c>
      <c r="AW39" s="39">
        <v>42859</v>
      </c>
      <c r="AX39" s="40" t="s">
        <v>166</v>
      </c>
      <c r="AY39" s="38"/>
      <c r="AZ39" s="38"/>
      <c r="BA39" s="38"/>
      <c r="BB39" s="38"/>
      <c r="BC39" s="38"/>
      <c r="BD39" s="40"/>
      <c r="BE39" s="40"/>
      <c r="BF39" s="40"/>
      <c r="BG39" s="41" t="s">
        <v>233</v>
      </c>
      <c r="BH39" s="42" t="s">
        <v>254</v>
      </c>
      <c r="BI39" s="40" t="s">
        <v>96</v>
      </c>
      <c r="BJ39" s="40" t="s">
        <v>249</v>
      </c>
      <c r="BK39" s="38"/>
      <c r="BL39" s="3"/>
      <c r="BM39" s="35" t="s">
        <v>214</v>
      </c>
      <c r="BN39" s="35" t="s">
        <v>209</v>
      </c>
      <c r="BO39" s="37" t="s">
        <v>212</v>
      </c>
      <c r="BP39" s="43" t="s">
        <v>282</v>
      </c>
    </row>
    <row r="40" spans="1:68" s="23" customFormat="1" x14ac:dyDescent="0.35">
      <c r="A40" s="23">
        <v>6</v>
      </c>
      <c r="B40" s="34" t="s">
        <v>285</v>
      </c>
      <c r="C40" s="34" t="s">
        <v>294</v>
      </c>
      <c r="D40" s="35" t="s">
        <v>44</v>
      </c>
      <c r="E40" s="90">
        <v>61</v>
      </c>
      <c r="F40" s="35">
        <v>4800993</v>
      </c>
      <c r="G40" s="35" t="s">
        <v>129</v>
      </c>
      <c r="H40" s="36" t="s">
        <v>645</v>
      </c>
      <c r="I40" s="3">
        <v>29.1</v>
      </c>
      <c r="J40" s="3">
        <v>25.3</v>
      </c>
      <c r="K40" s="56">
        <v>48.7239</v>
      </c>
      <c r="L40" s="56">
        <v>-52.982300000000002</v>
      </c>
      <c r="M40" s="100"/>
      <c r="N40" s="37">
        <v>48.68</v>
      </c>
      <c r="O40" s="37">
        <v>-53.05</v>
      </c>
      <c r="P40" s="37">
        <v>49.72</v>
      </c>
      <c r="Q40" s="37">
        <v>-49.75</v>
      </c>
      <c r="R40" s="3" t="s">
        <v>295</v>
      </c>
      <c r="S40" s="3">
        <v>21</v>
      </c>
      <c r="T40" s="3">
        <v>575</v>
      </c>
      <c r="U40" s="3">
        <v>645</v>
      </c>
      <c r="V40" s="3">
        <f>213*2+432</f>
        <v>858</v>
      </c>
      <c r="W40" s="37" t="s">
        <v>232</v>
      </c>
      <c r="X40" s="37">
        <v>1</v>
      </c>
      <c r="Y40" s="37" t="s">
        <v>186</v>
      </c>
      <c r="Z40" s="37" t="s">
        <v>186</v>
      </c>
      <c r="AA40" s="37" t="s">
        <v>186</v>
      </c>
      <c r="AB40" s="37"/>
      <c r="AC40" s="37"/>
      <c r="AD40" s="37"/>
      <c r="AE40" s="3" t="s">
        <v>265</v>
      </c>
      <c r="AF40" s="3">
        <v>7</v>
      </c>
      <c r="AG40" s="3">
        <v>4</v>
      </c>
      <c r="AH40" s="3">
        <v>1023.75</v>
      </c>
      <c r="AI40" s="37">
        <v>20200227</v>
      </c>
      <c r="AJ40" s="37" t="s">
        <v>217</v>
      </c>
      <c r="AK40" s="37" t="s">
        <v>218</v>
      </c>
      <c r="AL40" s="35">
        <v>42</v>
      </c>
      <c r="AM40" s="34" t="s">
        <v>84</v>
      </c>
      <c r="AN40" s="38" t="s">
        <v>333</v>
      </c>
      <c r="AO40" s="38" t="s">
        <v>166</v>
      </c>
      <c r="AP40" s="34" t="s">
        <v>85</v>
      </c>
      <c r="AQ40" s="34"/>
      <c r="AR40" s="38"/>
      <c r="AS40" s="34" t="s">
        <v>87</v>
      </c>
      <c r="AT40" s="38" t="s">
        <v>345</v>
      </c>
      <c r="AU40" s="38" t="s">
        <v>349</v>
      </c>
      <c r="AV40" s="34" t="s">
        <v>86</v>
      </c>
      <c r="AW40" s="39">
        <v>42859</v>
      </c>
      <c r="AX40" s="40" t="s">
        <v>166</v>
      </c>
      <c r="AY40" s="38"/>
      <c r="AZ40" s="38"/>
      <c r="BA40" s="38"/>
      <c r="BB40" s="38"/>
      <c r="BC40" s="38"/>
      <c r="BD40" s="40"/>
      <c r="BE40" s="40"/>
      <c r="BF40" s="40"/>
      <c r="BG40" s="41" t="s">
        <v>233</v>
      </c>
      <c r="BH40" s="42" t="s">
        <v>254</v>
      </c>
      <c r="BI40" s="40" t="s">
        <v>96</v>
      </c>
      <c r="BJ40" s="40" t="s">
        <v>249</v>
      </c>
      <c r="BK40" s="38"/>
      <c r="BL40" s="3"/>
      <c r="BM40" s="35" t="s">
        <v>214</v>
      </c>
      <c r="BN40" s="35" t="s">
        <v>209</v>
      </c>
      <c r="BO40" s="37" t="s">
        <v>212</v>
      </c>
      <c r="BP40" s="43" t="s">
        <v>292</v>
      </c>
    </row>
    <row r="41" spans="1:68" s="23" customFormat="1" x14ac:dyDescent="0.35">
      <c r="A41" s="23">
        <v>7</v>
      </c>
      <c r="B41" s="34" t="s">
        <v>287</v>
      </c>
      <c r="C41" s="34" t="s">
        <v>297</v>
      </c>
      <c r="D41" s="35" t="s">
        <v>13</v>
      </c>
      <c r="E41" s="90">
        <v>84</v>
      </c>
      <c r="F41" s="35">
        <v>4800925</v>
      </c>
      <c r="G41" s="35" t="s">
        <v>15</v>
      </c>
      <c r="H41" s="36" t="s">
        <v>646</v>
      </c>
      <c r="I41" s="3">
        <v>29.1</v>
      </c>
      <c r="J41" s="3">
        <v>26.2</v>
      </c>
      <c r="K41" s="35">
        <v>44.375999999999998</v>
      </c>
      <c r="L41" s="35">
        <v>-63.326599999999999</v>
      </c>
      <c r="M41" s="3"/>
      <c r="N41" s="37">
        <v>42.83</v>
      </c>
      <c r="O41" s="37">
        <v>-63.43</v>
      </c>
      <c r="P41" s="37">
        <v>44.47</v>
      </c>
      <c r="Q41" s="37">
        <v>-61.69</v>
      </c>
      <c r="R41" s="3" t="s">
        <v>293</v>
      </c>
      <c r="S41" s="3">
        <v>18</v>
      </c>
      <c r="T41" s="3">
        <v>469</v>
      </c>
      <c r="U41" s="3">
        <v>1015</v>
      </c>
      <c r="V41" s="3">
        <v>742</v>
      </c>
      <c r="W41" s="37" t="s">
        <v>232</v>
      </c>
      <c r="X41" s="37" t="s">
        <v>232</v>
      </c>
      <c r="Y41" s="37" t="s">
        <v>186</v>
      </c>
      <c r="Z41" s="37" t="s">
        <v>186</v>
      </c>
      <c r="AA41" s="37"/>
      <c r="AB41" s="37"/>
      <c r="AC41" s="37" t="s">
        <v>307</v>
      </c>
      <c r="AD41" s="37"/>
      <c r="AE41" s="3">
        <v>11</v>
      </c>
      <c r="AF41" s="3">
        <v>8</v>
      </c>
      <c r="AG41" s="3">
        <v>5</v>
      </c>
      <c r="AH41" s="3">
        <v>1022.8</v>
      </c>
      <c r="AI41" s="37">
        <v>20200914</v>
      </c>
      <c r="AJ41" s="37" t="s">
        <v>305</v>
      </c>
      <c r="AK41" s="37" t="s">
        <v>255</v>
      </c>
      <c r="AL41" s="35">
        <v>33</v>
      </c>
      <c r="AM41" s="34" t="s">
        <v>75</v>
      </c>
      <c r="AN41" s="38" t="s">
        <v>333</v>
      </c>
      <c r="AO41" s="38" t="s">
        <v>216</v>
      </c>
      <c r="AP41" s="34" t="s">
        <v>73</v>
      </c>
      <c r="AQ41" s="34" t="s">
        <v>72</v>
      </c>
      <c r="AR41" s="38" t="s">
        <v>334</v>
      </c>
      <c r="AS41" s="40"/>
      <c r="AT41" s="40"/>
      <c r="AU41" s="40"/>
      <c r="AV41" s="41">
        <v>4551</v>
      </c>
      <c r="AW41" s="39">
        <v>42691</v>
      </c>
      <c r="AX41" s="34" t="s">
        <v>166</v>
      </c>
      <c r="AY41" s="40"/>
      <c r="AZ41" s="40"/>
      <c r="BA41" s="40" t="s">
        <v>347</v>
      </c>
      <c r="BB41" s="40" t="s">
        <v>348</v>
      </c>
      <c r="BC41" s="40" t="s">
        <v>166</v>
      </c>
      <c r="BD41" s="40"/>
      <c r="BE41" s="40"/>
      <c r="BF41" s="40"/>
      <c r="BG41" s="41" t="s">
        <v>234</v>
      </c>
      <c r="BH41" s="42" t="s">
        <v>254</v>
      </c>
      <c r="BI41" s="46" t="s">
        <v>250</v>
      </c>
      <c r="BJ41" s="38" t="s">
        <v>257</v>
      </c>
      <c r="BK41" s="92" t="s">
        <v>137</v>
      </c>
      <c r="BL41" s="3" t="s">
        <v>296</v>
      </c>
      <c r="BM41" s="35" t="s">
        <v>210</v>
      </c>
      <c r="BN41" s="35" t="s">
        <v>209</v>
      </c>
      <c r="BO41" s="37" t="s">
        <v>201</v>
      </c>
      <c r="BP41" s="43" t="s">
        <v>299</v>
      </c>
    </row>
    <row r="42" spans="1:68" s="23" customFormat="1" x14ac:dyDescent="0.35">
      <c r="A42" s="23">
        <v>8</v>
      </c>
      <c r="B42" s="34" t="s">
        <v>298</v>
      </c>
      <c r="C42" s="34" t="s">
        <v>300</v>
      </c>
      <c r="D42" s="35" t="s">
        <v>53</v>
      </c>
      <c r="E42" s="90">
        <v>51</v>
      </c>
      <c r="F42" s="35">
        <v>4800937</v>
      </c>
      <c r="G42" s="35" t="s">
        <v>15</v>
      </c>
      <c r="H42" s="36" t="s">
        <v>647</v>
      </c>
      <c r="I42" s="3">
        <v>29.2</v>
      </c>
      <c r="J42" s="3">
        <v>26.3</v>
      </c>
      <c r="K42" s="35">
        <v>44.3949</v>
      </c>
      <c r="L42" s="35">
        <v>-63.363799999999998</v>
      </c>
      <c r="M42" s="3"/>
      <c r="N42" s="37">
        <v>42.74</v>
      </c>
      <c r="O42" s="37">
        <v>-63.43</v>
      </c>
      <c r="P42" s="37">
        <v>44.52</v>
      </c>
      <c r="Q42" s="37">
        <v>-61.64</v>
      </c>
      <c r="R42" s="3" t="s">
        <v>302</v>
      </c>
      <c r="S42" s="3">
        <v>20</v>
      </c>
      <c r="T42" s="3" t="s">
        <v>303</v>
      </c>
      <c r="U42" s="3">
        <v>1080</v>
      </c>
      <c r="V42" s="3">
        <v>819</v>
      </c>
      <c r="W42" s="37" t="s">
        <v>232</v>
      </c>
      <c r="X42" s="37" t="s">
        <v>232</v>
      </c>
      <c r="Y42" s="37" t="s">
        <v>186</v>
      </c>
      <c r="Z42" s="37" t="s">
        <v>186</v>
      </c>
      <c r="AA42" s="37"/>
      <c r="AB42" s="37"/>
      <c r="AC42" s="37"/>
      <c r="AD42" s="37"/>
      <c r="AE42" s="3">
        <v>3</v>
      </c>
      <c r="AF42" s="3">
        <v>2</v>
      </c>
      <c r="AG42" s="3" t="s">
        <v>304</v>
      </c>
      <c r="AH42" s="3">
        <v>1023.5</v>
      </c>
      <c r="AI42" s="37">
        <v>20200914</v>
      </c>
      <c r="AJ42" s="37" t="s">
        <v>256</v>
      </c>
      <c r="AK42" s="37" t="s">
        <v>255</v>
      </c>
      <c r="AL42" s="62">
        <v>30</v>
      </c>
      <c r="AM42" s="34" t="s">
        <v>75</v>
      </c>
      <c r="AN42" s="38" t="s">
        <v>333</v>
      </c>
      <c r="AO42" s="38" t="s">
        <v>216</v>
      </c>
      <c r="AP42" s="34" t="s">
        <v>73</v>
      </c>
      <c r="AQ42" s="34" t="s">
        <v>72</v>
      </c>
      <c r="AR42" s="38" t="s">
        <v>334</v>
      </c>
      <c r="AS42" s="38"/>
      <c r="AT42" s="38"/>
      <c r="AU42" s="38"/>
      <c r="AV42" s="59" t="s">
        <v>80</v>
      </c>
      <c r="AW42" s="60">
        <v>42723</v>
      </c>
      <c r="AX42" s="61" t="s">
        <v>166</v>
      </c>
      <c r="AY42" s="38"/>
      <c r="AZ42" s="38"/>
      <c r="BA42" s="38"/>
      <c r="BB42" s="38"/>
      <c r="BC42" s="38"/>
      <c r="BD42" s="40"/>
      <c r="BE42" s="40"/>
      <c r="BF42" s="40"/>
      <c r="BG42" s="41" t="s">
        <v>234</v>
      </c>
      <c r="BH42" s="42" t="s">
        <v>254</v>
      </c>
      <c r="BI42" s="58" t="s">
        <v>117</v>
      </c>
      <c r="BJ42" s="58" t="s">
        <v>289</v>
      </c>
      <c r="BK42" s="92" t="s">
        <v>138</v>
      </c>
      <c r="BL42" s="3"/>
      <c r="BM42" s="35" t="s">
        <v>210</v>
      </c>
      <c r="BN42" s="35" t="s">
        <v>209</v>
      </c>
      <c r="BO42" s="37" t="s">
        <v>201</v>
      </c>
      <c r="BP42" s="43" t="s">
        <v>301</v>
      </c>
    </row>
    <row r="43" spans="1:68" s="23" customFormat="1" ht="15" thickBot="1" x14ac:dyDescent="0.4">
      <c r="A43" s="23">
        <v>9</v>
      </c>
      <c r="B43" s="34" t="s">
        <v>351</v>
      </c>
      <c r="C43" s="34" t="s">
        <v>354</v>
      </c>
      <c r="D43" s="35" t="s">
        <v>24</v>
      </c>
      <c r="E43" s="90">
        <v>57</v>
      </c>
      <c r="F43" s="35">
        <v>4800926</v>
      </c>
      <c r="G43" s="35" t="s">
        <v>15</v>
      </c>
      <c r="H43" s="36" t="s">
        <v>648</v>
      </c>
      <c r="I43" s="3">
        <v>29.1</v>
      </c>
      <c r="J43" s="3">
        <v>24.8</v>
      </c>
      <c r="K43" s="35">
        <v>44.380699999999997</v>
      </c>
      <c r="L43" s="35">
        <v>-63.335099999999997</v>
      </c>
      <c r="M43" s="3"/>
      <c r="N43" s="37">
        <v>42.57</v>
      </c>
      <c r="O43" s="37">
        <v>-63.43</v>
      </c>
      <c r="P43" s="37">
        <v>44.5</v>
      </c>
      <c r="Q43" s="37">
        <v>-61.53</v>
      </c>
      <c r="R43" s="3" t="s">
        <v>355</v>
      </c>
      <c r="S43" s="3">
        <v>23</v>
      </c>
      <c r="T43" s="3">
        <v>601</v>
      </c>
      <c r="U43" s="3">
        <v>1392</v>
      </c>
      <c r="V43" s="3">
        <v>1241</v>
      </c>
      <c r="W43" s="37" t="s">
        <v>36</v>
      </c>
      <c r="X43" s="37" t="s">
        <v>232</v>
      </c>
      <c r="Y43" s="37" t="s">
        <v>186</v>
      </c>
      <c r="Z43" s="37" t="s">
        <v>186</v>
      </c>
      <c r="AA43" s="37"/>
      <c r="AB43" s="37"/>
      <c r="AC43" s="37"/>
      <c r="AD43" s="37"/>
      <c r="AE43" s="3" t="s">
        <v>235</v>
      </c>
      <c r="AF43" s="3">
        <v>6</v>
      </c>
      <c r="AG43" s="3">
        <v>3.5</v>
      </c>
      <c r="AH43" s="3">
        <v>1024.5</v>
      </c>
      <c r="AI43" s="37">
        <v>20210112</v>
      </c>
      <c r="AJ43" s="37" t="s">
        <v>357</v>
      </c>
      <c r="AK43" s="37" t="s">
        <v>356</v>
      </c>
      <c r="AL43" s="35">
        <v>29</v>
      </c>
      <c r="AM43" s="34" t="s">
        <v>75</v>
      </c>
      <c r="AN43" s="38" t="s">
        <v>333</v>
      </c>
      <c r="AO43" s="38" t="s">
        <v>216</v>
      </c>
      <c r="AP43" s="34" t="s">
        <v>73</v>
      </c>
      <c r="AQ43" s="34" t="s">
        <v>72</v>
      </c>
      <c r="AR43" s="38" t="s">
        <v>334</v>
      </c>
      <c r="AS43" s="38"/>
      <c r="AT43" s="38"/>
      <c r="AU43" s="38"/>
      <c r="AV43" s="34" t="s">
        <v>74</v>
      </c>
      <c r="AW43" s="39">
        <v>42711</v>
      </c>
      <c r="AX43" s="40" t="s">
        <v>166</v>
      </c>
      <c r="AY43" s="38"/>
      <c r="AZ43" s="38"/>
      <c r="BA43" s="38"/>
      <c r="BB43" s="38"/>
      <c r="BC43" s="38"/>
      <c r="BD43" s="40"/>
      <c r="BE43" s="40"/>
      <c r="BF43" s="40"/>
      <c r="BG43" s="41" t="s">
        <v>233</v>
      </c>
      <c r="BH43" s="42" t="s">
        <v>254</v>
      </c>
      <c r="BI43" s="40" t="s">
        <v>96</v>
      </c>
      <c r="BJ43" s="40" t="s">
        <v>249</v>
      </c>
      <c r="BK43" s="38"/>
      <c r="BL43" s="3"/>
      <c r="BM43" s="35" t="s">
        <v>210</v>
      </c>
      <c r="BN43" s="35" t="s">
        <v>209</v>
      </c>
      <c r="BO43" s="37" t="s">
        <v>358</v>
      </c>
      <c r="BP43" s="43" t="s">
        <v>353</v>
      </c>
    </row>
    <row r="44" spans="1:68" s="23" customFormat="1" ht="15" thickBot="1" x14ac:dyDescent="0.4">
      <c r="A44" s="84">
        <v>10</v>
      </c>
      <c r="B44" s="83" t="s">
        <v>354</v>
      </c>
      <c r="C44" s="34" t="s">
        <v>359</v>
      </c>
      <c r="D44" s="35" t="s">
        <v>44</v>
      </c>
      <c r="E44" s="90">
        <v>64</v>
      </c>
      <c r="F44" s="35">
        <v>4800993</v>
      </c>
      <c r="G44" s="35" t="s">
        <v>15</v>
      </c>
      <c r="H44" s="36" t="s">
        <v>649</v>
      </c>
      <c r="I44" s="3">
        <v>29.1</v>
      </c>
      <c r="J44" s="3">
        <v>24.9</v>
      </c>
      <c r="K44" s="35">
        <v>44.380200000000002</v>
      </c>
      <c r="L44" s="35">
        <v>-63.330100000000002</v>
      </c>
      <c r="M44" s="3"/>
      <c r="N44" s="37">
        <v>42.69</v>
      </c>
      <c r="O44" s="37">
        <v>-63.41</v>
      </c>
      <c r="P44" s="37">
        <v>44.54</v>
      </c>
      <c r="Q44" s="37">
        <v>-61.52</v>
      </c>
      <c r="R44" s="3" t="s">
        <v>360</v>
      </c>
      <c r="S44" s="3">
        <v>21</v>
      </c>
      <c r="T44" s="3">
        <v>578</v>
      </c>
      <c r="U44" s="3">
        <v>1318</v>
      </c>
      <c r="V44" s="3">
        <v>1132</v>
      </c>
      <c r="W44" s="37" t="s">
        <v>36</v>
      </c>
      <c r="X44" s="37" t="s">
        <v>232</v>
      </c>
      <c r="Y44" s="37" t="s">
        <v>186</v>
      </c>
      <c r="Z44" s="37" t="s">
        <v>186</v>
      </c>
      <c r="AA44" s="37" t="s">
        <v>186</v>
      </c>
      <c r="AB44" s="37"/>
      <c r="AC44" s="37"/>
      <c r="AD44" s="37"/>
      <c r="AE44" s="3" t="s">
        <v>361</v>
      </c>
      <c r="AF44" s="3">
        <v>1</v>
      </c>
      <c r="AG44" s="3">
        <v>1</v>
      </c>
      <c r="AH44" s="3">
        <v>1024.5</v>
      </c>
      <c r="AI44" s="37">
        <v>20210302</v>
      </c>
      <c r="AJ44" s="37" t="s">
        <v>357</v>
      </c>
      <c r="AK44" s="37" t="s">
        <v>356</v>
      </c>
      <c r="AL44" s="62">
        <v>42</v>
      </c>
      <c r="AM44" s="34" t="s">
        <v>84</v>
      </c>
      <c r="AN44" s="38" t="s">
        <v>333</v>
      </c>
      <c r="AO44" s="38" t="s">
        <v>166</v>
      </c>
      <c r="AP44" s="34" t="s">
        <v>85</v>
      </c>
      <c r="AQ44" s="34"/>
      <c r="AR44" s="38"/>
      <c r="AS44" s="38" t="s">
        <v>87</v>
      </c>
      <c r="AT44" s="38" t="s">
        <v>352</v>
      </c>
      <c r="AU44" s="38" t="s">
        <v>166</v>
      </c>
      <c r="AV44" s="34" t="s">
        <v>86</v>
      </c>
      <c r="AW44" s="39">
        <v>42859</v>
      </c>
      <c r="AX44" s="85" t="s">
        <v>166</v>
      </c>
      <c r="AY44" s="38"/>
      <c r="AZ44" s="38"/>
      <c r="BA44" s="38"/>
      <c r="BB44" s="38"/>
      <c r="BC44" s="38"/>
      <c r="BD44" s="40"/>
      <c r="BE44" s="40"/>
      <c r="BF44" s="40"/>
      <c r="BG44" s="41" t="s">
        <v>233</v>
      </c>
      <c r="BH44" s="42" t="s">
        <v>254</v>
      </c>
      <c r="BI44" s="40" t="s">
        <v>95</v>
      </c>
      <c r="BJ44" s="38" t="s">
        <v>290</v>
      </c>
      <c r="BK44" s="38"/>
      <c r="BL44" s="3"/>
      <c r="BM44" s="35" t="s">
        <v>210</v>
      </c>
      <c r="BN44" s="35" t="s">
        <v>209</v>
      </c>
      <c r="BO44" s="37" t="s">
        <v>362</v>
      </c>
      <c r="BP44" s="43" t="s">
        <v>677</v>
      </c>
    </row>
    <row r="45" spans="1:68" s="9" customFormat="1" x14ac:dyDescent="0.35">
      <c r="A45" s="9">
        <v>1</v>
      </c>
      <c r="B45" s="20" t="s">
        <v>363</v>
      </c>
      <c r="C45" s="20" t="s">
        <v>376</v>
      </c>
      <c r="D45" s="14" t="s">
        <v>24</v>
      </c>
      <c r="E45" s="90">
        <v>59</v>
      </c>
      <c r="F45" s="14">
        <v>4800926</v>
      </c>
      <c r="G45" s="14" t="s">
        <v>15</v>
      </c>
      <c r="H45" s="12" t="s">
        <v>650</v>
      </c>
      <c r="I45" s="2">
        <v>29.1</v>
      </c>
      <c r="J45" s="2">
        <v>24.9</v>
      </c>
      <c r="K45" s="14">
        <v>44.376800000000003</v>
      </c>
      <c r="L45" s="14">
        <v>-63.331699999999998</v>
      </c>
      <c r="M45" s="2"/>
      <c r="N45" s="18">
        <v>42.47</v>
      </c>
      <c r="O45" s="18">
        <v>-63.47</v>
      </c>
      <c r="P45" s="18">
        <v>44.53</v>
      </c>
      <c r="Q45" s="18">
        <v>-61.49</v>
      </c>
      <c r="R45" s="2" t="s">
        <v>360</v>
      </c>
      <c r="S45" s="2">
        <v>22</v>
      </c>
      <c r="T45" s="2">
        <v>635</v>
      </c>
      <c r="U45" s="2">
        <v>1125</v>
      </c>
      <c r="V45" s="2">
        <v>1114</v>
      </c>
      <c r="W45" s="18" t="s">
        <v>36</v>
      </c>
      <c r="X45" s="18" t="s">
        <v>232</v>
      </c>
      <c r="Y45" s="18" t="s">
        <v>186</v>
      </c>
      <c r="Z45" s="18" t="s">
        <v>186</v>
      </c>
      <c r="AA45" s="18"/>
      <c r="AB45" s="18"/>
      <c r="AC45" s="18"/>
      <c r="AD45" s="18"/>
      <c r="AE45" s="2">
        <v>0</v>
      </c>
      <c r="AF45" s="2">
        <v>0</v>
      </c>
      <c r="AG45" s="2">
        <v>0</v>
      </c>
      <c r="AH45" s="2">
        <v>1024.5</v>
      </c>
      <c r="AI45" s="18">
        <v>20210112</v>
      </c>
      <c r="AJ45" s="18" t="s">
        <v>364</v>
      </c>
      <c r="AK45" s="18" t="s">
        <v>356</v>
      </c>
      <c r="AL45" s="14">
        <v>29</v>
      </c>
      <c r="AM45" s="20" t="s">
        <v>75</v>
      </c>
      <c r="AN45" s="22" t="s">
        <v>333</v>
      </c>
      <c r="AO45" s="22" t="s">
        <v>216</v>
      </c>
      <c r="AP45" s="20" t="s">
        <v>73</v>
      </c>
      <c r="AQ45" s="20" t="s">
        <v>72</v>
      </c>
      <c r="AR45" s="22" t="s">
        <v>334</v>
      </c>
      <c r="AS45" s="79"/>
      <c r="AT45" s="79"/>
      <c r="AU45" s="79"/>
      <c r="AV45" s="20" t="s">
        <v>74</v>
      </c>
      <c r="AW45" s="16">
        <v>42711</v>
      </c>
      <c r="AX45" s="15" t="s">
        <v>166</v>
      </c>
      <c r="AY45" s="79"/>
      <c r="AZ45" s="79"/>
      <c r="BA45" s="79"/>
      <c r="BB45" s="79"/>
      <c r="BC45" s="79"/>
      <c r="BD45" s="86"/>
      <c r="BE45" s="86"/>
      <c r="BF45" s="86"/>
      <c r="BG45" s="10" t="s">
        <v>233</v>
      </c>
      <c r="BH45" s="17" t="s">
        <v>254</v>
      </c>
      <c r="BI45" s="15" t="s">
        <v>96</v>
      </c>
      <c r="BJ45" s="15" t="s">
        <v>249</v>
      </c>
      <c r="BK45" s="92" t="s">
        <v>138</v>
      </c>
      <c r="BL45" s="2"/>
      <c r="BM45" s="14" t="s">
        <v>210</v>
      </c>
      <c r="BN45" s="14" t="s">
        <v>209</v>
      </c>
      <c r="BO45" s="18" t="s">
        <v>201</v>
      </c>
      <c r="BP45" s="21" t="s">
        <v>373</v>
      </c>
    </row>
    <row r="46" spans="1:68" s="9" customFormat="1" x14ac:dyDescent="0.35">
      <c r="A46" s="9">
        <v>2</v>
      </c>
      <c r="B46" s="20" t="s">
        <v>377</v>
      </c>
      <c r="C46" s="20" t="s">
        <v>378</v>
      </c>
      <c r="D46" s="14" t="s">
        <v>13</v>
      </c>
      <c r="E46" s="90">
        <v>94</v>
      </c>
      <c r="F46" s="14">
        <v>4800925</v>
      </c>
      <c r="G46" s="14" t="s">
        <v>15</v>
      </c>
      <c r="H46" s="12" t="s">
        <v>651</v>
      </c>
      <c r="I46" s="2">
        <v>29.1</v>
      </c>
      <c r="J46" s="2">
        <v>28.4</v>
      </c>
      <c r="K46" s="14">
        <v>44.380200000000002</v>
      </c>
      <c r="L46" s="14">
        <v>-63.336500000000001</v>
      </c>
      <c r="M46" s="2"/>
      <c r="N46" s="18">
        <v>43.72</v>
      </c>
      <c r="O46" s="18">
        <v>-63.42</v>
      </c>
      <c r="P46" s="18">
        <v>44.39</v>
      </c>
      <c r="Q46" s="18">
        <v>-62.67</v>
      </c>
      <c r="R46" s="2" t="s">
        <v>379</v>
      </c>
      <c r="S46" s="2">
        <v>4</v>
      </c>
      <c r="T46" s="2">
        <v>104</v>
      </c>
      <c r="U46" s="2">
        <v>134</v>
      </c>
      <c r="V46" s="2">
        <f>U46*2</f>
        <v>268</v>
      </c>
      <c r="W46" s="18" t="s">
        <v>36</v>
      </c>
      <c r="X46" s="18" t="s">
        <v>232</v>
      </c>
      <c r="Y46" s="18" t="s">
        <v>186</v>
      </c>
      <c r="Z46" s="18" t="s">
        <v>186</v>
      </c>
      <c r="AA46" s="18"/>
      <c r="AB46" s="18"/>
      <c r="AC46" s="18"/>
      <c r="AD46" s="18"/>
      <c r="AE46" s="2">
        <v>1</v>
      </c>
      <c r="AF46" s="2">
        <v>0</v>
      </c>
      <c r="AG46" s="2">
        <v>0</v>
      </c>
      <c r="AH46" s="2">
        <v>1023.5</v>
      </c>
      <c r="AI46" s="18">
        <v>20210420</v>
      </c>
      <c r="AJ46" s="18" t="s">
        <v>367</v>
      </c>
      <c r="AK46" s="18" t="s">
        <v>356</v>
      </c>
      <c r="AL46" s="14">
        <v>33</v>
      </c>
      <c r="AM46" s="20" t="s">
        <v>69</v>
      </c>
      <c r="AN46" s="22" t="s">
        <v>374</v>
      </c>
      <c r="AO46" s="22" t="s">
        <v>216</v>
      </c>
      <c r="AP46" s="10" t="s">
        <v>70</v>
      </c>
      <c r="AQ46" s="10" t="s">
        <v>71</v>
      </c>
      <c r="AR46" s="22" t="s">
        <v>375</v>
      </c>
      <c r="AS46" s="22"/>
      <c r="AT46" s="22"/>
      <c r="AU46" s="22"/>
      <c r="AV46" s="10">
        <v>4551</v>
      </c>
      <c r="AW46" s="16">
        <v>42691</v>
      </c>
      <c r="AX46" s="22" t="s">
        <v>166</v>
      </c>
      <c r="AY46" s="79"/>
      <c r="AZ46" s="79"/>
      <c r="BA46" s="79"/>
      <c r="BB46" s="79"/>
      <c r="BC46" s="79"/>
      <c r="BD46" s="15"/>
      <c r="BE46" s="15"/>
      <c r="BF46" s="15"/>
      <c r="BG46" s="10" t="s">
        <v>233</v>
      </c>
      <c r="BH46" s="17" t="s">
        <v>172</v>
      </c>
      <c r="BI46" s="54" t="s">
        <v>250</v>
      </c>
      <c r="BJ46" s="22" t="s">
        <v>257</v>
      </c>
      <c r="BK46" s="92" t="s">
        <v>137</v>
      </c>
      <c r="BL46" s="2"/>
      <c r="BM46" s="14" t="s">
        <v>210</v>
      </c>
      <c r="BN46" s="14" t="s">
        <v>209</v>
      </c>
      <c r="BO46" s="18" t="s">
        <v>380</v>
      </c>
      <c r="BP46" s="21" t="s">
        <v>381</v>
      </c>
    </row>
    <row r="47" spans="1:68" s="9" customFormat="1" x14ac:dyDescent="0.35">
      <c r="A47" s="9">
        <v>3</v>
      </c>
      <c r="B47" s="20" t="s">
        <v>384</v>
      </c>
      <c r="C47" s="20" t="s">
        <v>390</v>
      </c>
      <c r="D47" s="14" t="s">
        <v>44</v>
      </c>
      <c r="E47" s="90">
        <v>66</v>
      </c>
      <c r="F47" s="14">
        <v>4800993</v>
      </c>
      <c r="G47" s="14" t="s">
        <v>15</v>
      </c>
      <c r="H47" s="12" t="s">
        <v>652</v>
      </c>
      <c r="I47" s="2">
        <v>29</v>
      </c>
      <c r="J47" s="2">
        <v>25.4</v>
      </c>
      <c r="K47" s="14">
        <v>44.530900000000003</v>
      </c>
      <c r="L47" s="14">
        <v>-63.460500000000003</v>
      </c>
      <c r="M47" s="2"/>
      <c r="N47" s="18">
        <v>42.46</v>
      </c>
      <c r="O47" s="18">
        <v>-63.47</v>
      </c>
      <c r="P47" s="18">
        <v>44.54</v>
      </c>
      <c r="Q47" s="18">
        <v>-61.41</v>
      </c>
      <c r="R47" s="2" t="s">
        <v>385</v>
      </c>
      <c r="S47" s="2">
        <v>21</v>
      </c>
      <c r="T47" s="2">
        <v>626</v>
      </c>
      <c r="U47" s="2">
        <v>1033</v>
      </c>
      <c r="V47" s="2">
        <v>894</v>
      </c>
      <c r="W47" s="18" t="s">
        <v>36</v>
      </c>
      <c r="X47" s="18" t="s">
        <v>232</v>
      </c>
      <c r="Y47" s="18" t="s">
        <v>186</v>
      </c>
      <c r="Z47" s="18" t="s">
        <v>186</v>
      </c>
      <c r="AA47" s="18"/>
      <c r="AB47" s="18"/>
      <c r="AC47" s="18"/>
      <c r="AD47" s="18"/>
      <c r="AE47" s="2">
        <v>1</v>
      </c>
      <c r="AF47" s="2">
        <v>1</v>
      </c>
      <c r="AG47" s="2">
        <v>1.5</v>
      </c>
      <c r="AH47" s="2">
        <v>1024</v>
      </c>
      <c r="AI47" s="18">
        <v>20210420</v>
      </c>
      <c r="AJ47" s="18" t="s">
        <v>367</v>
      </c>
      <c r="AK47" s="18" t="s">
        <v>356</v>
      </c>
      <c r="AL47" s="14">
        <v>32</v>
      </c>
      <c r="AM47" s="20" t="s">
        <v>76</v>
      </c>
      <c r="AN47" s="22" t="s">
        <v>383</v>
      </c>
      <c r="AO47" s="22" t="s">
        <v>216</v>
      </c>
      <c r="AP47" s="20" t="s">
        <v>77</v>
      </c>
      <c r="AQ47" s="20" t="s">
        <v>78</v>
      </c>
      <c r="AR47" s="88">
        <v>20210105</v>
      </c>
      <c r="AS47" s="22"/>
      <c r="AT47" s="22"/>
      <c r="AU47" s="22"/>
      <c r="AV47" s="20" t="s">
        <v>79</v>
      </c>
      <c r="AW47" s="16">
        <v>42711</v>
      </c>
      <c r="AX47" s="15" t="s">
        <v>166</v>
      </c>
      <c r="AY47" s="79"/>
      <c r="AZ47" s="79"/>
      <c r="BA47" s="79"/>
      <c r="BB47" s="79"/>
      <c r="BC47" s="79"/>
      <c r="BD47" s="15"/>
      <c r="BE47" s="15"/>
      <c r="BF47" s="15"/>
      <c r="BG47" s="10" t="s">
        <v>233</v>
      </c>
      <c r="BH47" s="17" t="s">
        <v>254</v>
      </c>
      <c r="BI47" s="15" t="s">
        <v>95</v>
      </c>
      <c r="BJ47" s="22" t="s">
        <v>290</v>
      </c>
      <c r="BK47" s="92" t="s">
        <v>138</v>
      </c>
      <c r="BL47" s="2"/>
      <c r="BM47" s="14" t="s">
        <v>210</v>
      </c>
      <c r="BN47" s="14" t="s">
        <v>209</v>
      </c>
      <c r="BO47" s="18" t="s">
        <v>201</v>
      </c>
      <c r="BP47" s="21" t="s">
        <v>387</v>
      </c>
    </row>
    <row r="48" spans="1:68" s="9" customFormat="1" x14ac:dyDescent="0.35">
      <c r="A48" s="9">
        <v>4</v>
      </c>
      <c r="B48" s="20" t="s">
        <v>388</v>
      </c>
      <c r="C48" s="20" t="s">
        <v>390</v>
      </c>
      <c r="D48" s="14" t="s">
        <v>53</v>
      </c>
      <c r="E48" s="90">
        <v>60</v>
      </c>
      <c r="F48" s="14">
        <v>4800937</v>
      </c>
      <c r="G48" s="14" t="s">
        <v>215</v>
      </c>
      <c r="H48" s="12" t="s">
        <v>653</v>
      </c>
      <c r="I48" s="2">
        <v>29.2</v>
      </c>
      <c r="J48" s="2">
        <v>26.7</v>
      </c>
      <c r="K48" s="14">
        <v>44.378100000000003</v>
      </c>
      <c r="L48" s="14">
        <v>-63.334099999999999</v>
      </c>
      <c r="M48" s="2"/>
      <c r="N48" s="18">
        <v>43.45</v>
      </c>
      <c r="O48" s="18">
        <v>-63.41</v>
      </c>
      <c r="P48" s="18">
        <v>44.52</v>
      </c>
      <c r="Q48" s="18">
        <v>-62.85</v>
      </c>
      <c r="R48" s="2" t="s">
        <v>386</v>
      </c>
      <c r="S48" s="2">
        <v>14</v>
      </c>
      <c r="T48" s="2">
        <v>332</v>
      </c>
      <c r="U48" s="2">
        <v>486</v>
      </c>
      <c r="V48" s="2" t="s">
        <v>392</v>
      </c>
      <c r="W48" s="18" t="s">
        <v>36</v>
      </c>
      <c r="X48" s="18" t="s">
        <v>382</v>
      </c>
      <c r="Y48" s="18"/>
      <c r="Z48" s="18" t="s">
        <v>186</v>
      </c>
      <c r="AA48" s="18"/>
      <c r="AB48" s="18">
        <v>256</v>
      </c>
      <c r="AC48" s="18">
        <v>1</v>
      </c>
      <c r="AD48" s="18"/>
      <c r="AE48" s="2">
        <v>0</v>
      </c>
      <c r="AF48" s="2">
        <v>0</v>
      </c>
      <c r="AG48" s="2">
        <v>0</v>
      </c>
      <c r="AH48" s="2">
        <v>1023.5</v>
      </c>
      <c r="AI48" s="18">
        <v>20210527</v>
      </c>
      <c r="AJ48" s="18" t="s">
        <v>367</v>
      </c>
      <c r="AK48" s="18" t="s">
        <v>356</v>
      </c>
      <c r="AL48" s="14">
        <v>58</v>
      </c>
      <c r="AM48" s="20"/>
      <c r="AN48" s="22"/>
      <c r="AO48" s="22"/>
      <c r="AP48" s="10"/>
      <c r="AQ48" s="10"/>
      <c r="AR48" s="22"/>
      <c r="AS48" s="22"/>
      <c r="AT48" s="22"/>
      <c r="AU48" s="22"/>
      <c r="AV48" s="10" t="s">
        <v>80</v>
      </c>
      <c r="AW48" s="16">
        <v>42723</v>
      </c>
      <c r="AX48" s="15" t="s">
        <v>166</v>
      </c>
      <c r="AY48" s="15" t="s">
        <v>346</v>
      </c>
      <c r="AZ48" s="15" t="s">
        <v>167</v>
      </c>
      <c r="BA48" s="15" t="s">
        <v>347</v>
      </c>
      <c r="BB48" s="15" t="s">
        <v>348</v>
      </c>
      <c r="BC48" s="15" t="s">
        <v>166</v>
      </c>
      <c r="BD48" s="15"/>
      <c r="BE48" s="15"/>
      <c r="BF48" s="15"/>
      <c r="BG48" s="10" t="s">
        <v>234</v>
      </c>
      <c r="BH48" s="17" t="s">
        <v>254</v>
      </c>
      <c r="BI48" s="15" t="s">
        <v>96</v>
      </c>
      <c r="BJ48" s="15" t="s">
        <v>249</v>
      </c>
      <c r="BK48" s="92" t="s">
        <v>137</v>
      </c>
      <c r="BL48" s="2"/>
      <c r="BM48" s="14" t="s">
        <v>263</v>
      </c>
      <c r="BN48" s="14" t="s">
        <v>209</v>
      </c>
      <c r="BO48" s="18" t="s">
        <v>201</v>
      </c>
      <c r="BP48" s="21" t="s">
        <v>404</v>
      </c>
    </row>
    <row r="49" spans="1:68" s="9" customFormat="1" x14ac:dyDescent="0.35">
      <c r="A49" s="9">
        <v>5</v>
      </c>
      <c r="B49" s="20" t="s">
        <v>390</v>
      </c>
      <c r="C49" s="20" t="s">
        <v>393</v>
      </c>
      <c r="D49" s="14" t="s">
        <v>35</v>
      </c>
      <c r="E49" s="90">
        <v>63</v>
      </c>
      <c r="F49" s="14">
        <v>4800994</v>
      </c>
      <c r="G49" s="14" t="s">
        <v>129</v>
      </c>
      <c r="H49" s="12" t="s">
        <v>654</v>
      </c>
      <c r="I49" s="2">
        <v>28.9</v>
      </c>
      <c r="J49" s="2">
        <v>27.4</v>
      </c>
      <c r="K49" s="14">
        <v>47.734900000000003</v>
      </c>
      <c r="L49" s="14">
        <v>-53.663699999999999</v>
      </c>
      <c r="M49" s="2"/>
      <c r="N49" s="18">
        <v>47.7</v>
      </c>
      <c r="O49" s="18">
        <v>-53.68</v>
      </c>
      <c r="P49" s="18">
        <v>48.48</v>
      </c>
      <c r="Q49" s="18">
        <v>-52.69</v>
      </c>
      <c r="R49" s="2" t="s">
        <v>394</v>
      </c>
      <c r="S49" s="2">
        <v>9</v>
      </c>
      <c r="T49" s="2">
        <v>250</v>
      </c>
      <c r="U49" s="2">
        <v>177</v>
      </c>
      <c r="V49" s="2">
        <f>U49*2</f>
        <v>354</v>
      </c>
      <c r="W49" s="18" t="s">
        <v>36</v>
      </c>
      <c r="X49" s="18">
        <v>1</v>
      </c>
      <c r="Y49" s="18" t="s">
        <v>186</v>
      </c>
      <c r="Z49" s="18" t="s">
        <v>186</v>
      </c>
      <c r="AA49" s="18" t="s">
        <v>186</v>
      </c>
      <c r="AB49" s="18"/>
      <c r="AC49" s="18"/>
      <c r="AD49" s="18" t="s">
        <v>366</v>
      </c>
      <c r="AE49" s="2">
        <v>0</v>
      </c>
      <c r="AF49" s="2">
        <v>0</v>
      </c>
      <c r="AG49" s="2">
        <v>0</v>
      </c>
      <c r="AH49" s="2">
        <v>1024</v>
      </c>
      <c r="AI49" s="18">
        <v>20210421</v>
      </c>
      <c r="AJ49" s="18" t="s">
        <v>367</v>
      </c>
      <c r="AK49" s="18" t="s">
        <v>356</v>
      </c>
      <c r="AL49" s="14">
        <v>42</v>
      </c>
      <c r="AM49" s="20" t="s">
        <v>84</v>
      </c>
      <c r="AN49" s="22" t="s">
        <v>333</v>
      </c>
      <c r="AO49" s="22" t="s">
        <v>166</v>
      </c>
      <c r="AP49" s="20" t="s">
        <v>85</v>
      </c>
      <c r="AQ49" s="20"/>
      <c r="AR49" s="22"/>
      <c r="AS49" s="22" t="s">
        <v>87</v>
      </c>
      <c r="AT49" s="22" t="s">
        <v>352</v>
      </c>
      <c r="AU49" s="22" t="s">
        <v>166</v>
      </c>
      <c r="AV49" s="20" t="s">
        <v>86</v>
      </c>
      <c r="AW49" s="16">
        <v>42859</v>
      </c>
      <c r="AX49" s="87" t="s">
        <v>166</v>
      </c>
      <c r="AY49" s="79"/>
      <c r="AZ49" s="79"/>
      <c r="BA49" s="79"/>
      <c r="BB49" s="79"/>
      <c r="BC49" s="79"/>
      <c r="BD49" s="15" t="s">
        <v>371</v>
      </c>
      <c r="BE49" s="15" t="s">
        <v>372</v>
      </c>
      <c r="BF49" s="15" t="s">
        <v>166</v>
      </c>
      <c r="BG49" s="10" t="s">
        <v>233</v>
      </c>
      <c r="BH49" s="17" t="s">
        <v>172</v>
      </c>
      <c r="BI49" s="15" t="s">
        <v>98</v>
      </c>
      <c r="BJ49" s="15" t="s">
        <v>291</v>
      </c>
      <c r="BK49" s="22"/>
      <c r="BL49" s="2"/>
      <c r="BM49" s="14" t="s">
        <v>214</v>
      </c>
      <c r="BN49" s="14" t="s">
        <v>209</v>
      </c>
      <c r="BO49" s="18" t="s">
        <v>395</v>
      </c>
      <c r="BP49" s="21" t="s">
        <v>391</v>
      </c>
    </row>
    <row r="50" spans="1:68" s="9" customFormat="1" x14ac:dyDescent="0.35">
      <c r="A50" s="9">
        <v>6</v>
      </c>
      <c r="B50" s="20" t="s">
        <v>398</v>
      </c>
      <c r="C50" s="20" t="s">
        <v>401</v>
      </c>
      <c r="D50" s="14" t="s">
        <v>44</v>
      </c>
      <c r="E50" s="90">
        <v>68</v>
      </c>
      <c r="F50" s="14">
        <v>4800993</v>
      </c>
      <c r="G50" s="14" t="s">
        <v>15</v>
      </c>
      <c r="H50" s="12" t="s">
        <v>655</v>
      </c>
      <c r="I50" s="2">
        <v>29.1</v>
      </c>
      <c r="J50" s="2">
        <v>25</v>
      </c>
      <c r="K50" s="14">
        <v>44.478400000000001</v>
      </c>
      <c r="L50" s="14">
        <v>-63.441400000000002</v>
      </c>
      <c r="M50" s="2"/>
      <c r="N50" s="18">
        <v>42.43</v>
      </c>
      <c r="O50" s="18">
        <v>-63.44</v>
      </c>
      <c r="P50" s="18">
        <v>44.55</v>
      </c>
      <c r="Q50" s="18">
        <v>-61.4</v>
      </c>
      <c r="R50" s="2" t="s">
        <v>385</v>
      </c>
      <c r="S50" s="2">
        <v>22</v>
      </c>
      <c r="T50" s="2">
        <v>642</v>
      </c>
      <c r="U50" s="2">
        <v>1154</v>
      </c>
      <c r="V50" s="2">
        <v>1013</v>
      </c>
      <c r="W50" s="18" t="s">
        <v>36</v>
      </c>
      <c r="X50" s="18" t="s">
        <v>232</v>
      </c>
      <c r="Y50" s="18" t="s">
        <v>186</v>
      </c>
      <c r="Z50" s="18" t="s">
        <v>186</v>
      </c>
      <c r="AA50" s="18"/>
      <c r="AB50" s="18"/>
      <c r="AC50" s="18"/>
      <c r="AD50" s="18"/>
      <c r="AE50" s="2" t="s">
        <v>64</v>
      </c>
      <c r="AF50" s="2">
        <v>4</v>
      </c>
      <c r="AG50" s="2">
        <v>2</v>
      </c>
      <c r="AH50" s="2" t="s">
        <v>396</v>
      </c>
      <c r="AI50" s="18">
        <v>20210420</v>
      </c>
      <c r="AJ50" s="18" t="s">
        <v>367</v>
      </c>
      <c r="AK50" s="18" t="s">
        <v>356</v>
      </c>
      <c r="AL50" s="14">
        <v>32</v>
      </c>
      <c r="AM50" s="20" t="s">
        <v>76</v>
      </c>
      <c r="AN50" s="22" t="s">
        <v>383</v>
      </c>
      <c r="AO50" s="22" t="s">
        <v>216</v>
      </c>
      <c r="AP50" s="20" t="s">
        <v>77</v>
      </c>
      <c r="AQ50" s="20" t="s">
        <v>78</v>
      </c>
      <c r="AR50" s="88">
        <v>20210105</v>
      </c>
      <c r="AS50" s="22"/>
      <c r="AT50" s="22"/>
      <c r="AU50" s="22"/>
      <c r="AV50" s="20" t="s">
        <v>79</v>
      </c>
      <c r="AW50" s="16">
        <v>42711</v>
      </c>
      <c r="AX50" s="15" t="s">
        <v>166</v>
      </c>
      <c r="AY50" s="79"/>
      <c r="AZ50" s="79"/>
      <c r="BA50" s="79"/>
      <c r="BB50" s="79"/>
      <c r="BC50" s="79"/>
      <c r="BD50" s="15"/>
      <c r="BE50" s="15"/>
      <c r="BF50" s="15"/>
      <c r="BG50" s="10" t="s">
        <v>233</v>
      </c>
      <c r="BH50" s="17" t="s">
        <v>254</v>
      </c>
      <c r="BI50" s="15" t="s">
        <v>95</v>
      </c>
      <c r="BJ50" s="22" t="s">
        <v>290</v>
      </c>
      <c r="BK50" s="92" t="s">
        <v>138</v>
      </c>
      <c r="BL50" s="2"/>
      <c r="BM50" s="14" t="s">
        <v>210</v>
      </c>
      <c r="BN50" s="14" t="s">
        <v>209</v>
      </c>
      <c r="BO50" s="18" t="s">
        <v>358</v>
      </c>
      <c r="BP50" s="21" t="s">
        <v>402</v>
      </c>
    </row>
    <row r="51" spans="1:68" s="9" customFormat="1" x14ac:dyDescent="0.35">
      <c r="A51" s="9">
        <v>7</v>
      </c>
      <c r="B51" s="20" t="s">
        <v>398</v>
      </c>
      <c r="C51" s="20" t="s">
        <v>401</v>
      </c>
      <c r="D51" s="14" t="s">
        <v>53</v>
      </c>
      <c r="E51" s="90">
        <v>62</v>
      </c>
      <c r="F51" s="14">
        <v>4800937</v>
      </c>
      <c r="G51" s="14" t="s">
        <v>215</v>
      </c>
      <c r="H51" s="12" t="s">
        <v>656</v>
      </c>
      <c r="I51" s="2">
        <v>29.2</v>
      </c>
      <c r="J51" s="2">
        <v>25.9</v>
      </c>
      <c r="K51" s="14">
        <v>44.476100000000002</v>
      </c>
      <c r="L51" s="14">
        <v>-63.443199999999997</v>
      </c>
      <c r="M51" s="2"/>
      <c r="N51" s="18">
        <v>43.47</v>
      </c>
      <c r="O51" s="18">
        <v>-63.45</v>
      </c>
      <c r="P51" s="18">
        <v>44.55</v>
      </c>
      <c r="Q51" s="18">
        <v>-62.68</v>
      </c>
      <c r="R51" s="2" t="s">
        <v>405</v>
      </c>
      <c r="S51" s="2">
        <v>22</v>
      </c>
      <c r="T51" s="2">
        <v>493</v>
      </c>
      <c r="U51" s="2">
        <v>808</v>
      </c>
      <c r="V51" s="2" t="s">
        <v>392</v>
      </c>
      <c r="W51" s="18" t="s">
        <v>36</v>
      </c>
      <c r="X51" s="18" t="s">
        <v>382</v>
      </c>
      <c r="Y51" s="18"/>
      <c r="Z51" s="18" t="s">
        <v>186</v>
      </c>
      <c r="AA51" s="18"/>
      <c r="AB51" s="18">
        <v>256</v>
      </c>
      <c r="AC51" s="18">
        <v>1</v>
      </c>
      <c r="AD51" s="18"/>
      <c r="AE51" s="2">
        <v>2</v>
      </c>
      <c r="AF51" s="2">
        <v>1</v>
      </c>
      <c r="AG51" s="2">
        <v>2</v>
      </c>
      <c r="AH51" s="2" t="s">
        <v>396</v>
      </c>
      <c r="AI51" s="18">
        <v>20210527</v>
      </c>
      <c r="AJ51" s="18" t="s">
        <v>367</v>
      </c>
      <c r="AK51" s="18" t="s">
        <v>397</v>
      </c>
      <c r="AL51" s="14">
        <v>58</v>
      </c>
      <c r="AM51" s="20"/>
      <c r="AN51" s="22"/>
      <c r="AO51" s="22"/>
      <c r="AP51" s="10"/>
      <c r="AQ51" s="10"/>
      <c r="AR51" s="22"/>
      <c r="AS51" s="22"/>
      <c r="AT51" s="22"/>
      <c r="AU51" s="22"/>
      <c r="AV51" s="10" t="s">
        <v>80</v>
      </c>
      <c r="AW51" s="16">
        <v>42723</v>
      </c>
      <c r="AX51" s="15" t="s">
        <v>166</v>
      </c>
      <c r="AY51" s="15" t="s">
        <v>346</v>
      </c>
      <c r="AZ51" s="15" t="s">
        <v>167</v>
      </c>
      <c r="BA51" s="15" t="s">
        <v>347</v>
      </c>
      <c r="BB51" s="15" t="s">
        <v>348</v>
      </c>
      <c r="BC51" s="15" t="s">
        <v>166</v>
      </c>
      <c r="BD51" s="15"/>
      <c r="BE51" s="15"/>
      <c r="BF51" s="15"/>
      <c r="BG51" s="10" t="s">
        <v>234</v>
      </c>
      <c r="BH51" s="17" t="s">
        <v>254</v>
      </c>
      <c r="BI51" s="15" t="s">
        <v>96</v>
      </c>
      <c r="BJ51" s="15" t="s">
        <v>249</v>
      </c>
      <c r="BK51" s="92" t="s">
        <v>137</v>
      </c>
      <c r="BL51" s="2"/>
      <c r="BM51" s="14" t="s">
        <v>263</v>
      </c>
      <c r="BN51" s="14" t="s">
        <v>209</v>
      </c>
      <c r="BO51" s="18" t="s">
        <v>358</v>
      </c>
      <c r="BP51" s="21" t="s">
        <v>403</v>
      </c>
    </row>
    <row r="52" spans="1:68" s="9" customFormat="1" x14ac:dyDescent="0.35">
      <c r="A52" s="9">
        <v>8</v>
      </c>
      <c r="B52" s="20" t="s">
        <v>399</v>
      </c>
      <c r="C52" s="20" t="s">
        <v>406</v>
      </c>
      <c r="D52" s="14" t="s">
        <v>35</v>
      </c>
      <c r="E52" s="90">
        <v>65</v>
      </c>
      <c r="F52" s="14">
        <v>4800994</v>
      </c>
      <c r="G52" s="14" t="s">
        <v>129</v>
      </c>
      <c r="H52" s="12" t="s">
        <v>657</v>
      </c>
      <c r="I52" s="2">
        <v>28.8</v>
      </c>
      <c r="J52" s="2">
        <v>25.1</v>
      </c>
      <c r="K52" s="14">
        <v>48.727400000000003</v>
      </c>
      <c r="L52" s="14">
        <v>-52.978900000000003</v>
      </c>
      <c r="M52" s="2"/>
      <c r="N52" s="18">
        <v>48.7</v>
      </c>
      <c r="O52" s="18">
        <v>-53</v>
      </c>
      <c r="P52" s="18">
        <v>50.16</v>
      </c>
      <c r="Q52" s="18">
        <v>-50.2</v>
      </c>
      <c r="R52" s="2" t="s">
        <v>407</v>
      </c>
      <c r="S52" s="2">
        <v>20</v>
      </c>
      <c r="T52" s="2">
        <v>567</v>
      </c>
      <c r="U52" s="2">
        <v>558</v>
      </c>
      <c r="V52" s="2">
        <f>U52*2</f>
        <v>1116</v>
      </c>
      <c r="W52" s="18" t="s">
        <v>36</v>
      </c>
      <c r="X52" s="18">
        <v>1</v>
      </c>
      <c r="Y52" s="18" t="s">
        <v>186</v>
      </c>
      <c r="Z52" s="18" t="s">
        <v>186</v>
      </c>
      <c r="AA52" s="18" t="s">
        <v>186</v>
      </c>
      <c r="AB52" s="18"/>
      <c r="AC52" s="18"/>
      <c r="AD52" s="18" t="s">
        <v>366</v>
      </c>
      <c r="AE52" s="2">
        <v>0</v>
      </c>
      <c r="AF52" s="2">
        <v>0</v>
      </c>
      <c r="AG52" s="2">
        <v>0</v>
      </c>
      <c r="AH52" s="2">
        <v>1024</v>
      </c>
      <c r="AI52" s="18">
        <v>20210421</v>
      </c>
      <c r="AJ52" s="18" t="s">
        <v>367</v>
      </c>
      <c r="AK52" s="18" t="s">
        <v>356</v>
      </c>
      <c r="AL52" s="14">
        <v>42</v>
      </c>
      <c r="AM52" s="20" t="s">
        <v>84</v>
      </c>
      <c r="AN52" s="22" t="s">
        <v>333</v>
      </c>
      <c r="AO52" s="22" t="s">
        <v>166</v>
      </c>
      <c r="AP52" s="20" t="s">
        <v>85</v>
      </c>
      <c r="AQ52" s="10"/>
      <c r="AR52" s="22"/>
      <c r="AS52" s="22" t="s">
        <v>87</v>
      </c>
      <c r="AT52" s="22" t="s">
        <v>352</v>
      </c>
      <c r="AU52" s="22" t="s">
        <v>166</v>
      </c>
      <c r="AV52" s="20" t="s">
        <v>86</v>
      </c>
      <c r="AW52" s="16">
        <v>42859</v>
      </c>
      <c r="AX52" s="87" t="s">
        <v>166</v>
      </c>
      <c r="AY52" s="15"/>
      <c r="AZ52" s="15"/>
      <c r="BA52" s="15"/>
      <c r="BB52" s="15"/>
      <c r="BC52" s="15"/>
      <c r="BD52" s="15" t="s">
        <v>371</v>
      </c>
      <c r="BE52" s="15" t="s">
        <v>372</v>
      </c>
      <c r="BF52" s="15" t="s">
        <v>166</v>
      </c>
      <c r="BG52" s="10" t="s">
        <v>233</v>
      </c>
      <c r="BH52" s="17" t="s">
        <v>172</v>
      </c>
      <c r="BI52" s="15" t="s">
        <v>98</v>
      </c>
      <c r="BJ52" s="15" t="s">
        <v>291</v>
      </c>
      <c r="BK52" s="22"/>
      <c r="BL52" s="2"/>
      <c r="BM52" s="14" t="s">
        <v>214</v>
      </c>
      <c r="BN52" s="14" t="s">
        <v>209</v>
      </c>
      <c r="BO52" s="18" t="s">
        <v>212</v>
      </c>
      <c r="BP52" s="21" t="s">
        <v>400</v>
      </c>
    </row>
    <row r="53" spans="1:68" s="9" customFormat="1" x14ac:dyDescent="0.35">
      <c r="A53" s="9">
        <v>9</v>
      </c>
      <c r="B53" s="20" t="s">
        <v>408</v>
      </c>
      <c r="C53" s="20" t="s">
        <v>416</v>
      </c>
      <c r="D53" s="14" t="s">
        <v>35</v>
      </c>
      <c r="E53" s="90">
        <v>67</v>
      </c>
      <c r="F53" s="14">
        <v>4800994</v>
      </c>
      <c r="G53" s="14" t="s">
        <v>129</v>
      </c>
      <c r="H53" s="12" t="s">
        <v>658</v>
      </c>
      <c r="I53" s="2">
        <v>28.9</v>
      </c>
      <c r="J53" s="2">
        <v>24.5</v>
      </c>
      <c r="K53" s="14">
        <v>48.732100000000003</v>
      </c>
      <c r="L53" s="14">
        <v>-52.986199999999997</v>
      </c>
      <c r="M53" s="2"/>
      <c r="N53" s="18">
        <v>48.68</v>
      </c>
      <c r="O53" s="18">
        <v>-53.05</v>
      </c>
      <c r="P53" s="18">
        <v>50.64</v>
      </c>
      <c r="Q53" s="18">
        <v>-49.41</v>
      </c>
      <c r="R53" s="2" t="s">
        <v>418</v>
      </c>
      <c r="S53" s="2">
        <v>27</v>
      </c>
      <c r="T53" s="2">
        <v>733</v>
      </c>
      <c r="U53" s="2">
        <v>702</v>
      </c>
      <c r="V53" s="2">
        <v>540</v>
      </c>
      <c r="W53" s="18" t="s">
        <v>37</v>
      </c>
      <c r="X53" s="18" t="s">
        <v>419</v>
      </c>
      <c r="Y53" s="18" t="s">
        <v>186</v>
      </c>
      <c r="Z53" s="18" t="s">
        <v>186</v>
      </c>
      <c r="AA53" s="18" t="s">
        <v>186</v>
      </c>
      <c r="AB53" s="18"/>
      <c r="AC53" s="18"/>
      <c r="AD53" s="18" t="s">
        <v>366</v>
      </c>
      <c r="AE53" s="2">
        <v>1</v>
      </c>
      <c r="AF53" s="2">
        <v>1</v>
      </c>
      <c r="AG53" s="2">
        <v>0.5</v>
      </c>
      <c r="AH53" s="2">
        <v>1024</v>
      </c>
      <c r="AI53" s="18">
        <v>20210421</v>
      </c>
      <c r="AJ53" s="18" t="s">
        <v>367</v>
      </c>
      <c r="AK53" s="18" t="s">
        <v>356</v>
      </c>
      <c r="AL53" s="14">
        <v>42</v>
      </c>
      <c r="AM53" s="20" t="s">
        <v>84</v>
      </c>
      <c r="AN53" s="22" t="s">
        <v>333</v>
      </c>
      <c r="AO53" s="22" t="s">
        <v>166</v>
      </c>
      <c r="AP53" s="20" t="s">
        <v>85</v>
      </c>
      <c r="AQ53" s="10"/>
      <c r="AR53" s="22"/>
      <c r="AS53" s="22" t="s">
        <v>87</v>
      </c>
      <c r="AT53" s="22" t="s">
        <v>352</v>
      </c>
      <c r="AU53" s="22" t="s">
        <v>166</v>
      </c>
      <c r="AV53" s="20" t="s">
        <v>86</v>
      </c>
      <c r="AW53" s="16">
        <v>42859</v>
      </c>
      <c r="AX53" s="87" t="s">
        <v>166</v>
      </c>
      <c r="AY53" s="15"/>
      <c r="AZ53" s="15"/>
      <c r="BA53" s="15"/>
      <c r="BB53" s="15"/>
      <c r="BC53" s="15"/>
      <c r="BD53" s="15" t="s">
        <v>371</v>
      </c>
      <c r="BE53" s="15" t="s">
        <v>372</v>
      </c>
      <c r="BF53" s="15" t="s">
        <v>166</v>
      </c>
      <c r="BG53" s="10" t="s">
        <v>233</v>
      </c>
      <c r="BH53" s="17" t="s">
        <v>172</v>
      </c>
      <c r="BI53" s="15" t="s">
        <v>98</v>
      </c>
      <c r="BJ53" s="15" t="s">
        <v>291</v>
      </c>
      <c r="BK53" s="22"/>
      <c r="BL53" s="2"/>
      <c r="BM53" s="14" t="s">
        <v>214</v>
      </c>
      <c r="BN53" s="14" t="s">
        <v>209</v>
      </c>
      <c r="BO53" s="18" t="s">
        <v>212</v>
      </c>
      <c r="BP53" s="21" t="s">
        <v>421</v>
      </c>
    </row>
    <row r="54" spans="1:68" s="9" customFormat="1" x14ac:dyDescent="0.35">
      <c r="A54" s="9">
        <v>10</v>
      </c>
      <c r="B54" s="20" t="s">
        <v>414</v>
      </c>
      <c r="C54" s="20" t="s">
        <v>422</v>
      </c>
      <c r="D54" s="14" t="s">
        <v>44</v>
      </c>
      <c r="E54" s="90">
        <v>70</v>
      </c>
      <c r="F54" s="14">
        <v>4800993</v>
      </c>
      <c r="G54" s="14" t="s">
        <v>15</v>
      </c>
      <c r="H54" s="12" t="s">
        <v>659</v>
      </c>
      <c r="I54" s="2">
        <v>29.1</v>
      </c>
      <c r="J54" s="2">
        <v>25.3</v>
      </c>
      <c r="K54" s="14">
        <v>44.479700000000001</v>
      </c>
      <c r="L54" s="14">
        <v>-63.444600000000001</v>
      </c>
      <c r="M54" s="2"/>
      <c r="N54" s="18">
        <v>42.6</v>
      </c>
      <c r="O54" s="18">
        <v>-63.46</v>
      </c>
      <c r="P54" s="18">
        <v>44.53</v>
      </c>
      <c r="Q54" s="18">
        <v>-61.53</v>
      </c>
      <c r="R54" s="2" t="s">
        <v>385</v>
      </c>
      <c r="S54" s="2">
        <v>21</v>
      </c>
      <c r="T54" s="2">
        <v>578</v>
      </c>
      <c r="U54" s="2">
        <v>1066</v>
      </c>
      <c r="V54" s="2">
        <v>1031</v>
      </c>
      <c r="W54" s="18" t="s">
        <v>36</v>
      </c>
      <c r="X54" s="18" t="s">
        <v>232</v>
      </c>
      <c r="Y54" s="18" t="s">
        <v>186</v>
      </c>
      <c r="Z54" s="18" t="s">
        <v>186</v>
      </c>
      <c r="AA54" s="18"/>
      <c r="AB54" s="18"/>
      <c r="AC54" s="18"/>
      <c r="AD54" s="18"/>
      <c r="AE54" s="2">
        <v>7</v>
      </c>
      <c r="AF54" s="2">
        <v>4</v>
      </c>
      <c r="AG54" s="2">
        <v>3</v>
      </c>
      <c r="AH54" s="2" t="s">
        <v>410</v>
      </c>
      <c r="AI54" s="18">
        <v>20210420</v>
      </c>
      <c r="AJ54" s="18" t="s">
        <v>411</v>
      </c>
      <c r="AK54" s="18" t="s">
        <v>412</v>
      </c>
      <c r="AL54" s="14">
        <v>32</v>
      </c>
      <c r="AM54" s="20" t="s">
        <v>76</v>
      </c>
      <c r="AN54" s="22" t="s">
        <v>383</v>
      </c>
      <c r="AO54" s="22" t="s">
        <v>216</v>
      </c>
      <c r="AP54" s="20" t="s">
        <v>77</v>
      </c>
      <c r="AQ54" s="20" t="s">
        <v>78</v>
      </c>
      <c r="AR54" s="88">
        <v>20210105</v>
      </c>
      <c r="AS54" s="22"/>
      <c r="AT54" s="22"/>
      <c r="AU54" s="22"/>
      <c r="AV54" s="20" t="s">
        <v>79</v>
      </c>
      <c r="AW54" s="16">
        <v>42711</v>
      </c>
      <c r="AX54" s="15" t="s">
        <v>166</v>
      </c>
      <c r="AY54" s="79"/>
      <c r="AZ54" s="79"/>
      <c r="BA54" s="79"/>
      <c r="BB54" s="79"/>
      <c r="BC54" s="79"/>
      <c r="BD54" s="15"/>
      <c r="BE54" s="15"/>
      <c r="BF54" s="15"/>
      <c r="BG54" s="10" t="s">
        <v>233</v>
      </c>
      <c r="BH54" s="17" t="s">
        <v>254</v>
      </c>
      <c r="BI54" s="15" t="s">
        <v>95</v>
      </c>
      <c r="BJ54" s="22" t="s">
        <v>290</v>
      </c>
      <c r="BK54" s="92" t="s">
        <v>138</v>
      </c>
      <c r="BL54" s="2" t="s">
        <v>415</v>
      </c>
      <c r="BM54" s="14" t="s">
        <v>210</v>
      </c>
      <c r="BN54" s="14" t="s">
        <v>209</v>
      </c>
      <c r="BO54" s="18" t="s">
        <v>201</v>
      </c>
      <c r="BP54" s="21" t="s">
        <v>413</v>
      </c>
    </row>
    <row r="55" spans="1:68" s="9" customFormat="1" x14ac:dyDescent="0.35">
      <c r="A55" s="9">
        <v>11</v>
      </c>
      <c r="B55" s="20" t="s">
        <v>414</v>
      </c>
      <c r="C55" s="20" t="s">
        <v>422</v>
      </c>
      <c r="D55" s="14" t="s">
        <v>53</v>
      </c>
      <c r="E55" s="90">
        <v>65</v>
      </c>
      <c r="F55" s="14">
        <v>4800937</v>
      </c>
      <c r="G55" s="14" t="s">
        <v>215</v>
      </c>
      <c r="H55" s="12" t="s">
        <v>660</v>
      </c>
      <c r="I55" s="2">
        <v>29.2</v>
      </c>
      <c r="J55" s="2">
        <v>26</v>
      </c>
      <c r="K55" s="14">
        <v>44.4848</v>
      </c>
      <c r="L55" s="14">
        <v>-63.439399999999999</v>
      </c>
      <c r="M55" s="2"/>
      <c r="N55" s="18">
        <v>43.46</v>
      </c>
      <c r="O55" s="18">
        <v>-63.46</v>
      </c>
      <c r="P55" s="18">
        <v>44.53</v>
      </c>
      <c r="Q55" s="18">
        <v>-62.65</v>
      </c>
      <c r="R55" s="2" t="s">
        <v>409</v>
      </c>
      <c r="S55" s="2">
        <v>21</v>
      </c>
      <c r="T55" s="2">
        <v>441</v>
      </c>
      <c r="U55" s="2">
        <v>700</v>
      </c>
      <c r="V55" s="2" t="s">
        <v>392</v>
      </c>
      <c r="W55" s="18" t="s">
        <v>36</v>
      </c>
      <c r="X55" s="18" t="s">
        <v>382</v>
      </c>
      <c r="Y55" s="18"/>
      <c r="Z55" s="18" t="s">
        <v>186</v>
      </c>
      <c r="AA55" s="18"/>
      <c r="AB55" s="18">
        <v>256</v>
      </c>
      <c r="AC55" s="18">
        <v>1</v>
      </c>
      <c r="AD55" s="18"/>
      <c r="AE55" s="2">
        <v>2</v>
      </c>
      <c r="AF55" s="2">
        <v>2</v>
      </c>
      <c r="AG55" s="2">
        <v>2</v>
      </c>
      <c r="AH55" s="2" t="s">
        <v>410</v>
      </c>
      <c r="AI55" s="18">
        <v>20210527</v>
      </c>
      <c r="AJ55" s="18" t="s">
        <v>411</v>
      </c>
      <c r="AK55" s="18" t="s">
        <v>412</v>
      </c>
      <c r="AL55" s="14">
        <v>58</v>
      </c>
      <c r="AM55" s="20"/>
      <c r="AN55" s="22"/>
      <c r="AO55" s="22"/>
      <c r="AP55" s="10"/>
      <c r="AQ55" s="10"/>
      <c r="AR55" s="22"/>
      <c r="AS55" s="22"/>
      <c r="AT55" s="22"/>
      <c r="AU55" s="22"/>
      <c r="AV55" s="10" t="s">
        <v>80</v>
      </c>
      <c r="AW55" s="16">
        <v>42723</v>
      </c>
      <c r="AX55" s="15" t="s">
        <v>166</v>
      </c>
      <c r="AY55" s="15" t="s">
        <v>346</v>
      </c>
      <c r="AZ55" s="15" t="s">
        <v>167</v>
      </c>
      <c r="BA55" s="15" t="s">
        <v>347</v>
      </c>
      <c r="BB55" s="15" t="s">
        <v>348</v>
      </c>
      <c r="BC55" s="15" t="s">
        <v>166</v>
      </c>
      <c r="BD55" s="15"/>
      <c r="BE55" s="15"/>
      <c r="BF55" s="15"/>
      <c r="BG55" s="10" t="s">
        <v>234</v>
      </c>
      <c r="BH55" s="17" t="s">
        <v>254</v>
      </c>
      <c r="BI55" s="15" t="s">
        <v>96</v>
      </c>
      <c r="BJ55" s="15" t="s">
        <v>249</v>
      </c>
      <c r="BK55" s="92" t="s">
        <v>137</v>
      </c>
      <c r="BL55" s="2" t="s">
        <v>415</v>
      </c>
      <c r="BM55" s="14" t="s">
        <v>263</v>
      </c>
      <c r="BN55" s="14" t="s">
        <v>209</v>
      </c>
      <c r="BO55" s="18" t="s">
        <v>201</v>
      </c>
      <c r="BP55" s="21" t="s">
        <v>423</v>
      </c>
    </row>
    <row r="56" spans="1:68" s="9" customFormat="1" x14ac:dyDescent="0.35">
      <c r="A56" s="9">
        <v>12</v>
      </c>
      <c r="B56" s="20" t="s">
        <v>417</v>
      </c>
      <c r="C56" s="20" t="s">
        <v>427</v>
      </c>
      <c r="D56" s="14" t="s">
        <v>35</v>
      </c>
      <c r="E56" s="90">
        <v>69</v>
      </c>
      <c r="F56" s="14">
        <v>4800994</v>
      </c>
      <c r="G56" s="14" t="s">
        <v>129</v>
      </c>
      <c r="H56" s="12" t="s">
        <v>661</v>
      </c>
      <c r="I56" s="2">
        <v>28.9</v>
      </c>
      <c r="J56" s="2">
        <v>24.3</v>
      </c>
      <c r="K56" s="14">
        <v>48.725900000000003</v>
      </c>
      <c r="L56" s="14">
        <v>-52.991100000000003</v>
      </c>
      <c r="M56" s="2"/>
      <c r="N56" s="18">
        <v>47.65</v>
      </c>
      <c r="O56" s="18">
        <v>-53.63</v>
      </c>
      <c r="P56" s="18">
        <v>50.14</v>
      </c>
      <c r="Q56" s="18">
        <v>-50.21</v>
      </c>
      <c r="R56" s="2" t="s">
        <v>429</v>
      </c>
      <c r="S56" s="2">
        <v>28</v>
      </c>
      <c r="T56" s="2">
        <v>814</v>
      </c>
      <c r="U56" s="2">
        <v>644</v>
      </c>
      <c r="V56" s="2">
        <f>644+5</f>
        <v>649</v>
      </c>
      <c r="W56" s="18" t="s">
        <v>38</v>
      </c>
      <c r="X56" s="18">
        <v>1</v>
      </c>
      <c r="Y56" s="18" t="s">
        <v>186</v>
      </c>
      <c r="Z56" s="18" t="s">
        <v>186</v>
      </c>
      <c r="AA56" s="18" t="s">
        <v>186</v>
      </c>
      <c r="AB56" s="18"/>
      <c r="AC56" s="18"/>
      <c r="AD56" s="18" t="s">
        <v>366</v>
      </c>
      <c r="AE56" s="2">
        <v>0</v>
      </c>
      <c r="AF56" s="2">
        <v>0</v>
      </c>
      <c r="AG56" s="2">
        <v>0</v>
      </c>
      <c r="AH56" s="2" t="s">
        <v>420</v>
      </c>
      <c r="AI56" s="18">
        <v>20210421</v>
      </c>
      <c r="AJ56" s="18" t="s">
        <v>367</v>
      </c>
      <c r="AK56" s="18" t="s">
        <v>356</v>
      </c>
      <c r="AL56" s="14">
        <v>42</v>
      </c>
      <c r="AM56" s="20" t="s">
        <v>75</v>
      </c>
      <c r="AN56" s="22" t="s">
        <v>333</v>
      </c>
      <c r="AO56" s="22" t="s">
        <v>166</v>
      </c>
      <c r="AP56" s="20" t="s">
        <v>73</v>
      </c>
      <c r="AQ56" s="20" t="s">
        <v>72</v>
      </c>
      <c r="AR56" s="22" t="s">
        <v>334</v>
      </c>
      <c r="AS56" s="22" t="s">
        <v>87</v>
      </c>
      <c r="AT56" s="22" t="s">
        <v>352</v>
      </c>
      <c r="AU56" s="22" t="s">
        <v>166</v>
      </c>
      <c r="AV56" s="20" t="s">
        <v>86</v>
      </c>
      <c r="AW56" s="16">
        <v>42859</v>
      </c>
      <c r="AX56" s="87" t="s">
        <v>166</v>
      </c>
      <c r="AY56" s="22"/>
      <c r="AZ56" s="22"/>
      <c r="BA56" s="22"/>
      <c r="BB56" s="22"/>
      <c r="BC56" s="22"/>
      <c r="BD56" s="15" t="s">
        <v>371</v>
      </c>
      <c r="BE56" s="15" t="s">
        <v>372</v>
      </c>
      <c r="BF56" s="15" t="s">
        <v>166</v>
      </c>
      <c r="BG56" s="10" t="s">
        <v>233</v>
      </c>
      <c r="BH56" s="17" t="s">
        <v>172</v>
      </c>
      <c r="BI56" s="15" t="s">
        <v>98</v>
      </c>
      <c r="BJ56" s="15" t="s">
        <v>291</v>
      </c>
      <c r="BK56" s="22"/>
      <c r="BL56" s="2"/>
      <c r="BM56" s="14" t="s">
        <v>214</v>
      </c>
      <c r="BN56" s="14" t="s">
        <v>209</v>
      </c>
      <c r="BO56" s="18" t="s">
        <v>428</v>
      </c>
      <c r="BP56" s="21" t="s">
        <v>430</v>
      </c>
    </row>
    <row r="57" spans="1:68" s="9" customFormat="1" x14ac:dyDescent="0.35">
      <c r="A57" s="9">
        <v>13</v>
      </c>
      <c r="B57" s="20" t="s">
        <v>425</v>
      </c>
      <c r="C57" s="20" t="s">
        <v>426</v>
      </c>
      <c r="D57" s="14" t="s">
        <v>13</v>
      </c>
      <c r="E57" s="90">
        <v>97</v>
      </c>
      <c r="F57" s="14">
        <v>4800925</v>
      </c>
      <c r="G57" s="14" t="s">
        <v>15</v>
      </c>
      <c r="H57" s="12" t="s">
        <v>662</v>
      </c>
      <c r="I57" s="2">
        <v>29.1</v>
      </c>
      <c r="J57" s="2">
        <v>28.3</v>
      </c>
      <c r="K57" s="14">
        <v>44.517899999999997</v>
      </c>
      <c r="L57" s="14">
        <v>-63.400599999999997</v>
      </c>
      <c r="M57" s="2"/>
      <c r="N57" s="18">
        <v>43.99</v>
      </c>
      <c r="O57" s="18">
        <v>-63.41</v>
      </c>
      <c r="P57" s="18">
        <v>44.52</v>
      </c>
      <c r="Q57" s="18">
        <v>-63.05</v>
      </c>
      <c r="R57" s="2" t="s">
        <v>432</v>
      </c>
      <c r="S57" s="2">
        <v>5</v>
      </c>
      <c r="T57" s="2">
        <v>131</v>
      </c>
      <c r="U57" s="2">
        <v>250</v>
      </c>
      <c r="V57" s="2">
        <f>250+13</f>
        <v>263</v>
      </c>
      <c r="W57" s="18" t="s">
        <v>36</v>
      </c>
      <c r="X57" s="18" t="s">
        <v>232</v>
      </c>
      <c r="Y57" s="18" t="s">
        <v>186</v>
      </c>
      <c r="Z57" s="18" t="s">
        <v>186</v>
      </c>
      <c r="AA57" s="18"/>
      <c r="AB57" s="18"/>
      <c r="AC57" s="18"/>
      <c r="AD57" s="18"/>
      <c r="AE57" s="2">
        <v>0</v>
      </c>
      <c r="AF57" s="2">
        <v>0</v>
      </c>
      <c r="AG57" s="2">
        <v>0</v>
      </c>
      <c r="AH57" s="2">
        <v>1022.5</v>
      </c>
      <c r="AI57" s="18">
        <v>20210922</v>
      </c>
      <c r="AJ57" s="18" t="s">
        <v>411</v>
      </c>
      <c r="AK57" s="18" t="s">
        <v>435</v>
      </c>
      <c r="AL57" s="14">
        <v>33</v>
      </c>
      <c r="AM57" s="20" t="s">
        <v>69</v>
      </c>
      <c r="AN57" s="22" t="s">
        <v>374</v>
      </c>
      <c r="AO57" s="22" t="s">
        <v>216</v>
      </c>
      <c r="AP57" s="10" t="s">
        <v>70</v>
      </c>
      <c r="AQ57" s="10" t="s">
        <v>71</v>
      </c>
      <c r="AR57" s="22" t="s">
        <v>375</v>
      </c>
      <c r="AS57" s="22"/>
      <c r="AT57" s="22"/>
      <c r="AU57" s="22"/>
      <c r="AV57" s="10">
        <v>4551</v>
      </c>
      <c r="AW57" s="16">
        <v>42691</v>
      </c>
      <c r="AX57" s="22" t="s">
        <v>166</v>
      </c>
      <c r="AY57" s="15"/>
      <c r="AZ57" s="15"/>
      <c r="BA57" s="15"/>
      <c r="BB57" s="15"/>
      <c r="BC57" s="15"/>
      <c r="BD57" s="15"/>
      <c r="BE57" s="15"/>
      <c r="BF57" s="15"/>
      <c r="BG57" s="10" t="s">
        <v>233</v>
      </c>
      <c r="BH57" s="17" t="s">
        <v>172</v>
      </c>
      <c r="BI57" s="22" t="s">
        <v>117</v>
      </c>
      <c r="BJ57" s="22" t="s">
        <v>289</v>
      </c>
      <c r="BK57" s="92" t="s">
        <v>138</v>
      </c>
      <c r="BL57" s="2"/>
      <c r="BM57" s="14" t="s">
        <v>210</v>
      </c>
      <c r="BN57" s="14" t="s">
        <v>209</v>
      </c>
      <c r="BO57" s="18" t="s">
        <v>201</v>
      </c>
      <c r="BP57" s="21" t="s">
        <v>431</v>
      </c>
    </row>
    <row r="58" spans="1:68" s="9" customFormat="1" x14ac:dyDescent="0.35">
      <c r="A58" s="9">
        <v>14</v>
      </c>
      <c r="B58" s="20" t="s">
        <v>438</v>
      </c>
      <c r="C58" s="20" t="s">
        <v>439</v>
      </c>
      <c r="D58" s="14" t="s">
        <v>13</v>
      </c>
      <c r="E58" s="90">
        <v>105</v>
      </c>
      <c r="F58" s="14">
        <v>4800925</v>
      </c>
      <c r="G58" s="14" t="s">
        <v>15</v>
      </c>
      <c r="H58" s="12" t="s">
        <v>433</v>
      </c>
      <c r="I58" s="2">
        <v>29.1</v>
      </c>
      <c r="J58" s="2">
        <v>26.5</v>
      </c>
      <c r="K58" s="14">
        <v>44.517899999999997</v>
      </c>
      <c r="L58" s="14">
        <v>-63.405000000000001</v>
      </c>
      <c r="M58" s="2"/>
      <c r="N58" s="18">
        <v>43.47</v>
      </c>
      <c r="O58" s="18">
        <v>-63.72</v>
      </c>
      <c r="P58" s="18">
        <v>44.52</v>
      </c>
      <c r="Q58" s="18">
        <v>-62.45</v>
      </c>
      <c r="R58" s="2" t="s">
        <v>440</v>
      </c>
      <c r="S58" s="2">
        <v>13</v>
      </c>
      <c r="T58" s="2">
        <v>309</v>
      </c>
      <c r="U58" s="2">
        <v>596</v>
      </c>
      <c r="V58" s="2">
        <v>753</v>
      </c>
      <c r="W58" s="18" t="s">
        <v>36</v>
      </c>
      <c r="X58" s="18" t="s">
        <v>232</v>
      </c>
      <c r="Y58" s="18" t="s">
        <v>186</v>
      </c>
      <c r="Z58" s="18" t="s">
        <v>186</v>
      </c>
      <c r="AA58" s="18"/>
      <c r="AB58" s="18"/>
      <c r="AC58" s="18"/>
      <c r="AD58" s="18"/>
      <c r="AE58" s="2">
        <v>3</v>
      </c>
      <c r="AF58" s="2">
        <v>3</v>
      </c>
      <c r="AG58" s="2">
        <v>10</v>
      </c>
      <c r="AH58" s="2">
        <v>1024.8</v>
      </c>
      <c r="AI58" s="18">
        <v>20220117</v>
      </c>
      <c r="AJ58" s="18" t="s">
        <v>437</v>
      </c>
      <c r="AK58" s="18" t="s">
        <v>356</v>
      </c>
      <c r="AL58" s="14">
        <v>29</v>
      </c>
      <c r="AM58" s="20" t="s">
        <v>69</v>
      </c>
      <c r="AN58" s="22" t="s">
        <v>374</v>
      </c>
      <c r="AO58" s="22" t="s">
        <v>216</v>
      </c>
      <c r="AP58" s="10" t="s">
        <v>70</v>
      </c>
      <c r="AQ58" s="10" t="s">
        <v>71</v>
      </c>
      <c r="AR58" s="22" t="s">
        <v>375</v>
      </c>
      <c r="AS58" s="22"/>
      <c r="AT58" s="22"/>
      <c r="AU58" s="22"/>
      <c r="AV58" s="20" t="s">
        <v>74</v>
      </c>
      <c r="AW58" s="16">
        <v>42711</v>
      </c>
      <c r="AX58" s="22" t="s">
        <v>166</v>
      </c>
      <c r="AY58" s="22"/>
      <c r="AZ58" s="22"/>
      <c r="BA58" s="22"/>
      <c r="BB58" s="22"/>
      <c r="BC58" s="22"/>
      <c r="BD58" s="22"/>
      <c r="BE58" s="22"/>
      <c r="BF58" s="22"/>
      <c r="BG58" s="10" t="s">
        <v>233</v>
      </c>
      <c r="BH58" s="17" t="s">
        <v>172</v>
      </c>
      <c r="BI58" s="15" t="s">
        <v>95</v>
      </c>
      <c r="BJ58" s="22" t="s">
        <v>290</v>
      </c>
      <c r="BK58" s="92" t="s">
        <v>138</v>
      </c>
      <c r="BL58" s="2"/>
      <c r="BM58" s="14" t="s">
        <v>210</v>
      </c>
      <c r="BN58" s="14" t="s">
        <v>209</v>
      </c>
      <c r="BO58" s="18" t="s">
        <v>358</v>
      </c>
      <c r="BP58" s="21" t="s">
        <v>517</v>
      </c>
    </row>
    <row r="59" spans="1:68" s="9" customFormat="1" x14ac:dyDescent="0.35">
      <c r="A59" s="80">
        <v>15</v>
      </c>
      <c r="B59" s="2">
        <v>20220303</v>
      </c>
      <c r="C59" s="20" t="s">
        <v>443</v>
      </c>
      <c r="D59" s="14" t="s">
        <v>35</v>
      </c>
      <c r="E59" s="90">
        <v>72</v>
      </c>
      <c r="F59" s="14">
        <v>4800994</v>
      </c>
      <c r="G59" s="14" t="s">
        <v>15</v>
      </c>
      <c r="H59" s="18" t="s">
        <v>663</v>
      </c>
      <c r="I59" s="2">
        <v>29.1</v>
      </c>
      <c r="J59" s="2">
        <v>24.7</v>
      </c>
      <c r="K59" s="14">
        <v>44.515300000000003</v>
      </c>
      <c r="L59" s="14">
        <v>-63.437600000000003</v>
      </c>
      <c r="M59" s="2"/>
      <c r="N59" s="18">
        <v>42.82</v>
      </c>
      <c r="O59" s="18">
        <v>-63.44</v>
      </c>
      <c r="P59" s="18">
        <v>44.53</v>
      </c>
      <c r="Q59" s="18">
        <v>-61.72</v>
      </c>
      <c r="R59" s="2" t="s">
        <v>444</v>
      </c>
      <c r="S59" s="2">
        <v>21</v>
      </c>
      <c r="T59" s="2">
        <v>556</v>
      </c>
      <c r="U59" s="2">
        <v>1207</v>
      </c>
      <c r="V59" s="2">
        <v>1338</v>
      </c>
      <c r="W59" s="18" t="s">
        <v>36</v>
      </c>
      <c r="X59" s="18" t="s">
        <v>232</v>
      </c>
      <c r="Y59" s="18" t="s">
        <v>186</v>
      </c>
      <c r="Z59" s="18" t="s">
        <v>186</v>
      </c>
      <c r="AA59" s="18" t="s">
        <v>186</v>
      </c>
      <c r="AB59" s="18"/>
      <c r="AC59" s="18"/>
      <c r="AD59" s="18" t="s">
        <v>366</v>
      </c>
      <c r="AE59" s="2">
        <v>2</v>
      </c>
      <c r="AF59" s="2">
        <v>2</v>
      </c>
      <c r="AG59" s="2">
        <v>1</v>
      </c>
      <c r="AH59" s="2">
        <v>1024</v>
      </c>
      <c r="AI59" s="18">
        <v>20220224</v>
      </c>
      <c r="AJ59" s="18" t="s">
        <v>445</v>
      </c>
      <c r="AK59" s="18" t="s">
        <v>356</v>
      </c>
      <c r="AL59" s="14">
        <v>42</v>
      </c>
      <c r="AM59" s="20" t="s">
        <v>84</v>
      </c>
      <c r="AN59" s="22" t="s">
        <v>441</v>
      </c>
      <c r="AO59" s="22" t="s">
        <v>166</v>
      </c>
      <c r="AP59" s="20" t="s">
        <v>85</v>
      </c>
      <c r="AQ59" s="20"/>
      <c r="AR59" s="22"/>
      <c r="AS59" s="22" t="s">
        <v>87</v>
      </c>
      <c r="AT59" s="22" t="s">
        <v>442</v>
      </c>
      <c r="AU59" s="22" t="s">
        <v>166</v>
      </c>
      <c r="AV59" s="20" t="s">
        <v>86</v>
      </c>
      <c r="AW59" s="16">
        <v>42859</v>
      </c>
      <c r="AX59" s="22" t="s">
        <v>166</v>
      </c>
      <c r="AY59" s="22"/>
      <c r="AZ59" s="22"/>
      <c r="BA59" s="22"/>
      <c r="BB59" s="22"/>
      <c r="BC59" s="22"/>
      <c r="BD59" s="22" t="s">
        <v>371</v>
      </c>
      <c r="BE59" s="15" t="s">
        <v>372</v>
      </c>
      <c r="BF59" s="22" t="s">
        <v>166</v>
      </c>
      <c r="BG59" s="10" t="s">
        <v>233</v>
      </c>
      <c r="BH59" s="17" t="s">
        <v>172</v>
      </c>
      <c r="BI59" s="15" t="s">
        <v>95</v>
      </c>
      <c r="BJ59" s="22" t="s">
        <v>290</v>
      </c>
      <c r="BK59" s="92" t="s">
        <v>137</v>
      </c>
      <c r="BL59" s="2" t="s">
        <v>446</v>
      </c>
      <c r="BM59" s="14" t="s">
        <v>210</v>
      </c>
      <c r="BN59" s="14" t="s">
        <v>209</v>
      </c>
      <c r="BO59" s="18" t="s">
        <v>206</v>
      </c>
      <c r="BP59" s="21" t="s">
        <v>400</v>
      </c>
    </row>
    <row r="60" spans="1:68" s="23" customFormat="1" x14ac:dyDescent="0.35">
      <c r="A60" s="23">
        <v>1</v>
      </c>
      <c r="B60" s="3">
        <v>20220406</v>
      </c>
      <c r="C60" s="34" t="s">
        <v>448</v>
      </c>
      <c r="D60" s="35" t="s">
        <v>44</v>
      </c>
      <c r="E60" s="90">
        <v>81</v>
      </c>
      <c r="F60" s="35">
        <v>4800993</v>
      </c>
      <c r="G60" s="35" t="s">
        <v>15</v>
      </c>
      <c r="H60" s="37" t="s">
        <v>664</v>
      </c>
      <c r="I60" s="3">
        <v>29.1</v>
      </c>
      <c r="J60" s="3">
        <v>25.4</v>
      </c>
      <c r="K60" s="35">
        <v>44.379300000000001</v>
      </c>
      <c r="L60" s="35">
        <v>-63.331299999999999</v>
      </c>
      <c r="M60" s="3"/>
      <c r="N60" s="37">
        <v>42.47</v>
      </c>
      <c r="O60" s="37">
        <v>-63.42</v>
      </c>
      <c r="P60" s="37">
        <v>44.51</v>
      </c>
      <c r="Q60" s="37">
        <v>-61.44</v>
      </c>
      <c r="R60" s="3" t="s">
        <v>449</v>
      </c>
      <c r="S60" s="3">
        <v>23</v>
      </c>
      <c r="T60" s="3">
        <v>585</v>
      </c>
      <c r="U60" s="3">
        <v>1124</v>
      </c>
      <c r="V60" s="3">
        <v>1333</v>
      </c>
      <c r="W60" s="37" t="s">
        <v>36</v>
      </c>
      <c r="X60" s="37" t="s">
        <v>232</v>
      </c>
      <c r="Y60" s="37" t="s">
        <v>186</v>
      </c>
      <c r="Z60" s="37" t="s">
        <v>186</v>
      </c>
      <c r="AA60" s="37"/>
      <c r="AB60" s="37"/>
      <c r="AC60" s="37"/>
      <c r="AD60" s="37"/>
      <c r="AE60" s="3">
        <v>1</v>
      </c>
      <c r="AF60" s="3">
        <v>1</v>
      </c>
      <c r="AG60" s="3">
        <v>1</v>
      </c>
      <c r="AH60" s="3">
        <v>1024.7</v>
      </c>
      <c r="AI60" s="37">
        <v>20220331</v>
      </c>
      <c r="AJ60" s="37" t="s">
        <v>512</v>
      </c>
      <c r="AK60" s="37" t="s">
        <v>434</v>
      </c>
      <c r="AL60" s="62">
        <v>30</v>
      </c>
      <c r="AM60" s="34" t="s">
        <v>76</v>
      </c>
      <c r="AN60" s="38" t="s">
        <v>383</v>
      </c>
      <c r="AO60" s="38" t="s">
        <v>216</v>
      </c>
      <c r="AP60" s="34" t="s">
        <v>77</v>
      </c>
      <c r="AQ60" s="34" t="s">
        <v>78</v>
      </c>
      <c r="AR60" s="48">
        <v>20210105</v>
      </c>
      <c r="AS60" s="38"/>
      <c r="AT60" s="38"/>
      <c r="AU60" s="38"/>
      <c r="AV60" s="34" t="s">
        <v>80</v>
      </c>
      <c r="AW60" s="39">
        <v>42723</v>
      </c>
      <c r="AX60" s="40" t="s">
        <v>166</v>
      </c>
      <c r="AY60" s="38"/>
      <c r="AZ60" s="38"/>
      <c r="BA60" s="38"/>
      <c r="BB60" s="38"/>
      <c r="BC60" s="38"/>
      <c r="BD60" s="38"/>
      <c r="BE60" s="40"/>
      <c r="BF60" s="38"/>
      <c r="BG60" s="41" t="s">
        <v>233</v>
      </c>
      <c r="BH60" s="42" t="s">
        <v>172</v>
      </c>
      <c r="BI60" s="40" t="s">
        <v>95</v>
      </c>
      <c r="BJ60" s="38" t="s">
        <v>290</v>
      </c>
      <c r="BK60" s="141">
        <v>200206</v>
      </c>
      <c r="BL60" s="3"/>
      <c r="BM60" s="35" t="s">
        <v>210</v>
      </c>
      <c r="BN60" s="35" t="s">
        <v>209</v>
      </c>
      <c r="BO60" s="37" t="s">
        <v>201</v>
      </c>
      <c r="BP60" s="43" t="s">
        <v>447</v>
      </c>
    </row>
    <row r="61" spans="1:68" s="23" customFormat="1" x14ac:dyDescent="0.35">
      <c r="A61" s="23">
        <v>2</v>
      </c>
      <c r="B61" s="48">
        <v>20220908</v>
      </c>
      <c r="C61" s="34" t="s">
        <v>452</v>
      </c>
      <c r="D61" s="35" t="s">
        <v>44</v>
      </c>
      <c r="E61" s="90">
        <v>88</v>
      </c>
      <c r="F61" s="35">
        <v>4800993</v>
      </c>
      <c r="G61" s="35" t="s">
        <v>15</v>
      </c>
      <c r="H61" s="37" t="s">
        <v>665</v>
      </c>
      <c r="I61" s="3">
        <v>29</v>
      </c>
      <c r="J61" s="3">
        <v>25.3</v>
      </c>
      <c r="K61" s="35">
        <v>44.377899999999997</v>
      </c>
      <c r="L61" s="35">
        <v>-63.333599999999997</v>
      </c>
      <c r="M61" s="3"/>
      <c r="N61" s="37">
        <v>42.47</v>
      </c>
      <c r="O61" s="37">
        <v>-63.35</v>
      </c>
      <c r="P61" s="37">
        <v>44.38</v>
      </c>
      <c r="Q61" s="37">
        <v>-61.43</v>
      </c>
      <c r="R61" s="3" t="s">
        <v>453</v>
      </c>
      <c r="S61" s="3">
        <v>21</v>
      </c>
      <c r="T61" s="3">
        <v>597</v>
      </c>
      <c r="U61" s="3">
        <v>1098</v>
      </c>
      <c r="V61" s="3">
        <v>1091</v>
      </c>
      <c r="W61" s="37" t="s">
        <v>36</v>
      </c>
      <c r="X61" s="37" t="s">
        <v>232</v>
      </c>
      <c r="Y61" s="37" t="s">
        <v>186</v>
      </c>
      <c r="Z61" s="37" t="s">
        <v>186</v>
      </c>
      <c r="AA61" s="37"/>
      <c r="AB61" s="37"/>
      <c r="AC61" s="37"/>
      <c r="AD61" s="37"/>
      <c r="AE61" s="3">
        <v>0</v>
      </c>
      <c r="AF61" s="3">
        <v>0</v>
      </c>
      <c r="AG61" s="3">
        <v>0</v>
      </c>
      <c r="AH61" s="3">
        <v>1021.9</v>
      </c>
      <c r="AI61" s="37">
        <v>20220902</v>
      </c>
      <c r="AJ61" s="37" t="s">
        <v>512</v>
      </c>
      <c r="AK61" s="37" t="s">
        <v>450</v>
      </c>
      <c r="AL61" s="35">
        <v>30</v>
      </c>
      <c r="AM61" s="34" t="s">
        <v>76</v>
      </c>
      <c r="AN61" s="38" t="s">
        <v>383</v>
      </c>
      <c r="AO61" s="38" t="s">
        <v>216</v>
      </c>
      <c r="AP61" s="34" t="s">
        <v>77</v>
      </c>
      <c r="AQ61" s="34" t="s">
        <v>78</v>
      </c>
      <c r="AR61" s="48">
        <v>20210105</v>
      </c>
      <c r="AS61" s="38"/>
      <c r="AT61" s="38"/>
      <c r="AU61" s="38"/>
      <c r="AV61" s="34" t="s">
        <v>80</v>
      </c>
      <c r="AW61" s="39">
        <v>42723</v>
      </c>
      <c r="AX61" s="40" t="s">
        <v>166</v>
      </c>
      <c r="AY61" s="38"/>
      <c r="AZ61" s="38"/>
      <c r="BA61" s="38"/>
      <c r="BB61" s="38"/>
      <c r="BC61" s="38"/>
      <c r="BD61" s="38"/>
      <c r="BE61" s="38"/>
      <c r="BF61" s="38"/>
      <c r="BG61" s="41" t="s">
        <v>233</v>
      </c>
      <c r="BH61" s="42" t="s">
        <v>172</v>
      </c>
      <c r="BI61" s="40" t="s">
        <v>95</v>
      </c>
      <c r="BJ61" s="38" t="s">
        <v>290</v>
      </c>
      <c r="BK61" s="96" t="s">
        <v>510</v>
      </c>
      <c r="BL61" s="96"/>
      <c r="BM61" s="35" t="s">
        <v>210</v>
      </c>
      <c r="BN61" s="3" t="s">
        <v>451</v>
      </c>
      <c r="BO61" s="37" t="s">
        <v>201</v>
      </c>
      <c r="BP61" s="43" t="s">
        <v>508</v>
      </c>
    </row>
    <row r="62" spans="1:68" s="23" customFormat="1" x14ac:dyDescent="0.35">
      <c r="A62" s="23">
        <v>3</v>
      </c>
      <c r="B62" s="3">
        <v>20220915</v>
      </c>
      <c r="C62" s="34" t="s">
        <v>454</v>
      </c>
      <c r="D62" s="35" t="s">
        <v>53</v>
      </c>
      <c r="E62" s="90">
        <v>73</v>
      </c>
      <c r="F62" s="35">
        <v>4800937</v>
      </c>
      <c r="G62" s="35" t="s">
        <v>129</v>
      </c>
      <c r="H62" s="37" t="s">
        <v>666</v>
      </c>
      <c r="I62" s="48">
        <v>29.1</v>
      </c>
      <c r="J62" s="3">
        <v>25.5</v>
      </c>
      <c r="K62" s="35">
        <v>48.732999999999997</v>
      </c>
      <c r="L62" s="35">
        <v>-52.953499999999998</v>
      </c>
      <c r="M62" s="3"/>
      <c r="N62" s="37">
        <v>47.76</v>
      </c>
      <c r="O62" s="37">
        <v>-53.69</v>
      </c>
      <c r="P62" s="37">
        <v>49.97</v>
      </c>
      <c r="Q62" s="37">
        <v>-50.76</v>
      </c>
      <c r="R62" s="3" t="s">
        <v>505</v>
      </c>
      <c r="S62" s="3">
        <v>20</v>
      </c>
      <c r="T62" s="3">
        <v>599</v>
      </c>
      <c r="U62" s="3">
        <v>527</v>
      </c>
      <c r="V62" s="3">
        <v>1054</v>
      </c>
      <c r="W62" s="37" t="s">
        <v>36</v>
      </c>
      <c r="X62" s="37">
        <v>1</v>
      </c>
      <c r="Y62" s="37" t="s">
        <v>186</v>
      </c>
      <c r="Z62" s="37" t="s">
        <v>186</v>
      </c>
      <c r="AA62" s="37" t="s">
        <v>186</v>
      </c>
      <c r="AB62" s="37"/>
      <c r="AC62" s="37"/>
      <c r="AD62" s="37" t="s">
        <v>366</v>
      </c>
      <c r="AE62" s="3">
        <v>0</v>
      </c>
      <c r="AF62" s="3">
        <v>0</v>
      </c>
      <c r="AG62" s="3">
        <v>0</v>
      </c>
      <c r="AH62" s="3">
        <v>1024</v>
      </c>
      <c r="AI62" s="37">
        <v>20220506</v>
      </c>
      <c r="AJ62" s="37" t="s">
        <v>512</v>
      </c>
      <c r="AK62" s="37" t="s">
        <v>450</v>
      </c>
      <c r="AL62" s="35">
        <v>42</v>
      </c>
      <c r="AM62" s="34" t="s">
        <v>84</v>
      </c>
      <c r="AN62" s="38" t="s">
        <v>441</v>
      </c>
      <c r="AO62" s="38" t="s">
        <v>166</v>
      </c>
      <c r="AP62" s="34" t="s">
        <v>85</v>
      </c>
      <c r="AQ62" s="34"/>
      <c r="AR62" s="38"/>
      <c r="AS62" s="38" t="s">
        <v>87</v>
      </c>
      <c r="AT62" s="38" t="s">
        <v>442</v>
      </c>
      <c r="AU62" s="38" t="s">
        <v>166</v>
      </c>
      <c r="AV62" s="34" t="s">
        <v>86</v>
      </c>
      <c r="AW62" s="39">
        <v>42859</v>
      </c>
      <c r="AX62" s="38" t="s">
        <v>166</v>
      </c>
      <c r="AY62" s="38"/>
      <c r="AZ62" s="38"/>
      <c r="BA62" s="38"/>
      <c r="BB62" s="38"/>
      <c r="BC62" s="38"/>
      <c r="BD62" s="38" t="s">
        <v>371</v>
      </c>
      <c r="BE62" s="40" t="s">
        <v>372</v>
      </c>
      <c r="BF62" s="38" t="s">
        <v>166</v>
      </c>
      <c r="BG62" s="41" t="s">
        <v>233</v>
      </c>
      <c r="BH62" s="42" t="s">
        <v>172</v>
      </c>
      <c r="BI62" s="40" t="s">
        <v>250</v>
      </c>
      <c r="BJ62" s="3" t="s">
        <v>458</v>
      </c>
      <c r="BK62" s="38"/>
      <c r="BL62" s="3"/>
      <c r="BM62" s="35" t="s">
        <v>214</v>
      </c>
      <c r="BN62" s="35" t="s">
        <v>451</v>
      </c>
      <c r="BO62" s="37" t="s">
        <v>212</v>
      </c>
      <c r="BP62" s="43"/>
    </row>
    <row r="63" spans="1:68" s="23" customFormat="1" x14ac:dyDescent="0.35">
      <c r="A63" s="23">
        <v>4</v>
      </c>
      <c r="B63" s="34" t="s">
        <v>459</v>
      </c>
      <c r="C63" s="34" t="s">
        <v>460</v>
      </c>
      <c r="D63" s="35" t="s">
        <v>24</v>
      </c>
      <c r="E63" s="90">
        <v>69</v>
      </c>
      <c r="F63" s="35">
        <v>4800926</v>
      </c>
      <c r="G63" s="35" t="s">
        <v>15</v>
      </c>
      <c r="H63" s="37" t="s">
        <v>667</v>
      </c>
      <c r="I63" s="3">
        <v>29.2</v>
      </c>
      <c r="J63" s="3">
        <v>25.1</v>
      </c>
      <c r="K63" s="35">
        <v>44.519300000000001</v>
      </c>
      <c r="L63" s="35">
        <v>-63.410800000000002</v>
      </c>
      <c r="M63" s="3"/>
      <c r="N63" s="37">
        <v>43.03</v>
      </c>
      <c r="O63" s="37">
        <v>-63.43</v>
      </c>
      <c r="P63" s="37">
        <v>44.55</v>
      </c>
      <c r="Q63" s="37">
        <v>-61.98</v>
      </c>
      <c r="R63" s="3" t="s">
        <v>506</v>
      </c>
      <c r="S63" s="3">
        <v>19</v>
      </c>
      <c r="T63" s="3">
        <v>452</v>
      </c>
      <c r="U63" s="3">
        <v>1238</v>
      </c>
      <c r="V63" s="3">
        <v>2476</v>
      </c>
      <c r="W63" s="37" t="s">
        <v>36</v>
      </c>
      <c r="X63" s="37">
        <v>1</v>
      </c>
      <c r="Y63" s="37" t="s">
        <v>186</v>
      </c>
      <c r="Z63" s="37" t="s">
        <v>186</v>
      </c>
      <c r="AA63" s="37"/>
      <c r="AB63" s="37"/>
      <c r="AC63" s="37" t="s">
        <v>468</v>
      </c>
      <c r="AD63" s="37"/>
      <c r="AE63" s="3">
        <v>0</v>
      </c>
      <c r="AF63" s="3">
        <v>0</v>
      </c>
      <c r="AG63" s="3">
        <v>0</v>
      </c>
      <c r="AH63" s="3">
        <v>1024.9000000000001</v>
      </c>
      <c r="AI63" s="37">
        <v>20230208</v>
      </c>
      <c r="AJ63" s="37" t="s">
        <v>512</v>
      </c>
      <c r="AK63" s="37" t="s">
        <v>466</v>
      </c>
      <c r="AL63" s="35">
        <v>29</v>
      </c>
      <c r="AM63" s="34" t="s">
        <v>75</v>
      </c>
      <c r="AN63" s="38" t="s">
        <v>455</v>
      </c>
      <c r="AO63" s="38" t="s">
        <v>216</v>
      </c>
      <c r="AP63" s="34" t="s">
        <v>73</v>
      </c>
      <c r="AQ63" s="34" t="s">
        <v>72</v>
      </c>
      <c r="AR63" s="38" t="s">
        <v>438</v>
      </c>
      <c r="AS63" s="38"/>
      <c r="AT63" s="38"/>
      <c r="AU63" s="38"/>
      <c r="AV63" s="34" t="s">
        <v>74</v>
      </c>
      <c r="AW63" s="39">
        <v>42711</v>
      </c>
      <c r="AX63" s="40" t="s">
        <v>467</v>
      </c>
      <c r="AY63" s="38"/>
      <c r="AZ63" s="38"/>
      <c r="BA63" s="38" t="s">
        <v>456</v>
      </c>
      <c r="BB63" s="38" t="s">
        <v>457</v>
      </c>
      <c r="BC63" s="38" t="s">
        <v>424</v>
      </c>
      <c r="BD63" s="40"/>
      <c r="BE63" s="40"/>
      <c r="BF63" s="40"/>
      <c r="BG63" s="41" t="s">
        <v>233</v>
      </c>
      <c r="BH63" s="42" t="s">
        <v>172</v>
      </c>
      <c r="BI63" s="97">
        <v>201383</v>
      </c>
      <c r="BJ63" s="3" t="s">
        <v>458</v>
      </c>
      <c r="BK63" s="141">
        <v>200206</v>
      </c>
      <c r="BL63" s="96"/>
      <c r="BM63" s="3" t="s">
        <v>210</v>
      </c>
      <c r="BN63" s="3" t="s">
        <v>451</v>
      </c>
      <c r="BO63" s="37" t="s">
        <v>201</v>
      </c>
      <c r="BP63" s="43" t="s">
        <v>509</v>
      </c>
    </row>
    <row r="64" spans="1:68" s="23" customFormat="1" x14ac:dyDescent="0.35">
      <c r="A64" s="63">
        <v>5</v>
      </c>
      <c r="B64" s="34" t="s">
        <v>463</v>
      </c>
      <c r="C64" s="34" t="s">
        <v>462</v>
      </c>
      <c r="D64" s="35" t="s">
        <v>44</v>
      </c>
      <c r="E64" s="90">
        <v>91</v>
      </c>
      <c r="F64" s="35">
        <v>4800993</v>
      </c>
      <c r="G64" s="35" t="s">
        <v>15</v>
      </c>
      <c r="H64" s="37" t="s">
        <v>668</v>
      </c>
      <c r="I64" s="3">
        <v>29.2</v>
      </c>
      <c r="J64" s="3">
        <v>24.6</v>
      </c>
      <c r="K64" s="35">
        <v>44.378799999999998</v>
      </c>
      <c r="L64" s="35">
        <v>-63.358800000000002</v>
      </c>
      <c r="M64" s="3"/>
      <c r="N64" s="37">
        <v>42.46</v>
      </c>
      <c r="O64" s="37">
        <v>-63.4</v>
      </c>
      <c r="P64" s="37">
        <v>44.53</v>
      </c>
      <c r="Q64" s="37">
        <v>-61.4</v>
      </c>
      <c r="R64" s="3" t="s">
        <v>507</v>
      </c>
      <c r="S64" s="3">
        <v>25</v>
      </c>
      <c r="T64" s="3">
        <v>666</v>
      </c>
      <c r="U64" s="3">
        <v>1181</v>
      </c>
      <c r="V64" s="3">
        <v>1872</v>
      </c>
      <c r="W64" s="37" t="s">
        <v>36</v>
      </c>
      <c r="X64" s="37">
        <v>1</v>
      </c>
      <c r="Y64" s="37" t="s">
        <v>186</v>
      </c>
      <c r="Z64" s="37" t="s">
        <v>186</v>
      </c>
      <c r="AA64" s="37"/>
      <c r="AB64" s="37"/>
      <c r="AC64" s="37"/>
      <c r="AD64" s="37"/>
      <c r="AE64" s="3">
        <v>2</v>
      </c>
      <c r="AF64" s="3">
        <v>0</v>
      </c>
      <c r="AG64" s="3">
        <v>0</v>
      </c>
      <c r="AH64" s="3">
        <v>1024.9000000000001</v>
      </c>
      <c r="AI64" s="37">
        <v>20230308</v>
      </c>
      <c r="AJ64" s="37" t="s">
        <v>512</v>
      </c>
      <c r="AK64" s="37" t="s">
        <v>466</v>
      </c>
      <c r="AL64" s="35">
        <v>30</v>
      </c>
      <c r="AM64" s="34" t="s">
        <v>81</v>
      </c>
      <c r="AN64" s="38" t="s">
        <v>475</v>
      </c>
      <c r="AO64" s="38" t="s">
        <v>216</v>
      </c>
      <c r="AP64" s="34" t="s">
        <v>82</v>
      </c>
      <c r="AQ64" s="34" t="s">
        <v>83</v>
      </c>
      <c r="AR64" s="38" t="s">
        <v>474</v>
      </c>
      <c r="AS64" s="38"/>
      <c r="AT64" s="38"/>
      <c r="AU64" s="38"/>
      <c r="AV64" s="34" t="s">
        <v>80</v>
      </c>
      <c r="AW64" s="38" t="s">
        <v>461</v>
      </c>
      <c r="AX64" s="40" t="s">
        <v>467</v>
      </c>
      <c r="AY64" s="38"/>
      <c r="AZ64" s="38"/>
      <c r="BA64" s="38"/>
      <c r="BB64" s="38"/>
      <c r="BC64" s="38"/>
      <c r="BD64" s="40"/>
      <c r="BE64" s="40"/>
      <c r="BF64" s="40"/>
      <c r="BG64" s="41" t="s">
        <v>233</v>
      </c>
      <c r="BH64" s="42" t="s">
        <v>172</v>
      </c>
      <c r="BI64" s="97">
        <v>162640</v>
      </c>
      <c r="BJ64" s="3" t="s">
        <v>291</v>
      </c>
      <c r="BK64" s="142">
        <v>201189</v>
      </c>
      <c r="BL64" s="96"/>
      <c r="BM64" s="3" t="s">
        <v>210</v>
      </c>
      <c r="BN64" s="3" t="s">
        <v>451</v>
      </c>
      <c r="BO64" s="37" t="s">
        <v>206</v>
      </c>
      <c r="BP64" s="43" t="s">
        <v>518</v>
      </c>
    </row>
    <row r="65" spans="1:101" s="9" customFormat="1" x14ac:dyDescent="0.35">
      <c r="A65" s="9">
        <v>1</v>
      </c>
      <c r="B65" s="20" t="s">
        <v>462</v>
      </c>
      <c r="C65" s="20" t="s">
        <v>476</v>
      </c>
      <c r="D65" s="14" t="s">
        <v>24</v>
      </c>
      <c r="E65" s="90">
        <v>71</v>
      </c>
      <c r="F65" s="14">
        <v>4800926</v>
      </c>
      <c r="G65" s="14" t="s">
        <v>15</v>
      </c>
      <c r="H65" s="18" t="s">
        <v>669</v>
      </c>
      <c r="I65" s="2">
        <v>29.2</v>
      </c>
      <c r="J65" s="2">
        <v>23.9</v>
      </c>
      <c r="K65" s="14">
        <v>44.492899999999999</v>
      </c>
      <c r="L65" s="14">
        <v>-63.385300000000001</v>
      </c>
      <c r="M65" s="2"/>
      <c r="N65" s="18">
        <v>42.5</v>
      </c>
      <c r="O65" s="18">
        <v>-63.39</v>
      </c>
      <c r="P65" s="18">
        <v>44.5</v>
      </c>
      <c r="Q65" s="18">
        <v>-61.43</v>
      </c>
      <c r="R65" s="2" t="s">
        <v>464</v>
      </c>
      <c r="S65" s="2">
        <v>27</v>
      </c>
      <c r="T65" s="2">
        <v>629</v>
      </c>
      <c r="U65" s="2">
        <v>1235</v>
      </c>
      <c r="V65" s="2">
        <f>1183*2+2</f>
        <v>2368</v>
      </c>
      <c r="W65" s="18" t="s">
        <v>36</v>
      </c>
      <c r="X65" s="18">
        <v>1</v>
      </c>
      <c r="Y65" s="18" t="s">
        <v>186</v>
      </c>
      <c r="Z65" s="18" t="s">
        <v>186</v>
      </c>
      <c r="AA65" s="18"/>
      <c r="AB65" s="18"/>
      <c r="AC65" s="18" t="s">
        <v>468</v>
      </c>
      <c r="AD65" s="18"/>
      <c r="AE65" s="2">
        <v>0</v>
      </c>
      <c r="AF65" s="2">
        <v>0</v>
      </c>
      <c r="AG65" s="2">
        <v>0</v>
      </c>
      <c r="AH65" s="2">
        <v>1024.9000000000001</v>
      </c>
      <c r="AI65" s="18">
        <v>20230330</v>
      </c>
      <c r="AJ65" s="18" t="s">
        <v>465</v>
      </c>
      <c r="AK65" s="18" t="s">
        <v>466</v>
      </c>
      <c r="AL65" s="14">
        <v>29</v>
      </c>
      <c r="AM65" s="20" t="s">
        <v>75</v>
      </c>
      <c r="AN65" s="22" t="s">
        <v>455</v>
      </c>
      <c r="AO65" s="22" t="s">
        <v>216</v>
      </c>
      <c r="AP65" s="20" t="s">
        <v>73</v>
      </c>
      <c r="AQ65" s="20" t="s">
        <v>72</v>
      </c>
      <c r="AR65" s="22" t="s">
        <v>438</v>
      </c>
      <c r="AS65" s="22"/>
      <c r="AT65" s="22"/>
      <c r="AU65" s="22"/>
      <c r="AV65" s="20" t="s">
        <v>74</v>
      </c>
      <c r="AW65" s="16">
        <v>42711</v>
      </c>
      <c r="AX65" s="22" t="s">
        <v>467</v>
      </c>
      <c r="AY65" s="22"/>
      <c r="AZ65" s="22"/>
      <c r="BA65" s="22" t="s">
        <v>456</v>
      </c>
      <c r="BB65" s="22" t="s">
        <v>457</v>
      </c>
      <c r="BC65" s="22" t="s">
        <v>424</v>
      </c>
      <c r="BD65" s="22"/>
      <c r="BE65" s="22"/>
      <c r="BF65" s="22"/>
      <c r="BG65" s="20" t="s">
        <v>233</v>
      </c>
      <c r="BH65" s="49" t="s">
        <v>172</v>
      </c>
      <c r="BI65" s="49">
        <v>201383</v>
      </c>
      <c r="BJ65" s="2" t="s">
        <v>458</v>
      </c>
      <c r="BK65" s="141">
        <v>200206</v>
      </c>
      <c r="BL65" s="98" t="s">
        <v>504</v>
      </c>
      <c r="BM65" s="2" t="s">
        <v>210</v>
      </c>
      <c r="BN65" s="2" t="s">
        <v>451</v>
      </c>
      <c r="BO65" s="18" t="s">
        <v>201</v>
      </c>
      <c r="BP65" s="21" t="s">
        <v>509</v>
      </c>
    </row>
    <row r="66" spans="1:101" s="9" customFormat="1" x14ac:dyDescent="0.35">
      <c r="A66" s="9">
        <v>2</v>
      </c>
      <c r="B66" s="20" t="s">
        <v>472</v>
      </c>
      <c r="C66" s="20" t="s">
        <v>477</v>
      </c>
      <c r="D66" s="14" t="s">
        <v>53</v>
      </c>
      <c r="E66" s="90">
        <v>79</v>
      </c>
      <c r="F66" s="14">
        <v>4800937</v>
      </c>
      <c r="G66" s="14" t="s">
        <v>15</v>
      </c>
      <c r="H66" s="18" t="s">
        <v>670</v>
      </c>
      <c r="I66" s="2">
        <v>29.2</v>
      </c>
      <c r="J66" s="2">
        <v>24.7</v>
      </c>
      <c r="K66" s="14">
        <v>44.399900000000002</v>
      </c>
      <c r="L66" s="14">
        <v>-63.381700000000002</v>
      </c>
      <c r="M66" s="2"/>
      <c r="N66" s="18">
        <v>42.44</v>
      </c>
      <c r="O66" s="18">
        <v>-63.39</v>
      </c>
      <c r="P66" s="18">
        <v>44.4</v>
      </c>
      <c r="Q66" s="18">
        <v>-61.49</v>
      </c>
      <c r="R66" s="2" t="s">
        <v>478</v>
      </c>
      <c r="S66" s="2">
        <v>21</v>
      </c>
      <c r="T66" s="2">
        <v>568</v>
      </c>
      <c r="U66" s="2">
        <v>943</v>
      </c>
      <c r="V66" s="2">
        <f>U66*2</f>
        <v>1886</v>
      </c>
      <c r="W66" s="18" t="s">
        <v>36</v>
      </c>
      <c r="X66" s="18">
        <v>1</v>
      </c>
      <c r="Y66" s="18" t="s">
        <v>186</v>
      </c>
      <c r="Z66" s="18" t="s">
        <v>186</v>
      </c>
      <c r="AA66" s="18"/>
      <c r="AB66" s="18"/>
      <c r="AC66" s="18"/>
      <c r="AD66" s="18"/>
      <c r="AE66" s="2">
        <v>0</v>
      </c>
      <c r="AF66" s="2">
        <v>0</v>
      </c>
      <c r="AG66" s="2">
        <v>0</v>
      </c>
      <c r="AH66" s="2">
        <v>1023.8</v>
      </c>
      <c r="AI66" s="18">
        <v>20230510</v>
      </c>
      <c r="AJ66" s="18" t="s">
        <v>465</v>
      </c>
      <c r="AK66" s="18" t="s">
        <v>470</v>
      </c>
      <c r="AL66" s="14">
        <v>32</v>
      </c>
      <c r="AM66" s="20" t="s">
        <v>76</v>
      </c>
      <c r="AN66" s="22" t="s">
        <v>469</v>
      </c>
      <c r="AO66" s="22" t="s">
        <v>216</v>
      </c>
      <c r="AP66" s="20" t="s">
        <v>77</v>
      </c>
      <c r="AQ66" s="20" t="s">
        <v>78</v>
      </c>
      <c r="AR66" s="22" t="s">
        <v>471</v>
      </c>
      <c r="AS66" s="22"/>
      <c r="AT66" s="22"/>
      <c r="AU66" s="22"/>
      <c r="AV66" s="20" t="s">
        <v>79</v>
      </c>
      <c r="AW66" s="16">
        <v>42711</v>
      </c>
      <c r="AX66" s="22" t="s">
        <v>467</v>
      </c>
      <c r="AY66" s="22"/>
      <c r="AZ66" s="22"/>
      <c r="BA66" s="22"/>
      <c r="BB66" s="22"/>
      <c r="BC66" s="22"/>
      <c r="BD66" s="22"/>
      <c r="BE66" s="22"/>
      <c r="BF66" s="22"/>
      <c r="BG66" s="10" t="s">
        <v>233</v>
      </c>
      <c r="BH66" s="17" t="s">
        <v>172</v>
      </c>
      <c r="BI66" s="49">
        <v>162640</v>
      </c>
      <c r="BJ66" s="2" t="s">
        <v>291</v>
      </c>
      <c r="BK66" s="92" t="s">
        <v>138</v>
      </c>
      <c r="BL66" s="98" t="s">
        <v>479</v>
      </c>
      <c r="BM66" s="2" t="s">
        <v>210</v>
      </c>
      <c r="BN66" s="2" t="s">
        <v>209</v>
      </c>
      <c r="BO66" s="18" t="s">
        <v>201</v>
      </c>
      <c r="BP66" s="21" t="s">
        <v>535</v>
      </c>
    </row>
    <row r="67" spans="1:101" s="9" customFormat="1" x14ac:dyDescent="0.35">
      <c r="A67" s="9">
        <v>3</v>
      </c>
      <c r="B67" s="20" t="s">
        <v>477</v>
      </c>
      <c r="C67" s="20" t="s">
        <v>514</v>
      </c>
      <c r="D67" s="14" t="s">
        <v>44</v>
      </c>
      <c r="E67" s="90">
        <v>93</v>
      </c>
      <c r="F67" s="14">
        <v>4800993</v>
      </c>
      <c r="G67" s="14" t="s">
        <v>15</v>
      </c>
      <c r="H67" s="18" t="s">
        <v>671</v>
      </c>
      <c r="I67" s="2">
        <v>29.2</v>
      </c>
      <c r="J67" s="2">
        <v>24.1</v>
      </c>
      <c r="K67" s="14">
        <v>44.377699999999997</v>
      </c>
      <c r="L67" s="14">
        <v>-63.333500000000001</v>
      </c>
      <c r="M67" s="101">
        <v>0.56805555555555554</v>
      </c>
      <c r="N67" s="18">
        <v>42.45</v>
      </c>
      <c r="O67" s="18">
        <v>-63.37</v>
      </c>
      <c r="P67" s="18">
        <v>44.41</v>
      </c>
      <c r="Q67" s="18">
        <v>-61.43</v>
      </c>
      <c r="R67" s="2" t="s">
        <v>515</v>
      </c>
      <c r="S67" s="2">
        <v>28</v>
      </c>
      <c r="T67" s="2">
        <v>736</v>
      </c>
      <c r="U67" s="2">
        <v>1158</v>
      </c>
      <c r="V67" s="2">
        <f>952*2</f>
        <v>1904</v>
      </c>
      <c r="W67" s="18" t="s">
        <v>36</v>
      </c>
      <c r="X67" s="18">
        <v>1</v>
      </c>
      <c r="Y67" s="18" t="s">
        <v>186</v>
      </c>
      <c r="Z67" s="18" t="s">
        <v>186</v>
      </c>
      <c r="AA67" s="18"/>
      <c r="AB67" s="18"/>
      <c r="AC67" s="18"/>
      <c r="AD67" s="18"/>
      <c r="AE67" s="2">
        <v>2</v>
      </c>
      <c r="AF67" s="2">
        <v>2</v>
      </c>
      <c r="AG67" s="2">
        <v>1</v>
      </c>
      <c r="AH67" s="2">
        <v>1023.75</v>
      </c>
      <c r="AI67" s="18">
        <v>20230531</v>
      </c>
      <c r="AJ67" s="18" t="s">
        <v>473</v>
      </c>
      <c r="AK67" s="18" t="s">
        <v>470</v>
      </c>
      <c r="AL67" s="14">
        <v>30</v>
      </c>
      <c r="AM67" s="20" t="s">
        <v>81</v>
      </c>
      <c r="AN67" s="22" t="s">
        <v>475</v>
      </c>
      <c r="AO67" s="22" t="s">
        <v>216</v>
      </c>
      <c r="AP67" s="20" t="s">
        <v>82</v>
      </c>
      <c r="AQ67" s="20" t="s">
        <v>83</v>
      </c>
      <c r="AR67" s="22" t="s">
        <v>474</v>
      </c>
      <c r="AS67" s="22"/>
      <c r="AT67" s="22"/>
      <c r="AU67" s="22"/>
      <c r="AV67" s="20" t="s">
        <v>80</v>
      </c>
      <c r="AW67" s="22" t="s">
        <v>461</v>
      </c>
      <c r="AX67" s="22" t="s">
        <v>467</v>
      </c>
      <c r="AY67" s="22"/>
      <c r="AZ67" s="22"/>
      <c r="BA67" s="22"/>
      <c r="BB67" s="22"/>
      <c r="BC67" s="22"/>
      <c r="BD67" s="22"/>
      <c r="BE67" s="22"/>
      <c r="BF67" s="22"/>
      <c r="BG67" s="10" t="s">
        <v>233</v>
      </c>
      <c r="BH67" s="17" t="s">
        <v>172</v>
      </c>
      <c r="BI67" s="49">
        <v>201383</v>
      </c>
      <c r="BJ67" s="2" t="s">
        <v>458</v>
      </c>
      <c r="BK67" s="98" t="s">
        <v>516</v>
      </c>
      <c r="BL67" s="98"/>
      <c r="BM67" s="2" t="s">
        <v>210</v>
      </c>
      <c r="BN67" s="2" t="s">
        <v>209</v>
      </c>
      <c r="BO67" s="18" t="s">
        <v>511</v>
      </c>
      <c r="BP67" s="21" t="s">
        <v>513</v>
      </c>
    </row>
    <row r="68" spans="1:101" s="9" customFormat="1" x14ac:dyDescent="0.35">
      <c r="A68" s="9">
        <v>4</v>
      </c>
      <c r="B68" s="20" t="s">
        <v>481</v>
      </c>
      <c r="C68" s="20" t="s">
        <v>519</v>
      </c>
      <c r="D68" s="14" t="s">
        <v>35</v>
      </c>
      <c r="E68" s="90">
        <v>77</v>
      </c>
      <c r="F68" s="14">
        <v>4800994</v>
      </c>
      <c r="G68" s="14" t="s">
        <v>129</v>
      </c>
      <c r="H68" s="18" t="s">
        <v>672</v>
      </c>
      <c r="I68" s="2">
        <v>29.2</v>
      </c>
      <c r="J68" s="2">
        <v>23.5</v>
      </c>
      <c r="K68" s="14">
        <v>48.723799999999997</v>
      </c>
      <c r="L68" s="14">
        <v>-52.964399999999998</v>
      </c>
      <c r="M68" s="101">
        <v>0.51180555555555551</v>
      </c>
      <c r="N68" s="18">
        <v>47.72</v>
      </c>
      <c r="O68" s="18">
        <v>-53.69</v>
      </c>
      <c r="P68" s="18">
        <v>50.28</v>
      </c>
      <c r="Q68" s="18">
        <v>-50.16</v>
      </c>
      <c r="R68" s="2" t="s">
        <v>520</v>
      </c>
      <c r="S68" s="2">
        <v>27</v>
      </c>
      <c r="T68" s="2">
        <v>743</v>
      </c>
      <c r="U68" s="2">
        <v>725</v>
      </c>
      <c r="V68" s="2">
        <f>645*2</f>
        <v>1290</v>
      </c>
      <c r="W68" s="18" t="s">
        <v>36</v>
      </c>
      <c r="X68" s="18">
        <v>1</v>
      </c>
      <c r="Y68" s="18" t="s">
        <v>186</v>
      </c>
      <c r="Z68" s="18" t="s">
        <v>186</v>
      </c>
      <c r="AA68" s="18">
        <v>4</v>
      </c>
      <c r="AB68" s="18"/>
      <c r="AC68" s="18"/>
      <c r="AD68" s="18" t="s">
        <v>366</v>
      </c>
      <c r="AE68" s="2">
        <v>0</v>
      </c>
      <c r="AF68" s="2">
        <v>0</v>
      </c>
      <c r="AG68" s="2">
        <v>2</v>
      </c>
      <c r="AH68" s="2">
        <v>1024</v>
      </c>
      <c r="AI68" s="18">
        <v>20230228</v>
      </c>
      <c r="AJ68" s="18" t="s">
        <v>512</v>
      </c>
      <c r="AK68" s="18" t="s">
        <v>466</v>
      </c>
      <c r="AL68" s="14">
        <v>42</v>
      </c>
      <c r="AM68" s="20" t="s">
        <v>84</v>
      </c>
      <c r="AN68" s="22" t="s">
        <v>441</v>
      </c>
      <c r="AO68" s="22" t="s">
        <v>166</v>
      </c>
      <c r="AP68" s="20" t="s">
        <v>85</v>
      </c>
      <c r="AQ68" s="20"/>
      <c r="AR68" s="22"/>
      <c r="AS68" s="22" t="s">
        <v>87</v>
      </c>
      <c r="AT68" s="22" t="s">
        <v>442</v>
      </c>
      <c r="AU68" s="22" t="s">
        <v>166</v>
      </c>
      <c r="AV68" s="20" t="s">
        <v>86</v>
      </c>
      <c r="AW68" s="16">
        <v>42859</v>
      </c>
      <c r="AX68" s="22" t="s">
        <v>467</v>
      </c>
      <c r="AY68" s="22"/>
      <c r="AZ68" s="22"/>
      <c r="BA68" s="22"/>
      <c r="BB68" s="22"/>
      <c r="BC68" s="22"/>
      <c r="BD68" s="22" t="s">
        <v>371</v>
      </c>
      <c r="BE68" s="22" t="s">
        <v>372</v>
      </c>
      <c r="BF68" s="22" t="s">
        <v>166</v>
      </c>
      <c r="BG68" s="20" t="s">
        <v>233</v>
      </c>
      <c r="BH68" s="49" t="s">
        <v>172</v>
      </c>
      <c r="BI68" s="49">
        <v>162642</v>
      </c>
      <c r="BJ68" s="2" t="s">
        <v>290</v>
      </c>
      <c r="BK68" s="98"/>
      <c r="BL68" s="98"/>
      <c r="BM68" s="2" t="s">
        <v>214</v>
      </c>
      <c r="BN68" s="2" t="s">
        <v>209</v>
      </c>
      <c r="BO68" s="18" t="s">
        <v>522</v>
      </c>
      <c r="BP68" s="21" t="s">
        <v>521</v>
      </c>
    </row>
    <row r="69" spans="1:101" s="9" customFormat="1" x14ac:dyDescent="0.35">
      <c r="A69" s="9">
        <v>5</v>
      </c>
      <c r="B69" s="20" t="s">
        <v>534</v>
      </c>
      <c r="C69" s="20" t="s">
        <v>541</v>
      </c>
      <c r="D69" s="14" t="s">
        <v>13</v>
      </c>
      <c r="E69" s="90">
        <v>121</v>
      </c>
      <c r="F69" s="14">
        <v>4800925</v>
      </c>
      <c r="G69" s="14" t="s">
        <v>15</v>
      </c>
      <c r="H69" s="18" t="s">
        <v>536</v>
      </c>
      <c r="I69" s="2">
        <v>29.1</v>
      </c>
      <c r="J69" s="2">
        <v>24.6</v>
      </c>
      <c r="K69" s="133">
        <v>44.374400000000001</v>
      </c>
      <c r="L69" s="132">
        <v>-63.338299999999997</v>
      </c>
      <c r="M69" s="101">
        <v>0.53611111111111109</v>
      </c>
      <c r="N69" s="18">
        <v>42.47</v>
      </c>
      <c r="O69" s="18">
        <v>-63.45</v>
      </c>
      <c r="P69" s="18">
        <v>44.51</v>
      </c>
      <c r="Q69" s="18">
        <v>-61.46</v>
      </c>
      <c r="R69" s="2" t="s">
        <v>449</v>
      </c>
      <c r="S69" s="2">
        <v>20</v>
      </c>
      <c r="T69" s="2">
        <v>556</v>
      </c>
      <c r="U69" s="2">
        <v>1029</v>
      </c>
      <c r="V69" s="2">
        <f>U69*2</f>
        <v>2058</v>
      </c>
      <c r="W69" s="18" t="s">
        <v>36</v>
      </c>
      <c r="X69" s="18">
        <v>1</v>
      </c>
      <c r="Y69" s="18" t="s">
        <v>186</v>
      </c>
      <c r="Z69" s="18" t="s">
        <v>186</v>
      </c>
      <c r="AA69" s="18"/>
      <c r="AB69" s="18"/>
      <c r="AC69" s="18"/>
      <c r="AD69" s="18"/>
      <c r="AE69" s="2">
        <v>4</v>
      </c>
      <c r="AF69" s="2">
        <v>3</v>
      </c>
      <c r="AG69" s="2"/>
      <c r="AH69" s="2">
        <v>1022</v>
      </c>
      <c r="AI69" s="18">
        <v>20230705</v>
      </c>
      <c r="AJ69" s="18" t="s">
        <v>523</v>
      </c>
      <c r="AK69" s="18" t="s">
        <v>470</v>
      </c>
      <c r="AL69" s="14">
        <v>33</v>
      </c>
      <c r="AM69" s="20" t="s">
        <v>75</v>
      </c>
      <c r="AN69" s="22" t="s">
        <v>455</v>
      </c>
      <c r="AO69" s="22" t="s">
        <v>216</v>
      </c>
      <c r="AP69" s="20" t="s">
        <v>73</v>
      </c>
      <c r="AQ69" s="20" t="s">
        <v>72</v>
      </c>
      <c r="AR69" s="22" t="s">
        <v>438</v>
      </c>
      <c r="AS69" s="22"/>
      <c r="AT69" s="22"/>
      <c r="AU69" s="22"/>
      <c r="AV69" s="10">
        <v>4551</v>
      </c>
      <c r="AW69" s="16">
        <v>42691</v>
      </c>
      <c r="AX69" s="22" t="s">
        <v>467</v>
      </c>
      <c r="AY69" s="22"/>
      <c r="AZ69" s="22"/>
      <c r="BA69" s="22"/>
      <c r="BB69" s="22"/>
      <c r="BC69" s="22"/>
      <c r="BD69" s="22"/>
      <c r="BE69" s="22"/>
      <c r="BF69" s="22"/>
      <c r="BG69" s="20" t="s">
        <v>233</v>
      </c>
      <c r="BH69" s="49" t="s">
        <v>172</v>
      </c>
      <c r="BI69" s="15" t="s">
        <v>98</v>
      </c>
      <c r="BJ69" s="15" t="s">
        <v>291</v>
      </c>
      <c r="BK69" s="92" t="s">
        <v>138</v>
      </c>
      <c r="BL69" s="98" t="s">
        <v>540</v>
      </c>
      <c r="BM69" s="2" t="s">
        <v>210</v>
      </c>
      <c r="BN69" s="2" t="s">
        <v>209</v>
      </c>
      <c r="BO69" s="18" t="s">
        <v>201</v>
      </c>
      <c r="BP69" s="21" t="s">
        <v>537</v>
      </c>
    </row>
    <row r="70" spans="1:101" s="88" customFormat="1" x14ac:dyDescent="0.35">
      <c r="A70" s="134">
        <v>6</v>
      </c>
      <c r="B70" s="14">
        <v>20230928</v>
      </c>
      <c r="C70" s="14">
        <v>20231018</v>
      </c>
      <c r="D70" s="14" t="s">
        <v>24</v>
      </c>
      <c r="E70" s="90">
        <v>74</v>
      </c>
      <c r="F70" s="14">
        <v>4800926</v>
      </c>
      <c r="G70" s="14" t="s">
        <v>15</v>
      </c>
      <c r="H70" s="18" t="s">
        <v>673</v>
      </c>
      <c r="I70" s="2">
        <v>29.1</v>
      </c>
      <c r="J70" s="2">
        <v>25.2</v>
      </c>
      <c r="K70" s="14">
        <v>44.386699999999998</v>
      </c>
      <c r="L70" s="14">
        <v>-63.359099999999998</v>
      </c>
      <c r="M70" s="101">
        <v>0.57152777777777775</v>
      </c>
      <c r="N70" s="18">
        <v>42.46</v>
      </c>
      <c r="O70" s="18">
        <v>-63.37</v>
      </c>
      <c r="P70" s="18">
        <v>44.39</v>
      </c>
      <c r="Q70" s="18">
        <v>-61.4</v>
      </c>
      <c r="R70" s="2" t="s">
        <v>542</v>
      </c>
      <c r="S70" s="2">
        <v>20</v>
      </c>
      <c r="T70" s="2">
        <v>543</v>
      </c>
      <c r="U70" s="2">
        <v>854</v>
      </c>
      <c r="V70" s="2">
        <f>U70*2</f>
        <v>1708</v>
      </c>
      <c r="W70" s="18" t="s">
        <v>36</v>
      </c>
      <c r="X70" s="18">
        <v>1</v>
      </c>
      <c r="Y70" s="18" t="s">
        <v>186</v>
      </c>
      <c r="Z70" s="18" t="s">
        <v>186</v>
      </c>
      <c r="AA70" s="18"/>
      <c r="AB70" s="18"/>
      <c r="AC70" s="18" t="s">
        <v>468</v>
      </c>
      <c r="AD70" s="18"/>
      <c r="AE70" s="2">
        <v>1</v>
      </c>
      <c r="AF70" s="2">
        <v>1</v>
      </c>
      <c r="AG70" s="2">
        <v>0.5</v>
      </c>
      <c r="AH70" s="2">
        <v>1022.5</v>
      </c>
      <c r="AI70" s="18">
        <v>20230918</v>
      </c>
      <c r="AJ70" s="18" t="s">
        <v>523</v>
      </c>
      <c r="AK70" s="18" t="s">
        <v>470</v>
      </c>
      <c r="AL70" s="14">
        <v>29</v>
      </c>
      <c r="AM70" s="20" t="s">
        <v>75</v>
      </c>
      <c r="AN70" s="22" t="s">
        <v>455</v>
      </c>
      <c r="AO70" s="22" t="s">
        <v>216</v>
      </c>
      <c r="AP70" s="20" t="s">
        <v>73</v>
      </c>
      <c r="AQ70" s="20" t="s">
        <v>72</v>
      </c>
      <c r="AR70" s="22" t="s">
        <v>438</v>
      </c>
      <c r="AS70" s="22"/>
      <c r="AT70" s="22"/>
      <c r="AU70" s="22"/>
      <c r="AV70" s="20" t="s">
        <v>74</v>
      </c>
      <c r="AW70" s="16">
        <v>42711</v>
      </c>
      <c r="AX70" s="22" t="s">
        <v>467</v>
      </c>
      <c r="AY70" s="22"/>
      <c r="AZ70" s="22"/>
      <c r="BA70" s="22" t="s">
        <v>456</v>
      </c>
      <c r="BB70" s="22" t="s">
        <v>538</v>
      </c>
      <c r="BC70" s="22" t="s">
        <v>424</v>
      </c>
      <c r="BD70" s="22"/>
      <c r="BE70" s="22"/>
      <c r="BF70" s="22"/>
      <c r="BG70" s="20" t="s">
        <v>233</v>
      </c>
      <c r="BH70" s="49" t="s">
        <v>172</v>
      </c>
      <c r="BI70" s="22" t="s">
        <v>524</v>
      </c>
      <c r="BJ70" s="22" t="s">
        <v>525</v>
      </c>
      <c r="BK70" s="92" t="s">
        <v>137</v>
      </c>
      <c r="BL70" s="2"/>
      <c r="BM70" s="2" t="s">
        <v>210</v>
      </c>
      <c r="BN70" s="2" t="s">
        <v>209</v>
      </c>
      <c r="BO70" s="18" t="s">
        <v>201</v>
      </c>
      <c r="BP70" s="21" t="s">
        <v>608</v>
      </c>
    </row>
    <row r="71" spans="1:101" s="48" customFormat="1" x14ac:dyDescent="0.35">
      <c r="A71" s="134">
        <v>7</v>
      </c>
      <c r="B71" s="14"/>
      <c r="C71" s="14"/>
      <c r="D71" s="14" t="s">
        <v>24</v>
      </c>
      <c r="E71" s="14">
        <v>77</v>
      </c>
      <c r="F71" s="14">
        <v>4800926</v>
      </c>
      <c r="G71" s="14" t="s">
        <v>15</v>
      </c>
      <c r="H71" s="18" t="s">
        <v>675</v>
      </c>
      <c r="I71" s="2"/>
      <c r="J71" s="2"/>
      <c r="K71" s="14"/>
      <c r="L71" s="14"/>
      <c r="M71" s="2"/>
      <c r="N71" s="18"/>
      <c r="O71" s="18"/>
      <c r="P71" s="18"/>
      <c r="Q71" s="18"/>
      <c r="R71" s="2" t="s">
        <v>678</v>
      </c>
      <c r="S71" s="2"/>
      <c r="T71" s="2"/>
      <c r="U71" s="2"/>
      <c r="V71" s="2"/>
      <c r="W71" s="18" t="s">
        <v>36</v>
      </c>
      <c r="X71" s="18">
        <v>1</v>
      </c>
      <c r="Y71" s="18" t="s">
        <v>186</v>
      </c>
      <c r="Z71" s="18" t="s">
        <v>186</v>
      </c>
      <c r="AA71" s="18"/>
      <c r="AB71" s="18"/>
      <c r="AC71" s="18" t="s">
        <v>468</v>
      </c>
      <c r="AD71" s="18"/>
      <c r="AE71" s="2"/>
      <c r="AF71" s="2"/>
      <c r="AG71" s="2"/>
      <c r="AH71" s="2">
        <v>1024.8</v>
      </c>
      <c r="AI71" s="18">
        <v>20240131</v>
      </c>
      <c r="AJ71" s="18" t="s">
        <v>676</v>
      </c>
      <c r="AK71" s="18" t="s">
        <v>470</v>
      </c>
      <c r="AL71" s="14">
        <v>29</v>
      </c>
      <c r="AM71" s="20" t="s">
        <v>75</v>
      </c>
      <c r="AN71" s="22" t="s">
        <v>455</v>
      </c>
      <c r="AO71" s="22" t="s">
        <v>216</v>
      </c>
      <c r="AP71" s="20" t="s">
        <v>73</v>
      </c>
      <c r="AQ71" s="20" t="s">
        <v>72</v>
      </c>
      <c r="AR71" s="22" t="s">
        <v>438</v>
      </c>
      <c r="AS71" s="22"/>
      <c r="AT71" s="22"/>
      <c r="AU71" s="22"/>
      <c r="AV71" s="20" t="s">
        <v>74</v>
      </c>
      <c r="AW71" s="16">
        <v>42711</v>
      </c>
      <c r="AX71" s="22" t="s">
        <v>467</v>
      </c>
      <c r="AY71" s="22"/>
      <c r="AZ71" s="22"/>
      <c r="BA71" s="22" t="s">
        <v>456</v>
      </c>
      <c r="BB71" s="22" t="s">
        <v>674</v>
      </c>
      <c r="BC71" s="22" t="s">
        <v>424</v>
      </c>
      <c r="BD71" s="22"/>
      <c r="BE71" s="22"/>
      <c r="BF71" s="22"/>
      <c r="BG71" s="20" t="s">
        <v>233</v>
      </c>
      <c r="BH71" s="49" t="s">
        <v>172</v>
      </c>
      <c r="BI71" s="22" t="s">
        <v>524</v>
      </c>
      <c r="BJ71" s="22" t="s">
        <v>525</v>
      </c>
      <c r="BK71" s="22" t="s">
        <v>137</v>
      </c>
      <c r="BL71" s="2"/>
      <c r="BM71" s="2" t="s">
        <v>210</v>
      </c>
      <c r="BN71" s="2" t="s">
        <v>209</v>
      </c>
      <c r="BO71" s="18"/>
      <c r="BP71" s="143"/>
      <c r="BQ71" s="88"/>
      <c r="BR71" s="88"/>
      <c r="BS71" s="88"/>
      <c r="BT71" s="88"/>
      <c r="BU71" s="88"/>
      <c r="BV71" s="88"/>
      <c r="BW71" s="88"/>
      <c r="BX71" s="88"/>
      <c r="BY71" s="88"/>
      <c r="BZ71" s="88"/>
      <c r="CA71" s="88"/>
      <c r="CB71" s="88"/>
      <c r="CC71" s="88"/>
      <c r="CD71" s="88"/>
      <c r="CE71" s="88"/>
      <c r="CF71" s="88"/>
      <c r="CG71" s="88"/>
      <c r="CH71" s="88"/>
      <c r="CI71" s="88"/>
      <c r="CJ71" s="88"/>
      <c r="CK71" s="88"/>
      <c r="CL71" s="88"/>
      <c r="CM71" s="88"/>
      <c r="CN71" s="88"/>
      <c r="CO71" s="88"/>
      <c r="CP71" s="88"/>
      <c r="CQ71" s="88"/>
      <c r="CR71" s="88"/>
      <c r="CS71" s="88"/>
      <c r="CT71" s="88"/>
      <c r="CU71" s="88"/>
      <c r="CV71" s="88"/>
      <c r="CW71" s="88"/>
    </row>
    <row r="72" spans="1:101" s="48" customFormat="1" x14ac:dyDescent="0.35">
      <c r="A72" s="134">
        <v>8</v>
      </c>
      <c r="B72" s="14"/>
      <c r="C72" s="14"/>
      <c r="D72" s="14"/>
      <c r="E72" s="14"/>
      <c r="F72" s="14"/>
      <c r="G72" s="14"/>
      <c r="H72" s="18"/>
      <c r="I72" s="2"/>
      <c r="J72" s="2"/>
      <c r="K72" s="14"/>
      <c r="L72" s="14"/>
      <c r="M72" s="2"/>
      <c r="N72" s="18"/>
      <c r="O72" s="18"/>
      <c r="P72" s="18"/>
      <c r="Q72" s="18"/>
      <c r="R72" s="2"/>
      <c r="S72" s="2"/>
      <c r="T72" s="2"/>
      <c r="U72" s="2"/>
      <c r="V72" s="2"/>
      <c r="W72" s="18"/>
      <c r="X72" s="18"/>
      <c r="Y72" s="18"/>
      <c r="Z72" s="18"/>
      <c r="AA72" s="18"/>
      <c r="AB72" s="18"/>
      <c r="AC72" s="18"/>
      <c r="AD72" s="18"/>
      <c r="AE72" s="2"/>
      <c r="AF72" s="2"/>
      <c r="AG72" s="2"/>
      <c r="AH72" s="2"/>
      <c r="AI72" s="18"/>
      <c r="AJ72" s="18"/>
      <c r="AK72" s="18"/>
      <c r="AL72" s="14"/>
      <c r="AM72" s="20"/>
      <c r="AN72" s="22"/>
      <c r="AO72" s="22"/>
      <c r="AP72" s="20"/>
      <c r="AQ72" s="20"/>
      <c r="AR72" s="22"/>
      <c r="AS72" s="22"/>
      <c r="AT72" s="22"/>
      <c r="AU72" s="22"/>
      <c r="AV72" s="20"/>
      <c r="AW72" s="22"/>
      <c r="AX72" s="22"/>
      <c r="AY72" s="22"/>
      <c r="AZ72" s="22"/>
      <c r="BA72" s="22"/>
      <c r="BB72" s="22"/>
      <c r="BC72" s="22"/>
      <c r="BD72" s="22"/>
      <c r="BE72" s="22"/>
      <c r="BF72" s="22"/>
      <c r="BG72" s="20"/>
      <c r="BH72" s="49"/>
      <c r="BI72" s="22"/>
      <c r="BJ72" s="22"/>
      <c r="BK72" s="22"/>
      <c r="BL72" s="2"/>
      <c r="BM72" s="14"/>
      <c r="BN72" s="14"/>
      <c r="BO72" s="18"/>
      <c r="BP72" s="143"/>
      <c r="BQ72" s="88"/>
      <c r="BR72" s="88"/>
      <c r="BS72" s="88"/>
      <c r="BT72" s="88"/>
      <c r="BU72" s="88"/>
      <c r="BV72" s="88"/>
      <c r="BW72" s="88"/>
      <c r="BX72" s="88"/>
      <c r="BY72" s="88"/>
      <c r="BZ72" s="88"/>
      <c r="CA72" s="88"/>
      <c r="CB72" s="88"/>
      <c r="CC72" s="88"/>
      <c r="CD72" s="88"/>
      <c r="CE72" s="88"/>
      <c r="CF72" s="88"/>
      <c r="CG72" s="88"/>
      <c r="CH72" s="88"/>
      <c r="CI72" s="88"/>
      <c r="CJ72" s="88"/>
      <c r="CK72" s="88"/>
      <c r="CL72" s="88"/>
      <c r="CM72" s="88"/>
      <c r="CN72" s="88"/>
      <c r="CO72" s="88"/>
      <c r="CP72" s="88"/>
      <c r="CQ72" s="88"/>
      <c r="CR72" s="88"/>
      <c r="CS72" s="88"/>
      <c r="CT72" s="88"/>
      <c r="CU72" s="88"/>
      <c r="CV72" s="88"/>
      <c r="CW72" s="88"/>
    </row>
    <row r="73" spans="1:101" s="48" customFormat="1" x14ac:dyDescent="0.35">
      <c r="B73" s="35"/>
      <c r="C73" s="35"/>
      <c r="D73" s="35"/>
      <c r="E73" s="35"/>
      <c r="F73" s="35"/>
      <c r="G73" s="35"/>
      <c r="H73" s="37"/>
      <c r="I73" s="3"/>
      <c r="J73" s="3"/>
      <c r="K73" s="35"/>
      <c r="L73" s="35"/>
      <c r="M73" s="3"/>
      <c r="N73" s="37"/>
      <c r="O73" s="37"/>
      <c r="P73" s="37"/>
      <c r="Q73" s="37"/>
      <c r="R73" s="3"/>
      <c r="S73" s="3"/>
      <c r="T73" s="3"/>
      <c r="U73" s="3"/>
      <c r="V73" s="3"/>
      <c r="W73" s="37"/>
      <c r="X73" s="37"/>
      <c r="Y73" s="37"/>
      <c r="Z73" s="37"/>
      <c r="AA73" s="37"/>
      <c r="AB73" s="37"/>
      <c r="AC73" s="37"/>
      <c r="AD73" s="37"/>
      <c r="AE73" s="3"/>
      <c r="AF73" s="3"/>
      <c r="AG73" s="3"/>
      <c r="AH73" s="3"/>
      <c r="AI73" s="37"/>
      <c r="AJ73" s="37"/>
      <c r="AK73" s="37"/>
      <c r="AL73" s="35"/>
      <c r="AM73" s="34"/>
      <c r="AN73" s="38"/>
      <c r="AO73" s="38"/>
      <c r="AP73" s="34"/>
      <c r="AQ73" s="34"/>
      <c r="AR73" s="38"/>
      <c r="AS73" s="38"/>
      <c r="AT73" s="38"/>
      <c r="AU73" s="38"/>
      <c r="AV73" s="34"/>
      <c r="AW73" s="38"/>
      <c r="AX73" s="38"/>
      <c r="AY73" s="38"/>
      <c r="AZ73" s="38"/>
      <c r="BA73" s="38"/>
      <c r="BB73" s="38"/>
      <c r="BC73" s="38"/>
      <c r="BD73" s="38"/>
      <c r="BE73" s="38"/>
      <c r="BF73" s="38"/>
      <c r="BG73" s="34"/>
      <c r="BH73" s="97"/>
      <c r="BI73" s="38"/>
      <c r="BJ73" s="38"/>
      <c r="BK73" s="38" t="s">
        <v>539</v>
      </c>
      <c r="BL73" s="3"/>
      <c r="BM73" s="35"/>
      <c r="BN73" s="35"/>
      <c r="BO73" s="37"/>
      <c r="BP73" s="144"/>
    </row>
    <row r="74" spans="1:101" s="48" customFormat="1" x14ac:dyDescent="0.35">
      <c r="B74" s="35"/>
      <c r="C74" s="35"/>
      <c r="D74" s="35"/>
      <c r="E74" s="35"/>
      <c r="F74" s="35"/>
      <c r="G74" s="35"/>
      <c r="H74" s="37"/>
      <c r="I74" s="3"/>
      <c r="J74" s="3"/>
      <c r="K74" s="35"/>
      <c r="L74" s="35"/>
      <c r="M74" s="3"/>
      <c r="N74" s="37"/>
      <c r="O74" s="37"/>
      <c r="P74" s="37"/>
      <c r="Q74" s="37"/>
      <c r="R74" s="3"/>
      <c r="S74" s="3"/>
      <c r="T74" s="3"/>
      <c r="U74" s="3"/>
      <c r="V74" s="3"/>
      <c r="W74" s="37"/>
      <c r="X74" s="37"/>
      <c r="Y74" s="37"/>
      <c r="Z74" s="37"/>
      <c r="AA74" s="37"/>
      <c r="AB74" s="37"/>
      <c r="AC74" s="37"/>
      <c r="AD74" s="37"/>
      <c r="AE74" s="3"/>
      <c r="AF74" s="3"/>
      <c r="AG74" s="3"/>
      <c r="AH74" s="3"/>
      <c r="AI74" s="37"/>
      <c r="AJ74" s="37"/>
      <c r="AK74" s="37"/>
      <c r="AL74" s="35"/>
      <c r="AM74" s="34"/>
      <c r="AN74" s="38"/>
      <c r="AO74" s="38"/>
      <c r="AP74" s="34"/>
      <c r="AQ74" s="34"/>
      <c r="AR74" s="38"/>
      <c r="AS74" s="38"/>
      <c r="AT74" s="38"/>
      <c r="AU74" s="38"/>
      <c r="AV74" s="34"/>
      <c r="AW74" s="38"/>
      <c r="AX74" s="38"/>
      <c r="AY74" s="38"/>
      <c r="AZ74" s="38"/>
      <c r="BA74" s="38"/>
      <c r="BB74" s="38"/>
      <c r="BC74" s="38"/>
      <c r="BD74" s="38"/>
      <c r="BE74" s="38"/>
      <c r="BF74" s="38"/>
      <c r="BG74" s="34"/>
      <c r="BH74" s="97"/>
      <c r="BI74" s="38"/>
      <c r="BJ74" s="38"/>
      <c r="BK74" s="38"/>
      <c r="BL74" s="3"/>
      <c r="BM74" s="35"/>
      <c r="BN74" s="35"/>
      <c r="BO74" s="37"/>
      <c r="BP74" s="144"/>
    </row>
    <row r="75" spans="1:101" s="116" customFormat="1" x14ac:dyDescent="0.35">
      <c r="B75" s="121"/>
      <c r="C75" s="121"/>
      <c r="D75" s="121"/>
      <c r="E75" s="121"/>
      <c r="F75" s="121"/>
      <c r="G75" s="121"/>
      <c r="H75" s="122"/>
      <c r="I75" s="123"/>
      <c r="J75" s="123"/>
      <c r="K75" s="121"/>
      <c r="L75" s="121"/>
      <c r="M75" s="123"/>
      <c r="N75" s="122"/>
      <c r="O75" s="122"/>
      <c r="P75" s="122"/>
      <c r="Q75" s="122"/>
      <c r="R75" s="123"/>
      <c r="S75" s="123"/>
      <c r="T75" s="123"/>
      <c r="U75" s="123"/>
      <c r="V75" s="123"/>
      <c r="W75" s="122"/>
      <c r="X75" s="122"/>
      <c r="Y75" s="122"/>
      <c r="Z75" s="122"/>
      <c r="AA75" s="122"/>
      <c r="AB75" s="122"/>
      <c r="AC75" s="122"/>
      <c r="AD75" s="122"/>
      <c r="AE75" s="123"/>
      <c r="AF75" s="123"/>
      <c r="AG75" s="123"/>
      <c r="AH75" s="123"/>
      <c r="AI75" s="122"/>
      <c r="AJ75" s="122"/>
      <c r="AK75" s="122"/>
      <c r="AL75" s="121"/>
      <c r="AM75" s="124"/>
      <c r="AN75" s="125"/>
      <c r="AO75" s="125"/>
      <c r="AP75" s="124"/>
      <c r="AQ75" s="124"/>
      <c r="AR75" s="125"/>
      <c r="AS75" s="125"/>
      <c r="AT75" s="125"/>
      <c r="AU75" s="125"/>
      <c r="AV75" s="124"/>
      <c r="AW75" s="125"/>
      <c r="AX75" s="125"/>
      <c r="AY75" s="125"/>
      <c r="AZ75" s="125"/>
      <c r="BA75" s="125"/>
      <c r="BB75" s="125"/>
      <c r="BC75" s="125"/>
      <c r="BD75" s="125"/>
      <c r="BE75" s="125"/>
      <c r="BF75" s="125"/>
      <c r="BG75" s="124"/>
      <c r="BH75" s="126"/>
      <c r="BI75" s="125"/>
      <c r="BJ75" s="125"/>
      <c r="BK75" s="125"/>
      <c r="BL75" s="123"/>
      <c r="BM75" s="121"/>
      <c r="BN75" s="121"/>
      <c r="BO75" s="122"/>
      <c r="BP75" s="127"/>
    </row>
    <row r="76" spans="1:101" s="116" customFormat="1" x14ac:dyDescent="0.35">
      <c r="B76" s="121"/>
      <c r="C76" s="121"/>
      <c r="D76" s="121"/>
      <c r="E76" s="121"/>
      <c r="F76" s="121"/>
      <c r="G76" s="121"/>
      <c r="H76" s="122"/>
      <c r="I76" s="123"/>
      <c r="J76" s="123"/>
      <c r="K76" s="121"/>
      <c r="L76" s="121"/>
      <c r="M76" s="123"/>
      <c r="N76" s="122"/>
      <c r="O76" s="122"/>
      <c r="P76" s="122"/>
      <c r="Q76" s="122"/>
      <c r="R76" s="123"/>
      <c r="S76" s="123"/>
      <c r="T76" s="123"/>
      <c r="U76" s="123"/>
      <c r="V76" s="123"/>
      <c r="W76" s="122"/>
      <c r="X76" s="122"/>
      <c r="Y76" s="122"/>
      <c r="Z76" s="122"/>
      <c r="AA76" s="122"/>
      <c r="AB76" s="122"/>
      <c r="AC76" s="122"/>
      <c r="AD76" s="122"/>
      <c r="AE76" s="123"/>
      <c r="AF76" s="123"/>
      <c r="AG76" s="123"/>
      <c r="AH76" s="123"/>
      <c r="AI76" s="122"/>
      <c r="AJ76" s="122"/>
      <c r="AK76" s="122"/>
      <c r="AL76" s="121"/>
      <c r="AM76" s="124"/>
      <c r="AN76" s="125"/>
      <c r="AO76" s="125"/>
      <c r="AP76" s="124"/>
      <c r="AQ76" s="124"/>
      <c r="AR76" s="125"/>
      <c r="AS76" s="125"/>
      <c r="AT76" s="125"/>
      <c r="AU76" s="125"/>
      <c r="AV76" s="124"/>
      <c r="AW76" s="125"/>
      <c r="AX76" s="125"/>
      <c r="AY76" s="125"/>
      <c r="AZ76" s="125"/>
      <c r="BA76" s="125"/>
      <c r="BB76" s="125"/>
      <c r="BC76" s="125"/>
      <c r="BD76" s="125"/>
      <c r="BE76" s="125"/>
      <c r="BF76" s="125"/>
      <c r="BG76" s="124"/>
      <c r="BH76" s="126"/>
      <c r="BI76" s="93"/>
      <c r="BJ76" s="93" t="s">
        <v>533</v>
      </c>
      <c r="BK76" s="38" t="s">
        <v>531</v>
      </c>
      <c r="BL76" s="131" t="s">
        <v>532</v>
      </c>
      <c r="BM76" s="35"/>
      <c r="BN76" s="35"/>
      <c r="BO76" s="122"/>
      <c r="BP76" s="127"/>
    </row>
    <row r="77" spans="1:101" s="116" customFormat="1" x14ac:dyDescent="0.35">
      <c r="B77" s="121"/>
      <c r="C77" s="121"/>
      <c r="D77" s="121"/>
      <c r="E77" s="121"/>
      <c r="F77" s="121"/>
      <c r="G77" s="121"/>
      <c r="H77" s="122"/>
      <c r="I77" s="123"/>
      <c r="J77" s="123"/>
      <c r="K77" s="121"/>
      <c r="L77" s="121"/>
      <c r="M77" s="123"/>
      <c r="N77" s="122"/>
      <c r="O77" s="122"/>
      <c r="P77" s="122"/>
      <c r="Q77" s="122"/>
      <c r="R77" s="123"/>
      <c r="S77" s="123"/>
      <c r="T77" s="123"/>
      <c r="U77" s="123"/>
      <c r="V77" s="123"/>
      <c r="W77" s="122"/>
      <c r="X77" s="122"/>
      <c r="Y77" s="122"/>
      <c r="Z77" s="122"/>
      <c r="AA77" s="122"/>
      <c r="AB77" s="122"/>
      <c r="AC77" s="122"/>
      <c r="AD77" s="122"/>
      <c r="AE77" s="123"/>
      <c r="AF77" s="123"/>
      <c r="AG77" s="123"/>
      <c r="AH77" s="123"/>
      <c r="AI77" s="122"/>
      <c r="AJ77" s="122"/>
      <c r="AK77" s="122"/>
      <c r="AL77" s="121"/>
      <c r="AM77" s="124"/>
      <c r="AN77" s="125"/>
      <c r="AO77" s="125"/>
      <c r="AP77" s="124"/>
      <c r="AQ77" s="124"/>
      <c r="AR77" s="125"/>
      <c r="AS77" s="125"/>
      <c r="AT77" s="125"/>
      <c r="AU77" s="125"/>
      <c r="AV77" s="124"/>
      <c r="AW77" s="125"/>
      <c r="AX77" s="125"/>
      <c r="AY77" s="125"/>
      <c r="AZ77" s="125"/>
      <c r="BA77" s="125"/>
      <c r="BB77" s="125"/>
      <c r="BC77" s="125"/>
      <c r="BD77" s="125"/>
      <c r="BE77" s="125"/>
      <c r="BF77" s="125"/>
      <c r="BG77" s="124"/>
      <c r="BH77" s="128"/>
      <c r="BI77" s="38" t="s">
        <v>98</v>
      </c>
      <c r="BJ77" s="38" t="s">
        <v>291</v>
      </c>
      <c r="BK77" s="38" t="s">
        <v>526</v>
      </c>
      <c r="BL77" s="3" t="s">
        <v>527</v>
      </c>
      <c r="BM77" s="129"/>
      <c r="BN77" s="35"/>
      <c r="BO77" s="122"/>
      <c r="BP77" s="127"/>
    </row>
    <row r="78" spans="1:101" s="116" customFormat="1" x14ac:dyDescent="0.35">
      <c r="B78" s="117"/>
      <c r="C78" s="117"/>
      <c r="D78" s="117"/>
      <c r="E78" s="117"/>
      <c r="F78" s="117"/>
      <c r="G78" s="117"/>
      <c r="H78" s="77"/>
      <c r="K78" s="117"/>
      <c r="L78" s="117"/>
      <c r="N78" s="77"/>
      <c r="O78" s="77"/>
      <c r="P78" s="77"/>
      <c r="Q78" s="77"/>
      <c r="W78" s="77"/>
      <c r="X78" s="77"/>
      <c r="Y78" s="77"/>
      <c r="Z78" s="77"/>
      <c r="AA78" s="77"/>
      <c r="AB78" s="77"/>
      <c r="AC78" s="77"/>
      <c r="AD78" s="77"/>
      <c r="AI78" s="77"/>
      <c r="AJ78" s="77"/>
      <c r="AK78" s="77"/>
      <c r="AL78" s="117"/>
      <c r="AM78" s="118"/>
      <c r="AN78" s="78"/>
      <c r="AO78" s="78"/>
      <c r="AP78" s="118"/>
      <c r="AQ78" s="118"/>
      <c r="AR78" s="78"/>
      <c r="AS78" s="78"/>
      <c r="AT78" s="78"/>
      <c r="AU78" s="78"/>
      <c r="AV78" s="118"/>
      <c r="AW78" s="78"/>
      <c r="AX78" s="78"/>
      <c r="AY78" s="78"/>
      <c r="AZ78" s="78"/>
      <c r="BA78" s="78"/>
      <c r="BB78" s="78"/>
      <c r="BC78" s="78"/>
      <c r="BD78" s="78"/>
      <c r="BE78" s="78"/>
      <c r="BF78" s="78"/>
      <c r="BG78" s="118"/>
      <c r="BH78" s="119"/>
      <c r="BI78" s="38" t="s">
        <v>95</v>
      </c>
      <c r="BJ78" s="38" t="s">
        <v>606</v>
      </c>
      <c r="BK78" s="38"/>
      <c r="BL78" s="3"/>
      <c r="BM78" s="130"/>
      <c r="BN78" s="45"/>
      <c r="BO78" s="77"/>
      <c r="BP78" s="120"/>
    </row>
    <row r="79" spans="1:101" s="116" customFormat="1" x14ac:dyDescent="0.35">
      <c r="B79" s="117"/>
      <c r="C79" s="117"/>
      <c r="D79" s="117"/>
      <c r="E79" s="117"/>
      <c r="F79" s="117"/>
      <c r="G79" s="117"/>
      <c r="H79" s="77"/>
      <c r="K79" s="117"/>
      <c r="L79" s="117"/>
      <c r="N79" s="77"/>
      <c r="O79" s="77"/>
      <c r="P79" s="77"/>
      <c r="Q79" s="77"/>
      <c r="W79" s="77"/>
      <c r="X79" s="77"/>
      <c r="Y79" s="77"/>
      <c r="Z79" s="77"/>
      <c r="AA79" s="77"/>
      <c r="AB79" s="77"/>
      <c r="AC79" s="77"/>
      <c r="AD79" s="77"/>
      <c r="AI79" s="77"/>
      <c r="AJ79" s="77"/>
      <c r="AK79" s="77"/>
      <c r="AL79" s="117"/>
      <c r="AM79" s="118"/>
      <c r="AN79" s="78"/>
      <c r="AO79" s="78"/>
      <c r="AP79" s="118"/>
      <c r="AQ79" s="118"/>
      <c r="AR79" s="78"/>
      <c r="AS79" s="78"/>
      <c r="AT79" s="78"/>
      <c r="AU79" s="78"/>
      <c r="AV79" s="118"/>
      <c r="AW79" s="78"/>
      <c r="AX79" s="78"/>
      <c r="AY79" s="78"/>
      <c r="AZ79" s="78"/>
      <c r="BA79" s="78"/>
      <c r="BB79" s="78"/>
      <c r="BC79" s="78"/>
      <c r="BD79" s="78"/>
      <c r="BE79" s="78"/>
      <c r="BF79" s="78"/>
      <c r="BG79" s="118"/>
      <c r="BH79" s="119"/>
      <c r="BI79" s="38" t="s">
        <v>117</v>
      </c>
      <c r="BJ79" s="38" t="s">
        <v>607</v>
      </c>
      <c r="BK79" s="38"/>
      <c r="BL79" s="3"/>
      <c r="BM79" s="129"/>
      <c r="BN79" s="35"/>
      <c r="BO79" s="77"/>
      <c r="BP79" s="120"/>
    </row>
    <row r="80" spans="1:101" s="116" customFormat="1" x14ac:dyDescent="0.35">
      <c r="B80" s="117"/>
      <c r="C80" s="117"/>
      <c r="D80" s="117"/>
      <c r="E80" s="117"/>
      <c r="F80" s="117"/>
      <c r="G80" s="117"/>
      <c r="H80" s="77"/>
      <c r="K80" s="117"/>
      <c r="L80" s="117"/>
      <c r="N80" s="77"/>
      <c r="O80" s="77"/>
      <c r="P80" s="77"/>
      <c r="Q80" s="77"/>
      <c r="W80" s="77"/>
      <c r="X80" s="77"/>
      <c r="Y80" s="77"/>
      <c r="Z80" s="77"/>
      <c r="AA80" s="77"/>
      <c r="AB80" s="77"/>
      <c r="AC80" s="77"/>
      <c r="AD80" s="77"/>
      <c r="AI80" s="77"/>
      <c r="AJ80" s="77"/>
      <c r="AK80" s="77"/>
      <c r="AL80" s="117"/>
      <c r="AM80" s="118"/>
      <c r="AN80" s="78"/>
      <c r="AO80" s="78"/>
      <c r="AP80" s="118"/>
      <c r="AQ80" s="118"/>
      <c r="AR80" s="78"/>
      <c r="AS80" s="78"/>
      <c r="AT80" s="78"/>
      <c r="AU80" s="78"/>
      <c r="AV80" s="118"/>
      <c r="AW80" s="78"/>
      <c r="AX80" s="78"/>
      <c r="AY80" s="78"/>
      <c r="AZ80" s="78"/>
      <c r="BA80" s="78"/>
      <c r="BB80" s="78"/>
      <c r="BC80" s="78"/>
      <c r="BD80" s="78"/>
      <c r="BE80" s="78"/>
      <c r="BF80" s="78"/>
      <c r="BG80" s="118"/>
      <c r="BH80" s="119"/>
      <c r="BI80" s="145" t="s">
        <v>250</v>
      </c>
      <c r="BJ80" s="145" t="s">
        <v>458</v>
      </c>
      <c r="BK80" s="145" t="s">
        <v>679</v>
      </c>
      <c r="BL80" s="146" t="s">
        <v>528</v>
      </c>
      <c r="BM80" s="147" t="s">
        <v>609</v>
      </c>
      <c r="BN80" s="29"/>
      <c r="BO80" s="77"/>
      <c r="BP80" s="120"/>
    </row>
    <row r="81" spans="2:68" s="116" customFormat="1" x14ac:dyDescent="0.35">
      <c r="B81" s="117"/>
      <c r="C81" s="117"/>
      <c r="D81" s="117"/>
      <c r="E81" s="117"/>
      <c r="F81" s="117"/>
      <c r="G81" s="117"/>
      <c r="H81" s="77"/>
      <c r="K81" s="117"/>
      <c r="L81" s="117"/>
      <c r="N81" s="77"/>
      <c r="O81" s="77"/>
      <c r="P81" s="77"/>
      <c r="Q81" s="77"/>
      <c r="W81" s="77"/>
      <c r="X81" s="77"/>
      <c r="Y81" s="77"/>
      <c r="Z81" s="77"/>
      <c r="AA81" s="77"/>
      <c r="AB81" s="77"/>
      <c r="AC81" s="77"/>
      <c r="AD81" s="77"/>
      <c r="AI81" s="77"/>
      <c r="AJ81" s="77"/>
      <c r="AK81" s="77"/>
      <c r="AL81" s="117"/>
      <c r="AM81" s="118"/>
      <c r="AN81" s="78"/>
      <c r="AO81" s="78"/>
      <c r="AP81" s="118"/>
      <c r="AQ81" s="118"/>
      <c r="AR81" s="78"/>
      <c r="AS81" s="78"/>
      <c r="AT81" s="78"/>
      <c r="AU81" s="78"/>
      <c r="AV81" s="118"/>
      <c r="AW81" s="78"/>
      <c r="AX81" s="78"/>
      <c r="AY81" s="78"/>
      <c r="AZ81" s="78"/>
      <c r="BA81" s="78"/>
      <c r="BB81" s="78"/>
      <c r="BC81" s="78"/>
      <c r="BD81" s="78"/>
      <c r="BE81" s="78"/>
      <c r="BF81" s="78"/>
      <c r="BG81" s="118"/>
      <c r="BH81" s="119"/>
      <c r="BI81" s="38" t="s">
        <v>524</v>
      </c>
      <c r="BJ81" s="38" t="s">
        <v>525</v>
      </c>
      <c r="BK81" s="38" t="s">
        <v>529</v>
      </c>
      <c r="BL81" s="3" t="s">
        <v>530</v>
      </c>
      <c r="BM81" s="29"/>
      <c r="BN81" s="94"/>
      <c r="BO81" s="77"/>
      <c r="BP81" s="120"/>
    </row>
    <row r="82" spans="2:68" s="116" customFormat="1" x14ac:dyDescent="0.35">
      <c r="B82" s="117"/>
      <c r="C82" s="117"/>
      <c r="D82" s="117"/>
      <c r="E82" s="117"/>
      <c r="F82" s="117"/>
      <c r="G82" s="117"/>
      <c r="H82" s="77"/>
      <c r="K82" s="117"/>
      <c r="L82" s="117"/>
      <c r="N82" s="77"/>
      <c r="O82" s="77"/>
      <c r="P82" s="77"/>
      <c r="Q82" s="77"/>
      <c r="W82" s="77"/>
      <c r="X82" s="77"/>
      <c r="Y82" s="77"/>
      <c r="Z82" s="77"/>
      <c r="AA82" s="77"/>
      <c r="AB82" s="77"/>
      <c r="AC82" s="77"/>
      <c r="AD82" s="77"/>
      <c r="AI82" s="77"/>
      <c r="AJ82" s="77"/>
      <c r="AK82" s="77"/>
      <c r="AL82" s="117"/>
      <c r="AM82" s="118"/>
      <c r="AN82" s="78"/>
      <c r="AO82" s="78"/>
      <c r="AP82" s="118"/>
      <c r="AQ82" s="118"/>
      <c r="AR82" s="78"/>
      <c r="AS82" s="78"/>
      <c r="AT82" s="78"/>
      <c r="AU82" s="78"/>
      <c r="AV82" s="118"/>
      <c r="AW82" s="78"/>
      <c r="AX82" s="78"/>
      <c r="AY82" s="78"/>
      <c r="AZ82" s="78"/>
      <c r="BA82" s="78"/>
      <c r="BB82" s="78"/>
      <c r="BC82" s="78"/>
      <c r="BD82" s="78"/>
      <c r="BE82" s="78"/>
      <c r="BF82" s="78"/>
      <c r="BG82" s="118"/>
      <c r="BH82" s="119"/>
      <c r="BI82" s="38" t="s">
        <v>288</v>
      </c>
      <c r="BJ82" s="38" t="s">
        <v>118</v>
      </c>
      <c r="BK82" s="38"/>
      <c r="BL82" s="3"/>
      <c r="BM82" s="29"/>
      <c r="BN82" s="29"/>
      <c r="BO82" s="77"/>
      <c r="BP82" s="120"/>
    </row>
    <row r="83" spans="2:68" s="116" customFormat="1" x14ac:dyDescent="0.35">
      <c r="B83" s="117"/>
      <c r="C83" s="117"/>
      <c r="D83" s="117"/>
      <c r="E83" s="117"/>
      <c r="F83" s="117"/>
      <c r="G83" s="117"/>
      <c r="H83" s="77"/>
      <c r="K83" s="117"/>
      <c r="L83" s="117"/>
      <c r="N83" s="77"/>
      <c r="O83" s="77"/>
      <c r="P83" s="77"/>
      <c r="Q83" s="77"/>
      <c r="W83" s="77"/>
      <c r="X83" s="77"/>
      <c r="Y83" s="77"/>
      <c r="Z83" s="77"/>
      <c r="AA83" s="77"/>
      <c r="AB83" s="77"/>
      <c r="AC83" s="77"/>
      <c r="AD83" s="77"/>
      <c r="AI83" s="77"/>
      <c r="AJ83" s="77"/>
      <c r="AK83" s="77"/>
      <c r="AL83" s="117"/>
      <c r="AM83" s="118"/>
      <c r="AN83" s="78"/>
      <c r="AO83" s="78"/>
      <c r="AP83" s="118"/>
      <c r="AQ83" s="118"/>
      <c r="AR83" s="78"/>
      <c r="AS83" s="78"/>
      <c r="AT83" s="78"/>
      <c r="AU83" s="78"/>
      <c r="AV83" s="118"/>
      <c r="AW83" s="78"/>
      <c r="AX83" s="78"/>
      <c r="AY83" s="78"/>
      <c r="AZ83" s="78"/>
      <c r="BA83" s="78"/>
      <c r="BB83" s="78"/>
      <c r="BC83" s="78"/>
      <c r="BD83" s="78"/>
      <c r="BE83" s="78"/>
      <c r="BF83" s="78"/>
      <c r="BG83" s="118"/>
      <c r="BH83" s="119"/>
      <c r="BI83" s="46"/>
      <c r="BJ83" s="46"/>
      <c r="BK83" s="46"/>
      <c r="BL83" s="48"/>
      <c r="BM83" s="29"/>
      <c r="BN83" s="29"/>
      <c r="BO83" s="77"/>
      <c r="BP83" s="120"/>
    </row>
    <row r="84" spans="2:68" s="116" customFormat="1" x14ac:dyDescent="0.35">
      <c r="B84" s="117"/>
      <c r="C84" s="117"/>
      <c r="D84" s="117"/>
      <c r="E84" s="117"/>
      <c r="F84" s="117"/>
      <c r="G84" s="117"/>
      <c r="H84" s="77"/>
      <c r="K84" s="117"/>
      <c r="L84" s="117"/>
      <c r="N84" s="77"/>
      <c r="O84" s="77"/>
      <c r="P84" s="77"/>
      <c r="Q84" s="77"/>
      <c r="W84" s="77"/>
      <c r="X84" s="77"/>
      <c r="Y84" s="77"/>
      <c r="Z84" s="77"/>
      <c r="AA84" s="77"/>
      <c r="AB84" s="77"/>
      <c r="AC84" s="77"/>
      <c r="AD84" s="77"/>
      <c r="AI84" s="77"/>
      <c r="AJ84" s="77"/>
      <c r="AK84" s="77"/>
      <c r="AL84" s="117"/>
      <c r="AM84" s="118"/>
      <c r="AN84" s="78"/>
      <c r="AO84" s="78"/>
      <c r="AP84" s="118"/>
      <c r="AQ84" s="118"/>
      <c r="AR84" s="78"/>
      <c r="AS84" s="78"/>
      <c r="AT84" s="78"/>
      <c r="AU84" s="78"/>
      <c r="AV84" s="118"/>
      <c r="AW84" s="78"/>
      <c r="AX84" s="78"/>
      <c r="AY84" s="78"/>
      <c r="AZ84" s="78"/>
      <c r="BA84" s="78"/>
      <c r="BB84" s="78"/>
      <c r="BC84" s="78"/>
      <c r="BD84" s="78"/>
      <c r="BE84" s="78"/>
      <c r="BF84" s="78"/>
      <c r="BG84" s="118"/>
      <c r="BH84" s="119"/>
      <c r="BI84" s="78"/>
      <c r="BJ84" s="78"/>
      <c r="BK84" s="78"/>
      <c r="BM84" s="117"/>
      <c r="BN84" s="117"/>
      <c r="BO84" s="77"/>
      <c r="BP84" s="120"/>
    </row>
    <row r="85" spans="2:68" s="116" customFormat="1" x14ac:dyDescent="0.35">
      <c r="B85" s="117"/>
      <c r="C85" s="117"/>
      <c r="D85" s="117"/>
      <c r="E85" s="117"/>
      <c r="F85" s="117"/>
      <c r="G85" s="117"/>
      <c r="H85" s="77"/>
      <c r="K85" s="117"/>
      <c r="L85" s="117"/>
      <c r="N85" s="77"/>
      <c r="O85" s="77"/>
      <c r="P85" s="77"/>
      <c r="Q85" s="77"/>
      <c r="W85" s="77"/>
      <c r="X85" s="77"/>
      <c r="Y85" s="77"/>
      <c r="Z85" s="77"/>
      <c r="AA85" s="77"/>
      <c r="AB85" s="77"/>
      <c r="AC85" s="77"/>
      <c r="AD85" s="77"/>
      <c r="AI85" s="77"/>
      <c r="AJ85" s="77"/>
      <c r="AK85" s="77"/>
      <c r="AL85" s="117"/>
      <c r="AM85" s="118"/>
      <c r="AN85" s="78"/>
      <c r="AO85" s="78"/>
      <c r="AP85" s="118"/>
      <c r="AQ85" s="118"/>
      <c r="AR85" s="78"/>
      <c r="AS85" s="78"/>
      <c r="AT85" s="78"/>
      <c r="AU85" s="78"/>
      <c r="AV85" s="118"/>
      <c r="AW85" s="78"/>
      <c r="AX85" s="78"/>
      <c r="AY85" s="78"/>
      <c r="AZ85" s="78"/>
      <c r="BA85" s="78"/>
      <c r="BB85" s="78"/>
      <c r="BC85" s="78"/>
      <c r="BD85" s="78"/>
      <c r="BE85" s="78"/>
      <c r="BF85" s="78"/>
      <c r="BG85" s="118"/>
      <c r="BH85" s="119"/>
      <c r="BI85" s="78"/>
      <c r="BJ85" s="78"/>
      <c r="BK85" s="78"/>
      <c r="BM85" s="117"/>
      <c r="BN85" s="117"/>
      <c r="BO85" s="77"/>
      <c r="BP85" s="12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14"/>
  <sheetViews>
    <sheetView workbookViewId="0">
      <selection activeCell="C16" sqref="C16"/>
    </sheetView>
  </sheetViews>
  <sheetFormatPr defaultRowHeight="14.5" x14ac:dyDescent="0.35"/>
  <cols>
    <col min="1" max="1" width="8.81640625" bestFit="1" customWidth="1"/>
    <col min="2" max="2" width="51" customWidth="1"/>
    <col min="3" max="3" width="22.36328125" bestFit="1" customWidth="1"/>
    <col min="4" max="4" width="20.1796875" bestFit="1" customWidth="1"/>
    <col min="5" max="5" width="73" bestFit="1" customWidth="1"/>
  </cols>
  <sheetData>
    <row r="3" spans="1:5" ht="15" thickBot="1" x14ac:dyDescent="0.4"/>
    <row r="4" spans="1:5" s="23" customFormat="1" ht="15" thickBot="1" x14ac:dyDescent="0.4">
      <c r="A4" s="108" t="s">
        <v>483</v>
      </c>
      <c r="B4" s="109" t="s">
        <v>482</v>
      </c>
      <c r="C4" s="109" t="s">
        <v>503</v>
      </c>
      <c r="D4" s="109" t="s">
        <v>486</v>
      </c>
      <c r="E4" s="110" t="s">
        <v>484</v>
      </c>
    </row>
    <row r="5" spans="1:5" s="23" customFormat="1" x14ac:dyDescent="0.35">
      <c r="A5" s="105" t="s">
        <v>19</v>
      </c>
      <c r="B5" s="106" t="s">
        <v>488</v>
      </c>
      <c r="C5" s="111">
        <v>40</v>
      </c>
      <c r="D5" s="111">
        <v>0</v>
      </c>
      <c r="E5" s="107" t="s">
        <v>485</v>
      </c>
    </row>
    <row r="6" spans="1:5" s="23" customFormat="1" x14ac:dyDescent="0.35">
      <c r="A6" s="34" t="s">
        <v>60</v>
      </c>
      <c r="B6" s="103" t="s">
        <v>487</v>
      </c>
      <c r="C6" s="3">
        <v>2</v>
      </c>
      <c r="D6" s="3">
        <v>0</v>
      </c>
      <c r="E6" s="96" t="s">
        <v>489</v>
      </c>
    </row>
    <row r="7" spans="1:5" s="7" customFormat="1" x14ac:dyDescent="0.35">
      <c r="A7" s="112" t="s">
        <v>123</v>
      </c>
      <c r="B7" s="113" t="s">
        <v>487</v>
      </c>
      <c r="C7" s="115">
        <v>10</v>
      </c>
      <c r="D7" s="115">
        <v>0</v>
      </c>
      <c r="E7" s="114" t="s">
        <v>499</v>
      </c>
    </row>
    <row r="8" spans="1:5" s="23" customFormat="1" x14ac:dyDescent="0.35">
      <c r="A8" s="34" t="s">
        <v>178</v>
      </c>
      <c r="B8" s="96" t="s">
        <v>498</v>
      </c>
      <c r="C8" s="3">
        <v>85</v>
      </c>
      <c r="D8" s="3">
        <v>0</v>
      </c>
      <c r="E8" s="96" t="s">
        <v>500</v>
      </c>
    </row>
    <row r="9" spans="1:5" s="7" customFormat="1" x14ac:dyDescent="0.35">
      <c r="A9" s="112" t="s">
        <v>239</v>
      </c>
      <c r="B9" s="113" t="s">
        <v>491</v>
      </c>
      <c r="C9" s="115">
        <v>15</v>
      </c>
      <c r="D9" s="115" t="s">
        <v>492</v>
      </c>
      <c r="E9" s="114" t="s">
        <v>490</v>
      </c>
    </row>
    <row r="10" spans="1:5" s="7" customFormat="1" x14ac:dyDescent="0.35">
      <c r="A10" s="112" t="s">
        <v>277</v>
      </c>
      <c r="B10" s="113" t="s">
        <v>493</v>
      </c>
      <c r="C10" s="115">
        <v>7</v>
      </c>
      <c r="D10" s="115">
        <v>0</v>
      </c>
      <c r="E10" s="114" t="s">
        <v>501</v>
      </c>
    </row>
    <row r="11" spans="1:5" s="23" customFormat="1" x14ac:dyDescent="0.35">
      <c r="A11" s="34" t="s">
        <v>378</v>
      </c>
      <c r="B11" s="104" t="s">
        <v>494</v>
      </c>
      <c r="C11" s="3">
        <v>110</v>
      </c>
      <c r="D11" s="3">
        <v>0</v>
      </c>
      <c r="E11" s="96" t="s">
        <v>502</v>
      </c>
    </row>
    <row r="12" spans="1:5" s="23" customFormat="1" x14ac:dyDescent="0.35">
      <c r="A12" s="34" t="s">
        <v>439</v>
      </c>
      <c r="B12" s="103" t="s">
        <v>495</v>
      </c>
      <c r="C12" s="3">
        <v>15</v>
      </c>
      <c r="D12" s="3" t="s">
        <v>496</v>
      </c>
      <c r="E12" s="96" t="s">
        <v>497</v>
      </c>
    </row>
    <row r="14" spans="1:5" x14ac:dyDescent="0.35">
      <c r="B14" s="10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F63"/>
  <sheetViews>
    <sheetView topLeftCell="A48" workbookViewId="0">
      <selection activeCell="B1" sqref="B1:F63"/>
    </sheetView>
  </sheetViews>
  <sheetFormatPr defaultRowHeight="14.5" x14ac:dyDescent="0.35"/>
  <cols>
    <col min="2" max="2" width="10.7265625" bestFit="1" customWidth="1"/>
    <col min="3" max="3" width="9.6328125" bestFit="1" customWidth="1"/>
    <col min="4" max="4" width="6.90625" bestFit="1" customWidth="1"/>
    <col min="5" max="5" width="7.1796875" bestFit="1" customWidth="1"/>
    <col min="6" max="6" width="14.90625" style="1" bestFit="1" customWidth="1"/>
  </cols>
  <sheetData>
    <row r="1" spans="2:6" ht="15" thickBot="1" x14ac:dyDescent="0.4">
      <c r="B1" s="138" t="s">
        <v>554</v>
      </c>
      <c r="C1" s="139" t="s">
        <v>555</v>
      </c>
      <c r="D1" s="139" t="s">
        <v>556</v>
      </c>
      <c r="E1" s="139" t="s">
        <v>557</v>
      </c>
      <c r="F1" s="140" t="s">
        <v>558</v>
      </c>
    </row>
    <row r="2" spans="2:6" x14ac:dyDescent="0.35">
      <c r="B2" s="41" t="s">
        <v>16</v>
      </c>
      <c r="C2" s="41" t="s">
        <v>18</v>
      </c>
      <c r="D2" s="45" t="s">
        <v>13</v>
      </c>
      <c r="E2" s="45">
        <v>36</v>
      </c>
      <c r="F2" s="137" t="s">
        <v>543</v>
      </c>
    </row>
    <row r="3" spans="2:6" x14ac:dyDescent="0.35">
      <c r="B3" s="34" t="s">
        <v>17</v>
      </c>
      <c r="C3" s="34" t="s">
        <v>19</v>
      </c>
      <c r="D3" s="35" t="s">
        <v>13</v>
      </c>
      <c r="E3" s="35">
        <v>43</v>
      </c>
      <c r="F3" s="135" t="s">
        <v>544</v>
      </c>
    </row>
    <row r="4" spans="2:6" x14ac:dyDescent="0.35">
      <c r="B4" s="34" t="s">
        <v>23</v>
      </c>
      <c r="C4" s="34" t="s">
        <v>26</v>
      </c>
      <c r="D4" s="35" t="s">
        <v>24</v>
      </c>
      <c r="E4" s="35">
        <v>30</v>
      </c>
      <c r="F4" s="135" t="s">
        <v>549</v>
      </c>
    </row>
    <row r="5" spans="2:6" x14ac:dyDescent="0.35">
      <c r="B5" s="34" t="s">
        <v>30</v>
      </c>
      <c r="C5" s="34" t="s">
        <v>31</v>
      </c>
      <c r="D5" s="35" t="s">
        <v>13</v>
      </c>
      <c r="E5" s="35">
        <v>49</v>
      </c>
      <c r="F5" s="135" t="s">
        <v>547</v>
      </c>
    </row>
    <row r="6" spans="2:6" x14ac:dyDescent="0.35">
      <c r="B6" s="34" t="s">
        <v>31</v>
      </c>
      <c r="C6" s="34" t="s">
        <v>33</v>
      </c>
      <c r="D6" s="35" t="s">
        <v>24</v>
      </c>
      <c r="E6" s="35">
        <v>33</v>
      </c>
      <c r="F6" s="135" t="s">
        <v>550</v>
      </c>
    </row>
    <row r="7" spans="2:6" x14ac:dyDescent="0.35">
      <c r="B7" s="34" t="s">
        <v>33</v>
      </c>
      <c r="C7" s="34" t="s">
        <v>45</v>
      </c>
      <c r="D7" s="35" t="s">
        <v>35</v>
      </c>
      <c r="E7" s="35">
        <v>25</v>
      </c>
      <c r="F7" s="135" t="s">
        <v>559</v>
      </c>
    </row>
    <row r="8" spans="2:6" x14ac:dyDescent="0.35">
      <c r="B8" s="34" t="s">
        <v>45</v>
      </c>
      <c r="C8" s="34" t="s">
        <v>47</v>
      </c>
      <c r="D8" s="35" t="s">
        <v>44</v>
      </c>
      <c r="E8" s="35">
        <v>32</v>
      </c>
      <c r="F8" s="135" t="s">
        <v>570</v>
      </c>
    </row>
    <row r="9" spans="2:6" x14ac:dyDescent="0.35">
      <c r="B9" s="34" t="s">
        <v>50</v>
      </c>
      <c r="C9" s="34" t="s">
        <v>51</v>
      </c>
      <c r="D9" s="35" t="s">
        <v>13</v>
      </c>
      <c r="E9" s="35">
        <v>54</v>
      </c>
      <c r="F9" s="135" t="s">
        <v>548</v>
      </c>
    </row>
    <row r="10" spans="2:6" x14ac:dyDescent="0.35">
      <c r="B10" s="34" t="s">
        <v>54</v>
      </c>
      <c r="C10" s="34" t="s">
        <v>60</v>
      </c>
      <c r="D10" s="35" t="s">
        <v>35</v>
      </c>
      <c r="E10" s="35">
        <v>32</v>
      </c>
      <c r="F10" s="135" t="s">
        <v>560</v>
      </c>
    </row>
    <row r="11" spans="2:6" x14ac:dyDescent="0.35">
      <c r="B11" s="34" t="s">
        <v>54</v>
      </c>
      <c r="C11" s="34" t="s">
        <v>60</v>
      </c>
      <c r="D11" s="35" t="s">
        <v>53</v>
      </c>
      <c r="E11" s="35">
        <v>26</v>
      </c>
      <c r="F11" s="135" t="s">
        <v>561</v>
      </c>
    </row>
    <row r="12" spans="2:6" x14ac:dyDescent="0.35">
      <c r="B12" s="34" t="s">
        <v>63</v>
      </c>
      <c r="C12" s="34" t="s">
        <v>88</v>
      </c>
      <c r="D12" s="35" t="s">
        <v>44</v>
      </c>
      <c r="E12" s="35">
        <v>34</v>
      </c>
      <c r="F12" s="135" t="s">
        <v>571</v>
      </c>
    </row>
    <row r="13" spans="2:6" x14ac:dyDescent="0.35">
      <c r="B13" s="34" t="s">
        <v>65</v>
      </c>
      <c r="C13" s="34" t="s">
        <v>89</v>
      </c>
      <c r="D13" s="35" t="s">
        <v>24</v>
      </c>
      <c r="E13" s="35">
        <v>39</v>
      </c>
      <c r="F13" s="135" t="s">
        <v>553</v>
      </c>
    </row>
    <row r="14" spans="2:6" x14ac:dyDescent="0.35">
      <c r="B14" s="20"/>
      <c r="C14" s="20"/>
      <c r="D14" s="14"/>
      <c r="E14" s="14"/>
      <c r="F14" s="136"/>
    </row>
    <row r="15" spans="2:6" x14ac:dyDescent="0.35">
      <c r="B15" s="34" t="s">
        <v>100</v>
      </c>
      <c r="C15" s="34" t="s">
        <v>103</v>
      </c>
      <c r="D15" s="35" t="s">
        <v>53</v>
      </c>
      <c r="E15" s="35">
        <v>30</v>
      </c>
      <c r="F15" s="135" t="s">
        <v>562</v>
      </c>
    </row>
    <row r="16" spans="2:6" x14ac:dyDescent="0.35">
      <c r="B16" s="34" t="s">
        <v>105</v>
      </c>
      <c r="C16" s="34" t="s">
        <v>110</v>
      </c>
      <c r="D16" s="35" t="s">
        <v>24</v>
      </c>
      <c r="E16" s="35">
        <v>49</v>
      </c>
      <c r="F16" s="135" t="s">
        <v>551</v>
      </c>
    </row>
    <row r="17" spans="2:6" x14ac:dyDescent="0.35">
      <c r="B17" s="34" t="s">
        <v>110</v>
      </c>
      <c r="C17" s="34" t="s">
        <v>123</v>
      </c>
      <c r="D17" s="35" t="s">
        <v>13</v>
      </c>
      <c r="E17" s="35">
        <v>58</v>
      </c>
      <c r="F17" s="137" t="s">
        <v>545</v>
      </c>
    </row>
    <row r="18" spans="2:6" x14ac:dyDescent="0.35">
      <c r="B18" s="34" t="s">
        <v>119</v>
      </c>
      <c r="C18" s="34" t="s">
        <v>126</v>
      </c>
      <c r="D18" s="35" t="s">
        <v>24</v>
      </c>
      <c r="E18" s="35">
        <v>51</v>
      </c>
      <c r="F18" s="135" t="s">
        <v>552</v>
      </c>
    </row>
    <row r="19" spans="2:6" x14ac:dyDescent="0.35">
      <c r="B19" s="34" t="s">
        <v>130</v>
      </c>
      <c r="C19" s="34" t="s">
        <v>131</v>
      </c>
      <c r="D19" s="35" t="s">
        <v>13</v>
      </c>
      <c r="E19" s="35">
        <v>60</v>
      </c>
      <c r="F19" s="137" t="s">
        <v>546</v>
      </c>
    </row>
    <row r="20" spans="2:6" x14ac:dyDescent="0.35">
      <c r="B20" s="34" t="s">
        <v>134</v>
      </c>
      <c r="C20" s="34" t="s">
        <v>135</v>
      </c>
      <c r="D20" s="35" t="s">
        <v>44</v>
      </c>
      <c r="E20" s="35">
        <v>38</v>
      </c>
      <c r="F20" s="135" t="s">
        <v>572</v>
      </c>
    </row>
    <row r="21" spans="2:6" x14ac:dyDescent="0.35">
      <c r="B21" s="34" t="s">
        <v>135</v>
      </c>
      <c r="C21" s="34" t="s">
        <v>140</v>
      </c>
      <c r="D21" s="35" t="s">
        <v>35</v>
      </c>
      <c r="E21" s="35">
        <v>35</v>
      </c>
      <c r="F21" s="135" t="s">
        <v>566</v>
      </c>
    </row>
    <row r="22" spans="2:6" x14ac:dyDescent="0.35">
      <c r="B22" s="34" t="s">
        <v>141</v>
      </c>
      <c r="C22" s="34" t="s">
        <v>153</v>
      </c>
      <c r="D22" s="35" t="s">
        <v>44</v>
      </c>
      <c r="E22" s="35">
        <v>44</v>
      </c>
      <c r="F22" s="135" t="s">
        <v>573</v>
      </c>
    </row>
    <row r="23" spans="2:6" x14ac:dyDescent="0.35">
      <c r="B23" s="34" t="s">
        <v>155</v>
      </c>
      <c r="C23" s="34" t="s">
        <v>160</v>
      </c>
      <c r="D23" s="35" t="s">
        <v>44</v>
      </c>
      <c r="E23" s="35">
        <v>46</v>
      </c>
      <c r="F23" s="135" t="s">
        <v>574</v>
      </c>
    </row>
    <row r="24" spans="2:6" x14ac:dyDescent="0.35">
      <c r="B24" s="34" t="s">
        <v>156</v>
      </c>
      <c r="C24" s="34" t="s">
        <v>162</v>
      </c>
      <c r="D24" s="35" t="s">
        <v>35</v>
      </c>
      <c r="E24" s="35">
        <v>40</v>
      </c>
      <c r="F24" s="135" t="s">
        <v>567</v>
      </c>
    </row>
    <row r="25" spans="2:6" x14ac:dyDescent="0.35">
      <c r="B25" s="34" t="s">
        <v>173</v>
      </c>
      <c r="C25" s="34" t="s">
        <v>178</v>
      </c>
      <c r="D25" s="35" t="s">
        <v>24</v>
      </c>
      <c r="E25" s="35">
        <v>54</v>
      </c>
      <c r="F25" s="135" t="s">
        <v>564</v>
      </c>
    </row>
    <row r="26" spans="2:6" x14ac:dyDescent="0.35">
      <c r="B26" s="34" t="s">
        <v>173</v>
      </c>
      <c r="C26" s="34" t="s">
        <v>178</v>
      </c>
      <c r="D26" s="35" t="s">
        <v>44</v>
      </c>
      <c r="E26" s="35">
        <v>48</v>
      </c>
      <c r="F26" s="135" t="s">
        <v>575</v>
      </c>
    </row>
    <row r="27" spans="2:6" x14ac:dyDescent="0.35">
      <c r="B27" s="34" t="s">
        <v>175</v>
      </c>
      <c r="C27" s="34" t="s">
        <v>184</v>
      </c>
      <c r="D27" s="35" t="s">
        <v>35</v>
      </c>
      <c r="E27" s="35">
        <v>43</v>
      </c>
      <c r="F27" s="135" t="s">
        <v>568</v>
      </c>
    </row>
    <row r="28" spans="2:6" x14ac:dyDescent="0.35">
      <c r="B28" s="34" t="s">
        <v>185</v>
      </c>
      <c r="C28" s="34" t="s">
        <v>193</v>
      </c>
      <c r="D28" s="35" t="s">
        <v>13</v>
      </c>
      <c r="E28" s="35">
        <v>72</v>
      </c>
      <c r="F28" s="137" t="s">
        <v>565</v>
      </c>
    </row>
    <row r="29" spans="2:6" x14ac:dyDescent="0.35">
      <c r="B29" s="34" t="s">
        <v>185</v>
      </c>
      <c r="C29" s="34" t="s">
        <v>193</v>
      </c>
      <c r="D29" s="35" t="s">
        <v>53</v>
      </c>
      <c r="E29" s="35">
        <v>43</v>
      </c>
      <c r="F29" s="135" t="s">
        <v>563</v>
      </c>
    </row>
    <row r="30" spans="2:6" x14ac:dyDescent="0.35">
      <c r="B30" s="34" t="s">
        <v>193</v>
      </c>
      <c r="C30" s="34" t="s">
        <v>199</v>
      </c>
      <c r="D30" s="35" t="s">
        <v>35</v>
      </c>
      <c r="E30" s="35">
        <v>45</v>
      </c>
      <c r="F30" s="135" t="s">
        <v>569</v>
      </c>
    </row>
    <row r="31" spans="2:6" x14ac:dyDescent="0.35">
      <c r="B31" s="20"/>
      <c r="C31" s="20"/>
      <c r="D31" s="14"/>
      <c r="E31" s="14"/>
      <c r="F31" s="136"/>
    </row>
    <row r="32" spans="2:6" x14ac:dyDescent="0.35">
      <c r="B32" s="34" t="s">
        <v>219</v>
      </c>
      <c r="C32" s="34" t="s">
        <v>229</v>
      </c>
      <c r="D32" s="35" t="s">
        <v>13</v>
      </c>
      <c r="E32" s="35">
        <v>76</v>
      </c>
      <c r="F32" s="137" t="s">
        <v>576</v>
      </c>
    </row>
    <row r="33" spans="2:6" x14ac:dyDescent="0.35">
      <c r="B33" s="34" t="s">
        <v>229</v>
      </c>
      <c r="C33" s="34" t="s">
        <v>239</v>
      </c>
      <c r="D33" s="35" t="s">
        <v>44</v>
      </c>
      <c r="E33" s="35">
        <v>53</v>
      </c>
      <c r="F33" s="135" t="s">
        <v>579</v>
      </c>
    </row>
    <row r="34" spans="2:6" x14ac:dyDescent="0.35">
      <c r="B34" s="34" t="s">
        <v>253</v>
      </c>
      <c r="C34" s="34" t="s">
        <v>262</v>
      </c>
      <c r="D34" s="35" t="s">
        <v>13</v>
      </c>
      <c r="E34" s="35">
        <v>78</v>
      </c>
      <c r="F34" s="137" t="s">
        <v>577</v>
      </c>
    </row>
    <row r="35" spans="2:6" x14ac:dyDescent="0.35">
      <c r="B35" s="34" t="s">
        <v>262</v>
      </c>
      <c r="C35" s="34" t="s">
        <v>272</v>
      </c>
      <c r="D35" s="35" t="s">
        <v>35</v>
      </c>
      <c r="E35" s="35">
        <v>50</v>
      </c>
      <c r="F35" s="135" t="s">
        <v>585</v>
      </c>
    </row>
    <row r="36" spans="2:6" x14ac:dyDescent="0.35">
      <c r="B36" s="34" t="s">
        <v>262</v>
      </c>
      <c r="C36" s="34" t="s">
        <v>272</v>
      </c>
      <c r="D36" s="35" t="s">
        <v>53</v>
      </c>
      <c r="E36" s="35">
        <v>46</v>
      </c>
      <c r="F36" s="135" t="s">
        <v>583</v>
      </c>
    </row>
    <row r="37" spans="2:6" x14ac:dyDescent="0.35">
      <c r="B37" s="34" t="s">
        <v>271</v>
      </c>
      <c r="C37" s="34" t="s">
        <v>277</v>
      </c>
      <c r="D37" s="35" t="s">
        <v>44</v>
      </c>
      <c r="E37" s="35">
        <v>58</v>
      </c>
      <c r="F37" s="135" t="s">
        <v>580</v>
      </c>
    </row>
    <row r="38" spans="2:6" x14ac:dyDescent="0.35">
      <c r="B38" s="34" t="s">
        <v>278</v>
      </c>
      <c r="C38" s="34" t="s">
        <v>284</v>
      </c>
      <c r="D38" s="35" t="s">
        <v>44</v>
      </c>
      <c r="E38" s="35">
        <v>60</v>
      </c>
      <c r="F38" s="135" t="s">
        <v>581</v>
      </c>
    </row>
    <row r="39" spans="2:6" x14ac:dyDescent="0.35">
      <c r="B39" s="34" t="s">
        <v>285</v>
      </c>
      <c r="C39" s="34" t="s">
        <v>294</v>
      </c>
      <c r="D39" s="35" t="s">
        <v>44</v>
      </c>
      <c r="E39" s="35">
        <v>61</v>
      </c>
      <c r="F39" s="135" t="s">
        <v>582</v>
      </c>
    </row>
    <row r="40" spans="2:6" x14ac:dyDescent="0.35">
      <c r="B40" s="34" t="s">
        <v>287</v>
      </c>
      <c r="C40" s="34" t="s">
        <v>297</v>
      </c>
      <c r="D40" s="35" t="s">
        <v>13</v>
      </c>
      <c r="E40" s="35">
        <v>84</v>
      </c>
      <c r="F40" s="137" t="s">
        <v>578</v>
      </c>
    </row>
    <row r="41" spans="2:6" x14ac:dyDescent="0.35">
      <c r="B41" s="34" t="s">
        <v>298</v>
      </c>
      <c r="C41" s="34" t="s">
        <v>300</v>
      </c>
      <c r="D41" s="35" t="s">
        <v>53</v>
      </c>
      <c r="E41" s="35">
        <v>51</v>
      </c>
      <c r="F41" s="135" t="s">
        <v>584</v>
      </c>
    </row>
    <row r="42" spans="2:6" x14ac:dyDescent="0.35">
      <c r="B42" s="20"/>
      <c r="C42" s="20"/>
      <c r="D42" s="14"/>
      <c r="E42" s="14"/>
      <c r="F42" s="136"/>
    </row>
    <row r="43" spans="2:6" x14ac:dyDescent="0.35">
      <c r="B43" s="34" t="s">
        <v>351</v>
      </c>
      <c r="C43" s="34" t="s">
        <v>354</v>
      </c>
      <c r="D43" s="35" t="s">
        <v>24</v>
      </c>
      <c r="E43" s="35">
        <v>57</v>
      </c>
      <c r="F43" s="135" t="s">
        <v>586</v>
      </c>
    </row>
    <row r="44" spans="2:6" x14ac:dyDescent="0.35">
      <c r="B44" s="34" t="s">
        <v>354</v>
      </c>
      <c r="C44" s="34" t="s">
        <v>359</v>
      </c>
      <c r="D44" s="35" t="s">
        <v>44</v>
      </c>
      <c r="E44" s="35">
        <v>64</v>
      </c>
      <c r="F44" s="135" t="s">
        <v>588</v>
      </c>
    </row>
    <row r="45" spans="2:6" x14ac:dyDescent="0.35">
      <c r="B45" s="34" t="s">
        <v>363</v>
      </c>
      <c r="C45" s="34" t="s">
        <v>376</v>
      </c>
      <c r="D45" s="35" t="s">
        <v>24</v>
      </c>
      <c r="E45" s="35">
        <v>59</v>
      </c>
      <c r="F45" s="135" t="s">
        <v>587</v>
      </c>
    </row>
    <row r="46" spans="2:6" x14ac:dyDescent="0.35">
      <c r="B46" s="34" t="s">
        <v>377</v>
      </c>
      <c r="C46" s="34" t="s">
        <v>378</v>
      </c>
      <c r="D46" s="35" t="s">
        <v>13</v>
      </c>
      <c r="E46" s="35">
        <v>94</v>
      </c>
      <c r="F46" s="137" t="s">
        <v>591</v>
      </c>
    </row>
    <row r="47" spans="2:6" x14ac:dyDescent="0.35">
      <c r="B47" s="34" t="s">
        <v>384</v>
      </c>
      <c r="C47" s="34" t="s">
        <v>390</v>
      </c>
      <c r="D47" s="35" t="s">
        <v>44</v>
      </c>
      <c r="E47" s="35">
        <v>66</v>
      </c>
      <c r="F47" s="135" t="s">
        <v>589</v>
      </c>
    </row>
    <row r="48" spans="2:6" x14ac:dyDescent="0.35">
      <c r="B48" s="34" t="s">
        <v>388</v>
      </c>
      <c r="C48" s="34" t="s">
        <v>390</v>
      </c>
      <c r="D48" s="35" t="s">
        <v>53</v>
      </c>
      <c r="E48" s="35">
        <v>60</v>
      </c>
      <c r="F48" s="135" t="s">
        <v>594</v>
      </c>
    </row>
    <row r="49" spans="2:6" x14ac:dyDescent="0.35">
      <c r="B49" s="34" t="s">
        <v>390</v>
      </c>
      <c r="C49" s="34" t="s">
        <v>393</v>
      </c>
      <c r="D49" s="35" t="s">
        <v>35</v>
      </c>
      <c r="E49" s="35">
        <v>63</v>
      </c>
      <c r="F49" s="135" t="s">
        <v>597</v>
      </c>
    </row>
    <row r="50" spans="2:6" x14ac:dyDescent="0.35">
      <c r="B50" s="34" t="s">
        <v>398</v>
      </c>
      <c r="C50" s="34" t="s">
        <v>401</v>
      </c>
      <c r="D50" s="35" t="s">
        <v>44</v>
      </c>
      <c r="E50" s="35">
        <v>68</v>
      </c>
      <c r="F50" s="135" t="s">
        <v>593</v>
      </c>
    </row>
    <row r="51" spans="2:6" x14ac:dyDescent="0.35">
      <c r="B51" s="34" t="s">
        <v>398</v>
      </c>
      <c r="C51" s="34" t="s">
        <v>401</v>
      </c>
      <c r="D51" s="35" t="s">
        <v>53</v>
      </c>
      <c r="E51" s="35">
        <v>62</v>
      </c>
      <c r="F51" s="135" t="s">
        <v>595</v>
      </c>
    </row>
    <row r="52" spans="2:6" x14ac:dyDescent="0.35">
      <c r="B52" s="34" t="s">
        <v>399</v>
      </c>
      <c r="C52" s="34" t="s">
        <v>406</v>
      </c>
      <c r="D52" s="35" t="s">
        <v>35</v>
      </c>
      <c r="E52" s="35">
        <v>65</v>
      </c>
      <c r="F52" s="135" t="s">
        <v>598</v>
      </c>
    </row>
    <row r="53" spans="2:6" x14ac:dyDescent="0.35">
      <c r="B53" s="34" t="s">
        <v>408</v>
      </c>
      <c r="C53" s="34" t="s">
        <v>416</v>
      </c>
      <c r="D53" s="35" t="s">
        <v>35</v>
      </c>
      <c r="E53" s="35">
        <v>67</v>
      </c>
      <c r="F53" s="135" t="s">
        <v>599</v>
      </c>
    </row>
    <row r="54" spans="2:6" x14ac:dyDescent="0.35">
      <c r="B54" s="34" t="s">
        <v>414</v>
      </c>
      <c r="C54" s="34" t="s">
        <v>422</v>
      </c>
      <c r="D54" s="35" t="s">
        <v>44</v>
      </c>
      <c r="E54" s="35">
        <v>70</v>
      </c>
      <c r="F54" s="135" t="s">
        <v>590</v>
      </c>
    </row>
    <row r="55" spans="2:6" x14ac:dyDescent="0.35">
      <c r="B55" s="34" t="s">
        <v>414</v>
      </c>
      <c r="C55" s="34" t="s">
        <v>422</v>
      </c>
      <c r="D55" s="35" t="s">
        <v>53</v>
      </c>
      <c r="E55" s="35">
        <v>65</v>
      </c>
      <c r="F55" s="135" t="s">
        <v>596</v>
      </c>
    </row>
    <row r="56" spans="2:6" x14ac:dyDescent="0.35">
      <c r="B56" s="34" t="s">
        <v>417</v>
      </c>
      <c r="C56" s="34" t="s">
        <v>427</v>
      </c>
      <c r="D56" s="35" t="s">
        <v>35</v>
      </c>
      <c r="E56" s="35">
        <v>69</v>
      </c>
      <c r="F56" s="135" t="s">
        <v>600</v>
      </c>
    </row>
    <row r="57" spans="2:6" x14ac:dyDescent="0.35">
      <c r="B57" s="34" t="s">
        <v>425</v>
      </c>
      <c r="C57" s="34" t="s">
        <v>426</v>
      </c>
      <c r="D57" s="35" t="s">
        <v>13</v>
      </c>
      <c r="E57" s="35">
        <v>97</v>
      </c>
      <c r="F57" s="137" t="s">
        <v>592</v>
      </c>
    </row>
    <row r="58" spans="2:6" x14ac:dyDescent="0.35">
      <c r="B58" s="20"/>
      <c r="C58" s="20"/>
      <c r="D58" s="14"/>
      <c r="E58" s="14"/>
      <c r="F58" s="136"/>
    </row>
    <row r="59" spans="2:6" x14ac:dyDescent="0.35">
      <c r="B59" s="34" t="s">
        <v>438</v>
      </c>
      <c r="C59" s="34" t="s">
        <v>439</v>
      </c>
      <c r="D59" s="35" t="s">
        <v>13</v>
      </c>
      <c r="E59" s="35">
        <v>105</v>
      </c>
      <c r="F59" s="137" t="s">
        <v>601</v>
      </c>
    </row>
    <row r="60" spans="2:6" x14ac:dyDescent="0.35">
      <c r="B60" s="3">
        <v>20220303</v>
      </c>
      <c r="C60" s="34" t="s">
        <v>443</v>
      </c>
      <c r="D60" s="35" t="s">
        <v>35</v>
      </c>
      <c r="E60" s="35">
        <v>72</v>
      </c>
      <c r="F60" s="135" t="s">
        <v>604</v>
      </c>
    </row>
    <row r="61" spans="2:6" x14ac:dyDescent="0.35">
      <c r="B61" s="3">
        <v>20220406</v>
      </c>
      <c r="C61" s="34" t="s">
        <v>448</v>
      </c>
      <c r="D61" s="35" t="s">
        <v>44</v>
      </c>
      <c r="E61" s="35">
        <v>81</v>
      </c>
      <c r="F61" s="135" t="s">
        <v>602</v>
      </c>
    </row>
    <row r="62" spans="2:6" x14ac:dyDescent="0.35">
      <c r="B62" s="3">
        <v>20220908</v>
      </c>
      <c r="C62" s="34" t="s">
        <v>452</v>
      </c>
      <c r="D62" s="35" t="s">
        <v>44</v>
      </c>
      <c r="E62" s="35">
        <v>88</v>
      </c>
      <c r="F62" s="135" t="s">
        <v>603</v>
      </c>
    </row>
    <row r="63" spans="2:6" x14ac:dyDescent="0.35">
      <c r="B63" s="3">
        <v>20220915</v>
      </c>
      <c r="C63" s="34" t="s">
        <v>454</v>
      </c>
      <c r="D63" s="35" t="s">
        <v>53</v>
      </c>
      <c r="E63" s="35">
        <v>73</v>
      </c>
      <c r="F63" s="135" t="s">
        <v>605</v>
      </c>
    </row>
  </sheetData>
  <conditionalFormatting sqref="H2">
    <cfRule type="expression" dxfId="1" priority="2">
      <formula>$H$2=B2</formula>
    </cfRule>
  </conditionalFormatting>
  <conditionalFormatting sqref="H5">
    <cfRule type="expression" dxfId="0" priority="1">
      <formula>$B$2:$F$63=$H$5</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DFO-MPO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DFO-MPO</dc:creator>
  <cp:lastModifiedBy>Belzile, Melany</cp:lastModifiedBy>
  <dcterms:created xsi:type="dcterms:W3CDTF">2018-04-10T14:12:16Z</dcterms:created>
  <dcterms:modified xsi:type="dcterms:W3CDTF">2024-02-12T14:11:44Z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2021-11-10T12:17:05Z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6031abf2-ccd9-4d64-94b8-91f491609d18</vt:lpwstr>
  </property>
  <property fmtid="{D5CDD505-2E9C-101B-9397-08002B2CF9AE}" pid="8" name="MSIP_Label_1bfb733f-faef-464c-9b6d-731b56f94973_ContentBits">
    <vt:lpwstr>0</vt:lpwstr>
  </property>
</Properties>
</file>