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ad16eed6155f662/Documentos/Sistemas/1er trimestre/Unidad 2/Actividades/"/>
    </mc:Choice>
  </mc:AlternateContent>
  <xr:revisionPtr revIDLastSave="0" documentId="8_{05F38F06-2973-4742-863E-D040C48948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N6" i="1"/>
  <c r="O8" i="1"/>
  <c r="H11" i="1"/>
  <c r="M6" i="1"/>
  <c r="H22" i="1"/>
  <c r="L6" i="1" s="1"/>
  <c r="H23" i="1"/>
  <c r="H24" i="1"/>
  <c r="H25" i="1"/>
  <c r="H26" i="1"/>
  <c r="H6" i="1"/>
  <c r="H7" i="1"/>
  <c r="H8" i="1"/>
  <c r="H9" i="1"/>
  <c r="H10" i="1"/>
  <c r="H12" i="1"/>
  <c r="H13" i="1"/>
  <c r="H14" i="1"/>
  <c r="H15" i="1"/>
  <c r="H16" i="1"/>
  <c r="K6" i="1" l="1"/>
</calcChain>
</file>

<file path=xl/sharedStrings.xml><?xml version="1.0" encoding="utf-8"?>
<sst xmlns="http://schemas.openxmlformats.org/spreadsheetml/2006/main" count="88" uniqueCount="75">
  <si>
    <t>Placa base</t>
  </si>
  <si>
    <t>Caja</t>
  </si>
  <si>
    <t>Gráfica</t>
  </si>
  <si>
    <t>Disco</t>
  </si>
  <si>
    <t>Memoria</t>
  </si>
  <si>
    <t>PSU</t>
  </si>
  <si>
    <t>CPU</t>
  </si>
  <si>
    <t>Tarjeta de sonido</t>
  </si>
  <si>
    <t>Ventiladores</t>
  </si>
  <si>
    <t>Adaptador de red</t>
  </si>
  <si>
    <t>PERIFÉRICOS</t>
  </si>
  <si>
    <t>Monitor</t>
  </si>
  <si>
    <t>Teclado</t>
  </si>
  <si>
    <t>Ratón</t>
  </si>
  <si>
    <t>Auriculares</t>
  </si>
  <si>
    <t>Altavoces</t>
  </si>
  <si>
    <t>PRODUCTO</t>
  </si>
  <si>
    <t>MARCA</t>
  </si>
  <si>
    <t>MODELO</t>
  </si>
  <si>
    <t>CANTIDAD</t>
  </si>
  <si>
    <t>PVP</t>
  </si>
  <si>
    <t>PRECIO TOTAL</t>
  </si>
  <si>
    <t>HARDWARE</t>
  </si>
  <si>
    <t>Hardware</t>
  </si>
  <si>
    <t>Periféricos</t>
  </si>
  <si>
    <t>Software</t>
  </si>
  <si>
    <t>Mano de Obra</t>
  </si>
  <si>
    <t>IVA</t>
  </si>
  <si>
    <t>Mano de Obra %</t>
  </si>
  <si>
    <t>COSTE</t>
  </si>
  <si>
    <t>Windows 10 Pro</t>
  </si>
  <si>
    <t>NOMBRE</t>
  </si>
  <si>
    <t>VALIDEZ</t>
  </si>
  <si>
    <t>PRECIO</t>
  </si>
  <si>
    <t>Office 2021</t>
  </si>
  <si>
    <t>EMPRESA</t>
  </si>
  <si>
    <t>MAXON ONE</t>
  </si>
  <si>
    <t>ADOBE SUBSTANCE 3D</t>
  </si>
  <si>
    <t>Anual</t>
  </si>
  <si>
    <t>Maxon</t>
  </si>
  <si>
    <t>Microsoft</t>
  </si>
  <si>
    <t>De por vida</t>
  </si>
  <si>
    <t>SOFTWARE</t>
  </si>
  <si>
    <t>Conjunto con Maxon</t>
  </si>
  <si>
    <t>Total sin IVA</t>
  </si>
  <si>
    <t>Total con IVA</t>
  </si>
  <si>
    <t>AMD</t>
  </si>
  <si>
    <t>Ryzen 7 5800X</t>
  </si>
  <si>
    <t>MPG B550 GAMING PLUS</t>
  </si>
  <si>
    <t>MSI</t>
  </si>
  <si>
    <t>Vengeance RGB Pro DDR4 3200 PC4-25600 32GB 2x16GB CL16</t>
  </si>
  <si>
    <t>Corsair</t>
  </si>
  <si>
    <t>iCUE 5000T RGB Cristal Templado USB 3.0 Blanca</t>
  </si>
  <si>
    <t>Forgeon</t>
  </si>
  <si>
    <t>Ventilador CPU</t>
  </si>
  <si>
    <t>Solarian Cooler 4Pipes 120mm ARGB Ventilador CPU Negro</t>
  </si>
  <si>
    <t>Bolt PSU 850W 80+ Gold Full Modular Fuente de Alimentación Blanca</t>
  </si>
  <si>
    <t>Gaming GeForce RTX 4070 Twin Edge 12GB GDDR6X DLSS3</t>
  </si>
  <si>
    <t>Zotac</t>
  </si>
  <si>
    <t>NV2 1TB SSD PCIe 4.0 NVMe Gen 4x4</t>
  </si>
  <si>
    <t>Kingston</t>
  </si>
  <si>
    <t>BlasterX AE-5 Plus Tarjeta de Sonido</t>
  </si>
  <si>
    <t>Creative Sound</t>
  </si>
  <si>
    <t>LL120 RGB Ventilador 120mm</t>
  </si>
  <si>
    <t>TX401 Adaptador Red PCIe 10Gb</t>
  </si>
  <si>
    <t>TP-Link</t>
  </si>
  <si>
    <t>CoreVision 24 FHD 23.8" LED IPS FullHD 100Hz</t>
  </si>
  <si>
    <t>Alurin</t>
  </si>
  <si>
    <t>Newskill</t>
  </si>
  <si>
    <t>Pyros Teclado Mecánico 60% Gaming RGB Inalámbrico Switch Red Outemu</t>
  </si>
  <si>
    <t>X8 Keeper RGB Ratón Gaming 10.000 DPI Negro</t>
  </si>
  <si>
    <t>Tempest</t>
  </si>
  <si>
    <t>GHS301 Barbarian Auriculares Gaming RGB 7.1 PC/PS4/PS5</t>
  </si>
  <si>
    <t>Speaker System Z313 Altavoces 2.1</t>
  </si>
  <si>
    <t>Logitech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</si>
</sst>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left" vertical="center"/>
    </xf>
    <xf numFmtId="44" fontId="0" fillId="0" borderId="0" xfId="2" applyFont="1" applyAlignment="1">
      <alignment horizontal="right" vertical="center"/>
    </xf>
    <xf numFmtId="164" fontId="0" fillId="0" borderId="0" xfId="0" applyNumberFormat="1" applyAlignment="1">
      <alignment horizontal="left"/>
    </xf>
  </cellXfs>
  <cellStyles count="3">
    <cellStyle name="Moneda" xfId="2" builtinId="4"/>
    <cellStyle name="Normal" xfId="0" builtinId="0"/>
    <cellStyle name="Porcentaje" xfId="1" builtinId="5"/>
  </cellStyles>
  <dxfs count="13">
    <dxf>
      <alignment horizontal="left" vertical="center" textRotation="0" wrapText="0" indent="0" justifyLastLine="0" shrinkToFit="0" readingOrder="0"/>
    </dxf>
    <dxf>
      <numFmt numFmtId="164" formatCode="_-* #,##0.00\ [$€-C0A]_-;\-* #,##0.00\ [$€-C0A]_-;_-* &quot;-&quot;??\ [$€-C0A]_-;_-@_-"/>
      <alignment horizontal="right" vertical="bottom" textRotation="0" wrapText="0" indent="0" justifyLastLine="0" shrinkToFit="0" readingOrder="0"/>
    </dxf>
    <dxf>
      <numFmt numFmtId="164" formatCode="_-* #,##0.00\ [$€-C0A]_-;\-* #,##0.00\ [$€-C0A]_-;_-* &quot;-&quot;??\ [$€-C0A]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_-* #,##0.00\ [$€-C0A]_-;\-* #,##0.00\ [$€-C0A]_-;_-* &quot;-&quot;??\ [$€-C0A]_-;_-@_-"/>
      <alignment horizontal="right" vertical="bottom" textRotation="0" wrapText="0" indent="0" justifyLastLine="0" shrinkToFit="0" readingOrder="0"/>
    </dxf>
    <dxf>
      <numFmt numFmtId="164" formatCode="_-* #,##0.00\ [$€-C0A]_-;\-* #,##0.00\ [$€-C0A]_-;_-* &quot;-&quot;??\ [$€-C0A]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4F9B7F-7A93-4A10-969C-F4CD100A2139}" name="Tabla6" displayName="Tabla6" ref="C21:H26" totalsRowShown="0" headerRowDxfId="12" dataDxfId="11">
  <autoFilter ref="C21:H26" xr:uid="{244F9B7F-7A93-4A10-969C-F4CD100A2139}"/>
  <tableColumns count="6">
    <tableColumn id="1" xr3:uid="{3B7A78F5-6A8F-4D84-B489-C8606ACB3F47}" name="PRODUCTO" dataDxfId="10"/>
    <tableColumn id="2" xr3:uid="{2ADF935D-7541-483C-8667-2B7353126B8D}" name="MARCA"/>
    <tableColumn id="3" xr3:uid="{E7CC8DE7-C660-4473-B4A9-AF282285049D}" name="MODELO"/>
    <tableColumn id="4" xr3:uid="{69180475-B70E-4E87-BDAA-0F799FB238D2}" name="CANTIDAD" dataDxfId="9"/>
    <tableColumn id="5" xr3:uid="{B6B71B81-E63D-425F-9AB2-EAF6BED86686}" name="PVP" dataDxfId="8"/>
    <tableColumn id="6" xr3:uid="{45111526-4936-46DD-B17C-E85843EFAEF3}" name="PRECIO TOTAL" dataDxfId="7">
      <calculatedColumnFormula>Tabla6[[#This Row],[CANTIDAD]]*Tabla6[[#This Row],[PVP]]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8D9C4E-09F3-4773-A0A4-922745315112}" name="Tabla7" displayName="Tabla7" ref="C5:H16" totalsRowShown="0" headerRowDxfId="6" dataDxfId="5">
  <autoFilter ref="C5:H16" xr:uid="{618D9C4E-09F3-4773-A0A4-922745315112}"/>
  <tableColumns count="6">
    <tableColumn id="1" xr3:uid="{7E536105-4ECE-447A-AB39-AC0B3695EDF7}" name="PRODUCTO" dataDxfId="4"/>
    <tableColumn id="2" xr3:uid="{92E24B59-67AB-4087-A678-6BE091D47A77}" name="MARCA"/>
    <tableColumn id="3" xr3:uid="{7AA4B7B6-005E-4F8A-8123-859305468603}" name="MODELO"/>
    <tableColumn id="4" xr3:uid="{08A43122-6A20-41CD-AD40-AE3D1FD06222}" name="CANTIDAD" dataDxfId="3"/>
    <tableColumn id="5" xr3:uid="{8C28CBF3-182C-4D86-A2FE-BC7900E81170}" name="PVP" dataDxfId="2"/>
    <tableColumn id="6" xr3:uid="{F2AA9585-EBD8-4D8D-93EA-318F374CE09A}" name="PRECIO TOTAL" dataDxfId="1">
      <calculatedColumnFormula>Tabla7[[#This Row],[CANTIDAD]]*Tabla7[[#This Row],[PVP]]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C484E-8264-4CDA-BF24-3932877B8378}" name="Tabla1" displayName="Tabla1" ref="K14:N18" totalsRowShown="0">
  <autoFilter ref="K14:N18" xr:uid="{659C484E-8264-4CDA-BF24-3932877B8378}"/>
  <tableColumns count="4">
    <tableColumn id="1" xr3:uid="{E3D6D94D-402D-4947-AF31-0CA09873C4BC}" name="NOMBRE"/>
    <tableColumn id="2" xr3:uid="{E2FD8AEA-8DF8-479A-83B9-8CFF173CE518}" name="EMPRESA" dataDxfId="0"/>
    <tableColumn id="3" xr3:uid="{E4E21951-9E16-4792-A616-37C8A43B51C7}" name="VALIDEZ"/>
    <tableColumn id="4" xr3:uid="{7848CAC7-8259-4BE2-B62A-B2CAA75A90E3}" name="PRECIO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A370C3-2DCE-41A1-BB37-3A0398080F55}" name="Tabla2" displayName="Tabla2" ref="K5:P8" totalsRowShown="0">
  <autoFilter ref="K5:P8" xr:uid="{4AA370C3-2DCE-41A1-BB37-3A0398080F55}"/>
  <tableColumns count="6">
    <tableColumn id="1" xr3:uid="{EB43CE79-C165-43FC-9D05-E8620DF72C3F}" name="Hardware"/>
    <tableColumn id="2" xr3:uid="{1CB77EEE-501D-4BEF-A2C2-90358F5E4148}" name="Periféricos"/>
    <tableColumn id="3" xr3:uid="{530B65F0-E3CA-41D3-B435-F451212DC3B6}" name="Software"/>
    <tableColumn id="4" xr3:uid="{FC00CB53-0E94-4F05-97A8-B15553F7A108}" name="Mano de Obra"/>
    <tableColumn id="5" xr3:uid="{40F9CC07-B0EE-4156-BF3D-4FDAD2677A00}" name="Mano de Obra %"/>
    <tableColumn id="6" xr3:uid="{618BB82D-F988-484F-B2B3-052C46F88656}" name="IV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26"/>
  <sheetViews>
    <sheetView tabSelected="1" topLeftCell="C1" zoomScale="85" zoomScaleNormal="85" workbookViewId="0">
      <selection activeCell="L9" sqref="L9"/>
    </sheetView>
  </sheetViews>
  <sheetFormatPr baseColWidth="10" defaultColWidth="8.88671875" defaultRowHeight="14.4" x14ac:dyDescent="0.3"/>
  <cols>
    <col min="3" max="3" width="16.21875" customWidth="1"/>
    <col min="4" max="4" width="13.5546875" bestFit="1" customWidth="1"/>
    <col min="5" max="5" width="65.5546875" bestFit="1" customWidth="1"/>
    <col min="6" max="6" width="11.5546875" customWidth="1"/>
    <col min="7" max="7" width="9.5546875" bestFit="1" customWidth="1"/>
    <col min="8" max="8" width="14.77734375" customWidth="1"/>
    <col min="11" max="11" width="19.77734375" bestFit="1" customWidth="1"/>
    <col min="12" max="12" width="11.5546875" customWidth="1"/>
    <col min="13" max="13" width="12.5546875" customWidth="1"/>
    <col min="14" max="14" width="19.44140625" bestFit="1" customWidth="1"/>
    <col min="15" max="15" width="16.44140625" customWidth="1"/>
  </cols>
  <sheetData>
    <row r="3" spans="3:16" ht="23.4" x14ac:dyDescent="0.45">
      <c r="C3" s="8" t="s">
        <v>22</v>
      </c>
      <c r="D3" s="8"/>
      <c r="E3" s="8"/>
      <c r="F3" s="8"/>
      <c r="G3" s="8"/>
      <c r="H3" s="8"/>
      <c r="K3" s="8" t="s">
        <v>29</v>
      </c>
      <c r="L3" s="8"/>
      <c r="M3" s="8"/>
      <c r="N3" s="8"/>
      <c r="O3" s="8"/>
      <c r="P3" s="8"/>
    </row>
    <row r="4" spans="3:16" x14ac:dyDescent="0.3">
      <c r="C4" s="9"/>
      <c r="D4" s="9"/>
      <c r="E4" s="9"/>
      <c r="F4" s="9"/>
      <c r="G4" s="9"/>
      <c r="H4" s="9"/>
    </row>
    <row r="5" spans="3:16" x14ac:dyDescent="0.3">
      <c r="C5" t="s">
        <v>16</v>
      </c>
      <c r="D5" t="s">
        <v>17</v>
      </c>
      <c r="E5" t="s">
        <v>18</v>
      </c>
      <c r="F5" s="3" t="s">
        <v>19</v>
      </c>
      <c r="G5" s="3" t="s">
        <v>20</v>
      </c>
      <c r="H5" s="3" t="s">
        <v>21</v>
      </c>
      <c r="K5" t="s">
        <v>23</v>
      </c>
      <c r="L5" t="s">
        <v>24</v>
      </c>
      <c r="M5" t="s">
        <v>25</v>
      </c>
      <c r="N5" t="s">
        <v>26</v>
      </c>
      <c r="O5" t="s">
        <v>28</v>
      </c>
      <c r="P5" t="s">
        <v>27</v>
      </c>
    </row>
    <row r="6" spans="3:16" x14ac:dyDescent="0.3">
      <c r="C6" s="4" t="s">
        <v>6</v>
      </c>
      <c r="D6" t="s">
        <v>46</v>
      </c>
      <c r="E6" t="s">
        <v>47</v>
      </c>
      <c r="F6" s="2">
        <v>1</v>
      </c>
      <c r="G6" s="5">
        <v>204.9</v>
      </c>
      <c r="H6" s="5">
        <f>Tabla7[[#This Row],[CANTIDAD]]*Tabla7[[#This Row],[PVP]]</f>
        <v>204.9</v>
      </c>
      <c r="K6" s="6">
        <f>SUM(Tabla7[PRECIO TOTAL])</f>
        <v>2174.54</v>
      </c>
      <c r="L6" s="6">
        <f>SUM(Tabla6[PRECIO TOTAL])</f>
        <v>292.95</v>
      </c>
      <c r="M6" s="12">
        <f>SUM(N15:N17)</f>
        <v>1524.8700000000001</v>
      </c>
      <c r="N6" s="6">
        <f>(Tabla2[[#This Row],[Hardware]]+Tabla2[[#This Row],[Periféricos]]+Tabla2[[#This Row],[Software]])*Tabla2[[#This Row],[Mano de Obra %]]</f>
        <v>399.23599999999999</v>
      </c>
      <c r="O6" s="7">
        <v>0.1</v>
      </c>
      <c r="P6" s="7">
        <v>0.21</v>
      </c>
    </row>
    <row r="7" spans="3:16" x14ac:dyDescent="0.3">
      <c r="C7" s="4" t="s">
        <v>0</v>
      </c>
      <c r="D7" t="s">
        <v>49</v>
      </c>
      <c r="E7" t="s">
        <v>48</v>
      </c>
      <c r="F7" s="2">
        <v>1</v>
      </c>
      <c r="G7" s="5">
        <v>145.9</v>
      </c>
      <c r="H7" s="5">
        <f>Tabla7[[#This Row],[CANTIDAD]]*Tabla7[[#This Row],[PVP]]</f>
        <v>145.9</v>
      </c>
      <c r="K7" s="1"/>
      <c r="L7" s="1"/>
      <c r="M7" s="1"/>
      <c r="N7" s="1"/>
      <c r="O7" s="1"/>
      <c r="P7" s="1"/>
    </row>
    <row r="8" spans="3:16" x14ac:dyDescent="0.3">
      <c r="C8" s="4" t="s">
        <v>4</v>
      </c>
      <c r="D8" t="s">
        <v>51</v>
      </c>
      <c r="E8" t="s">
        <v>50</v>
      </c>
      <c r="F8" s="2">
        <v>1</v>
      </c>
      <c r="G8" s="5">
        <v>89</v>
      </c>
      <c r="H8" s="5">
        <f>Tabla7[[#This Row],[CANTIDAD]]*Tabla7[[#This Row],[PVP]]</f>
        <v>89</v>
      </c>
      <c r="K8" t="s">
        <v>44</v>
      </c>
      <c r="L8" s="15">
        <f>Tabla2[[#This Row],[Mano de Obra %]]-(Tabla2[[#This Row],[Mano de Obra %]]*P6)</f>
        <v>3469.3608399999998</v>
      </c>
      <c r="M8" s="15"/>
      <c r="N8" s="15" t="s">
        <v>45</v>
      </c>
      <c r="O8" s="15">
        <f>SUM(K6:N6)</f>
        <v>4391.5959999999995</v>
      </c>
      <c r="P8" s="15"/>
    </row>
    <row r="9" spans="3:16" x14ac:dyDescent="0.3">
      <c r="C9" s="4" t="s">
        <v>1</v>
      </c>
      <c r="D9" t="s">
        <v>51</v>
      </c>
      <c r="E9" t="s">
        <v>52</v>
      </c>
      <c r="F9" s="2">
        <v>1</v>
      </c>
      <c r="G9" s="5">
        <v>422.89</v>
      </c>
      <c r="H9" s="5">
        <f>Tabla7[[#This Row],[CANTIDAD]]*Tabla7[[#This Row],[PVP]]</f>
        <v>422.89</v>
      </c>
    </row>
    <row r="10" spans="3:16" x14ac:dyDescent="0.3">
      <c r="C10" s="4" t="s">
        <v>5</v>
      </c>
      <c r="D10" t="s">
        <v>53</v>
      </c>
      <c r="E10" t="s">
        <v>56</v>
      </c>
      <c r="F10" s="2">
        <v>1</v>
      </c>
      <c r="G10" s="5">
        <v>159.99</v>
      </c>
      <c r="H10" s="5">
        <f>Tabla7[[#This Row],[CANTIDAD]]*Tabla7[[#This Row],[PVP]]</f>
        <v>159.99</v>
      </c>
    </row>
    <row r="11" spans="3:16" x14ac:dyDescent="0.3">
      <c r="C11" s="4" t="s">
        <v>54</v>
      </c>
      <c r="D11" t="s">
        <v>53</v>
      </c>
      <c r="E11" t="s">
        <v>55</v>
      </c>
      <c r="F11" s="2">
        <v>1</v>
      </c>
      <c r="G11" s="5">
        <v>59.99</v>
      </c>
      <c r="H11" s="5">
        <f>Tabla7[[#This Row],[CANTIDAD]]*Tabla7[[#This Row],[PVP]]</f>
        <v>59.99</v>
      </c>
    </row>
    <row r="12" spans="3:16" ht="23.4" x14ac:dyDescent="0.45">
      <c r="C12" s="4" t="s">
        <v>2</v>
      </c>
      <c r="D12" t="s">
        <v>58</v>
      </c>
      <c r="E12" t="s">
        <v>57</v>
      </c>
      <c r="F12" s="2">
        <v>1</v>
      </c>
      <c r="G12" s="5">
        <v>739.9</v>
      </c>
      <c r="H12" s="5">
        <f>Tabla7[[#This Row],[CANTIDAD]]*Tabla7[[#This Row],[PVP]]</f>
        <v>739.9</v>
      </c>
      <c r="K12" s="8" t="s">
        <v>42</v>
      </c>
      <c r="L12" s="8"/>
      <c r="M12" s="8"/>
      <c r="N12" s="8"/>
    </row>
    <row r="13" spans="3:16" x14ac:dyDescent="0.3">
      <c r="C13" s="4" t="s">
        <v>3</v>
      </c>
      <c r="D13" t="s">
        <v>60</v>
      </c>
      <c r="E13" t="s">
        <v>59</v>
      </c>
      <c r="F13" s="2">
        <v>1</v>
      </c>
      <c r="G13" s="5">
        <v>53.99</v>
      </c>
      <c r="H13" s="5">
        <f>Tabla7[[#This Row],[CANTIDAD]]*Tabla7[[#This Row],[PVP]]</f>
        <v>53.99</v>
      </c>
    </row>
    <row r="14" spans="3:16" x14ac:dyDescent="0.3">
      <c r="C14" s="4" t="s">
        <v>7</v>
      </c>
      <c r="D14" t="s">
        <v>62</v>
      </c>
      <c r="E14" t="s">
        <v>61</v>
      </c>
      <c r="F14" s="2">
        <v>1</v>
      </c>
      <c r="G14" s="5">
        <v>111.99</v>
      </c>
      <c r="H14" s="5">
        <f>Tabla7[[#This Row],[CANTIDAD]]*Tabla7[[#This Row],[PVP]]</f>
        <v>111.99</v>
      </c>
      <c r="K14" t="s">
        <v>31</v>
      </c>
      <c r="L14" t="s">
        <v>35</v>
      </c>
      <c r="M14" t="s">
        <v>32</v>
      </c>
      <c r="N14" t="s">
        <v>33</v>
      </c>
    </row>
    <row r="15" spans="3:16" x14ac:dyDescent="0.3">
      <c r="C15" s="4" t="s">
        <v>8</v>
      </c>
      <c r="D15" t="s">
        <v>51</v>
      </c>
      <c r="E15" t="s">
        <v>63</v>
      </c>
      <c r="F15" s="2">
        <v>3</v>
      </c>
      <c r="G15" s="5">
        <v>30</v>
      </c>
      <c r="H15" s="5">
        <f>Tabla7[[#This Row],[CANTIDAD]]*Tabla7[[#This Row],[PVP]]</f>
        <v>90</v>
      </c>
      <c r="K15" t="s">
        <v>30</v>
      </c>
      <c r="L15" s="13" t="s">
        <v>40</v>
      </c>
      <c r="M15" t="s">
        <v>41</v>
      </c>
      <c r="N15" s="11">
        <v>4.66</v>
      </c>
    </row>
    <row r="16" spans="3:16" x14ac:dyDescent="0.3">
      <c r="C16" s="4" t="s">
        <v>9</v>
      </c>
      <c r="D16" t="s">
        <v>65</v>
      </c>
      <c r="E16" t="s">
        <v>64</v>
      </c>
      <c r="F16" s="2">
        <v>1</v>
      </c>
      <c r="G16" s="5">
        <v>95.99</v>
      </c>
      <c r="H16" s="5">
        <f>Tabla7[[#This Row],[CANTIDAD]]*Tabla7[[#This Row],[PVP]]</f>
        <v>95.99</v>
      </c>
      <c r="K16" t="s">
        <v>34</v>
      </c>
      <c r="L16" s="13"/>
      <c r="M16" t="s">
        <v>41</v>
      </c>
      <c r="N16" s="11">
        <v>8.5399999999999991</v>
      </c>
    </row>
    <row r="17" spans="3:14" x14ac:dyDescent="0.3">
      <c r="C17" s="9"/>
      <c r="D17" s="9"/>
      <c r="E17" s="9"/>
      <c r="F17" s="9"/>
      <c r="G17" s="9"/>
      <c r="H17" s="9"/>
      <c r="K17" s="10" t="s">
        <v>36</v>
      </c>
      <c r="L17" s="13" t="s">
        <v>39</v>
      </c>
      <c r="M17" s="13" t="s">
        <v>38</v>
      </c>
      <c r="N17" s="14">
        <v>1511.67</v>
      </c>
    </row>
    <row r="18" spans="3:14" x14ac:dyDescent="0.3">
      <c r="C18" s="9"/>
      <c r="D18" s="9"/>
      <c r="E18" s="9"/>
      <c r="F18" s="9"/>
      <c r="G18" s="9"/>
      <c r="H18" s="9"/>
      <c r="K18" s="10" t="s">
        <v>37</v>
      </c>
      <c r="L18" s="13" t="s">
        <v>39</v>
      </c>
      <c r="M18" s="13" t="s">
        <v>38</v>
      </c>
      <c r="N18" s="14" t="s">
        <v>43</v>
      </c>
    </row>
    <row r="19" spans="3:14" ht="23.4" x14ac:dyDescent="0.45">
      <c r="C19" s="8" t="s">
        <v>10</v>
      </c>
      <c r="D19" s="8"/>
      <c r="E19" s="8"/>
      <c r="F19" s="8"/>
      <c r="G19" s="8"/>
      <c r="H19" s="8"/>
    </row>
    <row r="20" spans="3:14" x14ac:dyDescent="0.3">
      <c r="C20" s="9"/>
      <c r="D20" s="9"/>
      <c r="E20" s="9"/>
      <c r="F20" s="9"/>
      <c r="G20" s="9"/>
      <c r="H20" s="9"/>
    </row>
    <row r="21" spans="3:14" x14ac:dyDescent="0.3">
      <c r="C21" t="s">
        <v>16</v>
      </c>
      <c r="D21" t="s">
        <v>17</v>
      </c>
      <c r="E21" t="s">
        <v>18</v>
      </c>
      <c r="F21" s="3" t="s">
        <v>19</v>
      </c>
      <c r="G21" s="3" t="s">
        <v>20</v>
      </c>
      <c r="H21" s="3" t="s">
        <v>21</v>
      </c>
    </row>
    <row r="22" spans="3:14" x14ac:dyDescent="0.3">
      <c r="C22" s="4" t="s">
        <v>11</v>
      </c>
      <c r="D22" t="s">
        <v>67</v>
      </c>
      <c r="E22" t="s">
        <v>66</v>
      </c>
      <c r="F22" s="2">
        <v>1</v>
      </c>
      <c r="G22" s="5">
        <v>109.99</v>
      </c>
      <c r="H22" s="5">
        <f>Tabla6[[#This Row],[CANTIDAD]]*Tabla6[[#This Row],[PVP]]</f>
        <v>109.99</v>
      </c>
    </row>
    <row r="23" spans="3:14" x14ac:dyDescent="0.3">
      <c r="C23" s="4" t="s">
        <v>12</v>
      </c>
      <c r="D23" t="s">
        <v>68</v>
      </c>
      <c r="E23" t="s">
        <v>69</v>
      </c>
      <c r="F23" s="2">
        <v>1</v>
      </c>
      <c r="G23" s="5">
        <v>67.989999999999995</v>
      </c>
      <c r="H23" s="5">
        <f>Tabla6[[#This Row],[CANTIDAD]]*Tabla6[[#This Row],[PVP]]</f>
        <v>67.989999999999995</v>
      </c>
    </row>
    <row r="24" spans="3:14" x14ac:dyDescent="0.3">
      <c r="C24" s="4" t="s">
        <v>13</v>
      </c>
      <c r="D24" t="s">
        <v>71</v>
      </c>
      <c r="E24" t="s">
        <v>70</v>
      </c>
      <c r="F24" s="2">
        <v>1</v>
      </c>
      <c r="G24" s="5">
        <v>21.99</v>
      </c>
      <c r="H24" s="5">
        <f>Tabla6[[#This Row],[CANTIDAD]]*Tabla6[[#This Row],[PVP]]</f>
        <v>21.99</v>
      </c>
    </row>
    <row r="25" spans="3:14" x14ac:dyDescent="0.3">
      <c r="C25" s="4" t="s">
        <v>14</v>
      </c>
      <c r="D25" t="s">
        <v>71</v>
      </c>
      <c r="E25" t="s">
        <v>72</v>
      </c>
      <c r="F25" s="2">
        <v>1</v>
      </c>
      <c r="G25" s="5">
        <v>41.99</v>
      </c>
      <c r="H25" s="5">
        <f>Tabla6[[#This Row],[CANTIDAD]]*Tabla6[[#This Row],[PVP]]</f>
        <v>41.99</v>
      </c>
    </row>
    <row r="26" spans="3:14" x14ac:dyDescent="0.3">
      <c r="C26" s="4" t="s">
        <v>15</v>
      </c>
      <c r="D26" t="s">
        <v>74</v>
      </c>
      <c r="E26" t="s">
        <v>73</v>
      </c>
      <c r="F26" s="2">
        <v>1</v>
      </c>
      <c r="G26" s="5">
        <v>50.99</v>
      </c>
      <c r="H26" s="5">
        <f>Tabla6[[#This Row],[CANTIDAD]]*Tabla6[[#This Row],[PVP]]</f>
        <v>50.99</v>
      </c>
    </row>
  </sheetData>
  <mergeCells count="7">
    <mergeCell ref="C3:H3"/>
    <mergeCell ref="C19:H19"/>
    <mergeCell ref="C4:H4"/>
    <mergeCell ref="C20:H20"/>
    <mergeCell ref="K3:P3"/>
    <mergeCell ref="C17:H18"/>
    <mergeCell ref="K12:N1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Crespo</dc:creator>
  <cp:lastModifiedBy>francisco crespo martin</cp:lastModifiedBy>
  <dcterms:created xsi:type="dcterms:W3CDTF">2015-06-05T18:19:34Z</dcterms:created>
  <dcterms:modified xsi:type="dcterms:W3CDTF">2023-11-24T23:27:27Z</dcterms:modified>
</cp:coreProperties>
</file>