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queryTables/queryTable6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queryTables/queryTable7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queryTables/queryTable8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queryTables/queryTable9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queryTables/queryTable10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queryTables/queryTable11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01777.VCN\Desktop\NanoVNA Test\"/>
    </mc:Choice>
  </mc:AlternateContent>
  <xr:revisionPtr revIDLastSave="0" documentId="13_ncr:1_{0FB4FAEB-9869-4502-9979-DBCCB26871EF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Results" sheetId="17" r:id="rId1"/>
    <sheet name=" 59430000601 (FT82-43)" sheetId="28" r:id="rId2"/>
    <sheet name=" 59430000601 (FT82-43) B2B" sheetId="38" r:id="rId3"/>
    <sheet name="59430000601 + 5943001101 B2B" sheetId="36" r:id="rId4"/>
    <sheet name="59430000601 + 5943001101" sheetId="29" r:id="rId5"/>
    <sheet name="5943000501 (FT82-43 „double“)" sheetId="31" r:id="rId6"/>
    <sheet name="2643625002" sheetId="32" r:id="rId7"/>
    <sheet name="5943001001 (FT114-43)" sheetId="33" r:id="rId8"/>
    <sheet name="5943001001 + 2643665902" sheetId="34" r:id="rId9"/>
    <sheet name="FT140-43" sheetId="35" r:id="rId10"/>
    <sheet name="2643803802 (FT240-43)" sheetId="27" r:id="rId11"/>
    <sheet name="2643251002" sheetId="14" r:id="rId12"/>
    <sheet name="LoadResistor 2400 Ohm LossCalib" sheetId="3" r:id="rId13"/>
    <sheet name="LoadResistor 2800 Ohm LossCalib" sheetId="20" r:id="rId14"/>
  </sheets>
  <definedNames>
    <definedName name="_20230613231404" localSheetId="1">' 59430000601 (FT82-43)'!$A$7:$E$508</definedName>
    <definedName name="_20230613231404" localSheetId="2">' 59430000601 (FT82-43) B2B'!$A$7:$E$508</definedName>
    <definedName name="_20230613231404" localSheetId="11">'2643251002'!$A$7:$E$508</definedName>
    <definedName name="_20230613231404" localSheetId="6">'2643625002'!$A$7:$E$508</definedName>
    <definedName name="_20230613231404" localSheetId="10">'2643803802 (FT240-43)'!$A$7:$E$508</definedName>
    <definedName name="_20230613231404" localSheetId="4">'59430000601 + 5943001101'!$A$7:$E$508</definedName>
    <definedName name="_20230613231404" localSheetId="3">'59430000601 + 5943001101 B2B'!$A$7:$E$508</definedName>
    <definedName name="_20230613231404" localSheetId="5">'5943000501 (FT82-43 „double“)'!$A$7:$E$508</definedName>
    <definedName name="_20230613231404" localSheetId="7">'5943001001 (FT114-43)'!$A$7:$E$508</definedName>
    <definedName name="_20230613231404" localSheetId="8">'5943001001 + 2643665902'!$A$7:$E$508</definedName>
    <definedName name="_20230613231404" localSheetId="9">'FT140-43'!$A$7:$E$508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7" l="1" a="1"/>
  <c r="C15" i="17" s="1"/>
  <c r="B15" i="17"/>
  <c r="I108" i="38"/>
  <c r="J108" i="38" s="1"/>
  <c r="K108" i="38" s="1"/>
  <c r="L108" i="38" s="1"/>
  <c r="H108" i="38"/>
  <c r="G108" i="38"/>
  <c r="I107" i="38"/>
  <c r="J107" i="38" s="1"/>
  <c r="K107" i="38" s="1"/>
  <c r="L107" i="38" s="1"/>
  <c r="H107" i="38"/>
  <c r="G107" i="38"/>
  <c r="I106" i="38"/>
  <c r="J106" i="38" s="1"/>
  <c r="K106" i="38" s="1"/>
  <c r="L106" i="38" s="1"/>
  <c r="H106" i="38"/>
  <c r="G106" i="38"/>
  <c r="I105" i="38"/>
  <c r="J105" i="38" s="1"/>
  <c r="K105" i="38" s="1"/>
  <c r="L105" i="38" s="1"/>
  <c r="H105" i="38"/>
  <c r="G105" i="38"/>
  <c r="I104" i="38"/>
  <c r="J104" i="38" s="1"/>
  <c r="K104" i="38" s="1"/>
  <c r="L104" i="38" s="1"/>
  <c r="H104" i="38"/>
  <c r="G104" i="38"/>
  <c r="I103" i="38"/>
  <c r="J103" i="38" s="1"/>
  <c r="K103" i="38" s="1"/>
  <c r="L103" i="38" s="1"/>
  <c r="H103" i="38"/>
  <c r="G103" i="38"/>
  <c r="I102" i="38"/>
  <c r="J102" i="38" s="1"/>
  <c r="K102" i="38" s="1"/>
  <c r="L102" i="38" s="1"/>
  <c r="H102" i="38"/>
  <c r="G102" i="38"/>
  <c r="I101" i="38"/>
  <c r="J101" i="38" s="1"/>
  <c r="K101" i="38" s="1"/>
  <c r="L101" i="38" s="1"/>
  <c r="H101" i="38"/>
  <c r="G101" i="38"/>
  <c r="I100" i="38"/>
  <c r="J100" i="38" s="1"/>
  <c r="K100" i="38" s="1"/>
  <c r="L100" i="38" s="1"/>
  <c r="H100" i="38"/>
  <c r="G100" i="38"/>
  <c r="I99" i="38"/>
  <c r="J99" i="38" s="1"/>
  <c r="K99" i="38" s="1"/>
  <c r="L99" i="38" s="1"/>
  <c r="H99" i="38"/>
  <c r="G99" i="38"/>
  <c r="I98" i="38"/>
  <c r="J98" i="38" s="1"/>
  <c r="K98" i="38" s="1"/>
  <c r="L98" i="38" s="1"/>
  <c r="H98" i="38"/>
  <c r="G98" i="38"/>
  <c r="I97" i="38"/>
  <c r="J97" i="38" s="1"/>
  <c r="K97" i="38" s="1"/>
  <c r="L97" i="38" s="1"/>
  <c r="H97" i="38"/>
  <c r="G97" i="38"/>
  <c r="I96" i="38"/>
  <c r="J96" i="38" s="1"/>
  <c r="K96" i="38" s="1"/>
  <c r="L96" i="38" s="1"/>
  <c r="H96" i="38"/>
  <c r="G96" i="38"/>
  <c r="I95" i="38"/>
  <c r="J95" i="38" s="1"/>
  <c r="K95" i="38" s="1"/>
  <c r="L95" i="38" s="1"/>
  <c r="H95" i="38"/>
  <c r="G95" i="38"/>
  <c r="I94" i="38"/>
  <c r="J94" i="38" s="1"/>
  <c r="K94" i="38" s="1"/>
  <c r="L94" i="38" s="1"/>
  <c r="H94" i="38"/>
  <c r="G94" i="38"/>
  <c r="I93" i="38"/>
  <c r="J93" i="38" s="1"/>
  <c r="K93" i="38" s="1"/>
  <c r="L93" i="38" s="1"/>
  <c r="H93" i="38"/>
  <c r="G93" i="38"/>
  <c r="I92" i="38"/>
  <c r="J92" i="38" s="1"/>
  <c r="K92" i="38" s="1"/>
  <c r="L92" i="38" s="1"/>
  <c r="H92" i="38"/>
  <c r="G92" i="38"/>
  <c r="I91" i="38"/>
  <c r="J91" i="38" s="1"/>
  <c r="K91" i="38" s="1"/>
  <c r="L91" i="38" s="1"/>
  <c r="H91" i="38"/>
  <c r="G91" i="38"/>
  <c r="I90" i="38"/>
  <c r="J90" i="38" s="1"/>
  <c r="K90" i="38" s="1"/>
  <c r="L90" i="38" s="1"/>
  <c r="H90" i="38"/>
  <c r="G90" i="38"/>
  <c r="I89" i="38"/>
  <c r="J89" i="38" s="1"/>
  <c r="K89" i="38" s="1"/>
  <c r="L89" i="38" s="1"/>
  <c r="H89" i="38"/>
  <c r="G89" i="38"/>
  <c r="I88" i="38"/>
  <c r="J88" i="38" s="1"/>
  <c r="K88" i="38" s="1"/>
  <c r="L88" i="38" s="1"/>
  <c r="H88" i="38"/>
  <c r="G88" i="38"/>
  <c r="I87" i="38"/>
  <c r="J87" i="38" s="1"/>
  <c r="K87" i="38" s="1"/>
  <c r="L87" i="38" s="1"/>
  <c r="H87" i="38"/>
  <c r="G87" i="38"/>
  <c r="I86" i="38"/>
  <c r="J86" i="38" s="1"/>
  <c r="K86" i="38" s="1"/>
  <c r="L86" i="38" s="1"/>
  <c r="H86" i="38"/>
  <c r="G86" i="38"/>
  <c r="I85" i="38"/>
  <c r="J85" i="38" s="1"/>
  <c r="K85" i="38" s="1"/>
  <c r="L85" i="38" s="1"/>
  <c r="H85" i="38"/>
  <c r="G85" i="38"/>
  <c r="I84" i="38"/>
  <c r="J84" i="38" s="1"/>
  <c r="K84" i="38" s="1"/>
  <c r="L84" i="38" s="1"/>
  <c r="H84" i="38"/>
  <c r="G84" i="38"/>
  <c r="I83" i="38"/>
  <c r="J83" i="38" s="1"/>
  <c r="K83" i="38" s="1"/>
  <c r="L83" i="38" s="1"/>
  <c r="H83" i="38"/>
  <c r="G83" i="38"/>
  <c r="I82" i="38"/>
  <c r="J82" i="38" s="1"/>
  <c r="K82" i="38" s="1"/>
  <c r="L82" i="38" s="1"/>
  <c r="H82" i="38"/>
  <c r="G82" i="38"/>
  <c r="I81" i="38"/>
  <c r="J81" i="38" s="1"/>
  <c r="K81" i="38" s="1"/>
  <c r="L81" i="38" s="1"/>
  <c r="H81" i="38"/>
  <c r="G81" i="38"/>
  <c r="I80" i="38"/>
  <c r="J80" i="38" s="1"/>
  <c r="K80" i="38" s="1"/>
  <c r="L80" i="38" s="1"/>
  <c r="H80" i="38"/>
  <c r="G80" i="38"/>
  <c r="I79" i="38"/>
  <c r="J79" i="38" s="1"/>
  <c r="K79" i="38" s="1"/>
  <c r="L79" i="38" s="1"/>
  <c r="H79" i="38"/>
  <c r="G79" i="38"/>
  <c r="I78" i="38"/>
  <c r="J78" i="38" s="1"/>
  <c r="K78" i="38" s="1"/>
  <c r="L78" i="38" s="1"/>
  <c r="H78" i="38"/>
  <c r="G78" i="38"/>
  <c r="I77" i="38"/>
  <c r="J77" i="38" s="1"/>
  <c r="K77" i="38" s="1"/>
  <c r="L77" i="38" s="1"/>
  <c r="H77" i="38"/>
  <c r="G77" i="38"/>
  <c r="I76" i="38"/>
  <c r="J76" i="38" s="1"/>
  <c r="K76" i="38" s="1"/>
  <c r="L76" i="38" s="1"/>
  <c r="H76" i="38"/>
  <c r="G76" i="38"/>
  <c r="I75" i="38"/>
  <c r="J75" i="38" s="1"/>
  <c r="K75" i="38" s="1"/>
  <c r="L75" i="38" s="1"/>
  <c r="H75" i="38"/>
  <c r="G75" i="38"/>
  <c r="I74" i="38"/>
  <c r="J74" i="38" s="1"/>
  <c r="K74" i="38" s="1"/>
  <c r="L74" i="38" s="1"/>
  <c r="H74" i="38"/>
  <c r="G74" i="38"/>
  <c r="I73" i="38"/>
  <c r="J73" i="38" s="1"/>
  <c r="K73" i="38" s="1"/>
  <c r="L73" i="38" s="1"/>
  <c r="H73" i="38"/>
  <c r="G73" i="38"/>
  <c r="I72" i="38"/>
  <c r="J72" i="38" s="1"/>
  <c r="K72" i="38" s="1"/>
  <c r="L72" i="38" s="1"/>
  <c r="H72" i="38"/>
  <c r="G72" i="38"/>
  <c r="I71" i="38"/>
  <c r="J71" i="38" s="1"/>
  <c r="K71" i="38" s="1"/>
  <c r="L71" i="38" s="1"/>
  <c r="H71" i="38"/>
  <c r="G71" i="38"/>
  <c r="I70" i="38"/>
  <c r="J70" i="38" s="1"/>
  <c r="K70" i="38" s="1"/>
  <c r="L70" i="38" s="1"/>
  <c r="H70" i="38"/>
  <c r="G70" i="38"/>
  <c r="I69" i="38"/>
  <c r="J69" i="38" s="1"/>
  <c r="K69" i="38" s="1"/>
  <c r="L69" i="38" s="1"/>
  <c r="H69" i="38"/>
  <c r="G69" i="38"/>
  <c r="I68" i="38"/>
  <c r="J68" i="38" s="1"/>
  <c r="K68" i="38" s="1"/>
  <c r="L68" i="38" s="1"/>
  <c r="H68" i="38"/>
  <c r="G68" i="38"/>
  <c r="I67" i="38"/>
  <c r="J67" i="38" s="1"/>
  <c r="K67" i="38" s="1"/>
  <c r="L67" i="38" s="1"/>
  <c r="H67" i="38"/>
  <c r="G67" i="38"/>
  <c r="I66" i="38"/>
  <c r="J66" i="38" s="1"/>
  <c r="K66" i="38" s="1"/>
  <c r="L66" i="38" s="1"/>
  <c r="H66" i="38"/>
  <c r="G66" i="38"/>
  <c r="I65" i="38"/>
  <c r="J65" i="38" s="1"/>
  <c r="K65" i="38" s="1"/>
  <c r="L65" i="38" s="1"/>
  <c r="H65" i="38"/>
  <c r="G65" i="38"/>
  <c r="I64" i="38"/>
  <c r="J64" i="38" s="1"/>
  <c r="K64" i="38" s="1"/>
  <c r="L64" i="38" s="1"/>
  <c r="H64" i="38"/>
  <c r="G64" i="38"/>
  <c r="I63" i="38"/>
  <c r="J63" i="38" s="1"/>
  <c r="K63" i="38" s="1"/>
  <c r="L63" i="38" s="1"/>
  <c r="H63" i="38"/>
  <c r="G63" i="38"/>
  <c r="I62" i="38"/>
  <c r="J62" i="38" s="1"/>
  <c r="K62" i="38" s="1"/>
  <c r="L62" i="38" s="1"/>
  <c r="H62" i="38"/>
  <c r="G62" i="38"/>
  <c r="I61" i="38"/>
  <c r="J61" i="38" s="1"/>
  <c r="K61" i="38" s="1"/>
  <c r="L61" i="38" s="1"/>
  <c r="H61" i="38"/>
  <c r="G61" i="38"/>
  <c r="I60" i="38"/>
  <c r="J60" i="38" s="1"/>
  <c r="K60" i="38" s="1"/>
  <c r="L60" i="38" s="1"/>
  <c r="H60" i="38"/>
  <c r="G60" i="38"/>
  <c r="I59" i="38"/>
  <c r="J59" i="38" s="1"/>
  <c r="K59" i="38" s="1"/>
  <c r="L59" i="38" s="1"/>
  <c r="H59" i="38"/>
  <c r="G59" i="38"/>
  <c r="I58" i="38"/>
  <c r="J58" i="38" s="1"/>
  <c r="K58" i="38" s="1"/>
  <c r="L58" i="38" s="1"/>
  <c r="H58" i="38"/>
  <c r="G58" i="38"/>
  <c r="I57" i="38"/>
  <c r="J57" i="38" s="1"/>
  <c r="K57" i="38" s="1"/>
  <c r="L57" i="38" s="1"/>
  <c r="H57" i="38"/>
  <c r="G57" i="38"/>
  <c r="I56" i="38"/>
  <c r="J56" i="38" s="1"/>
  <c r="K56" i="38" s="1"/>
  <c r="L56" i="38" s="1"/>
  <c r="H56" i="38"/>
  <c r="G56" i="38"/>
  <c r="I55" i="38"/>
  <c r="J55" i="38" s="1"/>
  <c r="K55" i="38" s="1"/>
  <c r="L55" i="38" s="1"/>
  <c r="H55" i="38"/>
  <c r="G55" i="38"/>
  <c r="I54" i="38"/>
  <c r="J54" i="38" s="1"/>
  <c r="K54" i="38" s="1"/>
  <c r="L54" i="38" s="1"/>
  <c r="H54" i="38"/>
  <c r="G54" i="38"/>
  <c r="I53" i="38"/>
  <c r="J53" i="38" s="1"/>
  <c r="K53" i="38" s="1"/>
  <c r="L53" i="38" s="1"/>
  <c r="H53" i="38"/>
  <c r="G53" i="38"/>
  <c r="I52" i="38"/>
  <c r="J52" i="38" s="1"/>
  <c r="K52" i="38" s="1"/>
  <c r="L52" i="38" s="1"/>
  <c r="H52" i="38"/>
  <c r="G52" i="38"/>
  <c r="I51" i="38"/>
  <c r="J51" i="38" s="1"/>
  <c r="K51" i="38" s="1"/>
  <c r="L51" i="38" s="1"/>
  <c r="H51" i="38"/>
  <c r="G51" i="38"/>
  <c r="I50" i="38"/>
  <c r="J50" i="38" s="1"/>
  <c r="K50" i="38" s="1"/>
  <c r="L50" i="38" s="1"/>
  <c r="H50" i="38"/>
  <c r="G50" i="38"/>
  <c r="I49" i="38"/>
  <c r="J49" i="38" s="1"/>
  <c r="K49" i="38" s="1"/>
  <c r="L49" i="38" s="1"/>
  <c r="H49" i="38"/>
  <c r="G49" i="38"/>
  <c r="I48" i="38"/>
  <c r="J48" i="38" s="1"/>
  <c r="K48" i="38" s="1"/>
  <c r="L48" i="38" s="1"/>
  <c r="H48" i="38"/>
  <c r="G48" i="38"/>
  <c r="I47" i="38"/>
  <c r="J47" i="38" s="1"/>
  <c r="K47" i="38" s="1"/>
  <c r="L47" i="38" s="1"/>
  <c r="H47" i="38"/>
  <c r="G47" i="38"/>
  <c r="I46" i="38"/>
  <c r="J46" i="38" s="1"/>
  <c r="K46" i="38" s="1"/>
  <c r="L46" i="38" s="1"/>
  <c r="H46" i="38"/>
  <c r="G46" i="38"/>
  <c r="I45" i="38"/>
  <c r="J45" i="38" s="1"/>
  <c r="K45" i="38" s="1"/>
  <c r="L45" i="38" s="1"/>
  <c r="H45" i="38"/>
  <c r="G45" i="38"/>
  <c r="I44" i="38"/>
  <c r="J44" i="38" s="1"/>
  <c r="K44" i="38" s="1"/>
  <c r="L44" i="38" s="1"/>
  <c r="H44" i="38"/>
  <c r="G44" i="38"/>
  <c r="I43" i="38"/>
  <c r="J43" i="38" s="1"/>
  <c r="K43" i="38" s="1"/>
  <c r="L43" i="38" s="1"/>
  <c r="H43" i="38"/>
  <c r="G43" i="38"/>
  <c r="I42" i="38"/>
  <c r="J42" i="38" s="1"/>
  <c r="K42" i="38" s="1"/>
  <c r="L42" i="38" s="1"/>
  <c r="H42" i="38"/>
  <c r="G42" i="38"/>
  <c r="I41" i="38"/>
  <c r="J41" i="38" s="1"/>
  <c r="K41" i="38" s="1"/>
  <c r="L41" i="38" s="1"/>
  <c r="H41" i="38"/>
  <c r="G41" i="38"/>
  <c r="I40" i="38"/>
  <c r="J40" i="38" s="1"/>
  <c r="K40" i="38" s="1"/>
  <c r="L40" i="38" s="1"/>
  <c r="H40" i="38"/>
  <c r="G40" i="38"/>
  <c r="I39" i="38"/>
  <c r="J39" i="38" s="1"/>
  <c r="K39" i="38" s="1"/>
  <c r="L39" i="38" s="1"/>
  <c r="H39" i="38"/>
  <c r="G39" i="38"/>
  <c r="I38" i="38"/>
  <c r="J38" i="38" s="1"/>
  <c r="K38" i="38" s="1"/>
  <c r="L38" i="38" s="1"/>
  <c r="H38" i="38"/>
  <c r="G38" i="38"/>
  <c r="I37" i="38"/>
  <c r="J37" i="38" s="1"/>
  <c r="K37" i="38" s="1"/>
  <c r="L37" i="38" s="1"/>
  <c r="H37" i="38"/>
  <c r="G37" i="38"/>
  <c r="I36" i="38"/>
  <c r="J36" i="38" s="1"/>
  <c r="K36" i="38" s="1"/>
  <c r="L36" i="38" s="1"/>
  <c r="H36" i="38"/>
  <c r="G36" i="38"/>
  <c r="I35" i="38"/>
  <c r="J35" i="38" s="1"/>
  <c r="K35" i="38" s="1"/>
  <c r="L35" i="38" s="1"/>
  <c r="H35" i="38"/>
  <c r="G35" i="38"/>
  <c r="I34" i="38"/>
  <c r="J34" i="38" s="1"/>
  <c r="K34" i="38" s="1"/>
  <c r="L34" i="38" s="1"/>
  <c r="H34" i="38"/>
  <c r="G34" i="38"/>
  <c r="I33" i="38"/>
  <c r="J33" i="38" s="1"/>
  <c r="K33" i="38" s="1"/>
  <c r="L33" i="38" s="1"/>
  <c r="H33" i="38"/>
  <c r="G33" i="38"/>
  <c r="I32" i="38"/>
  <c r="J32" i="38" s="1"/>
  <c r="K32" i="38" s="1"/>
  <c r="L32" i="38" s="1"/>
  <c r="H32" i="38"/>
  <c r="G32" i="38"/>
  <c r="I31" i="38"/>
  <c r="J31" i="38" s="1"/>
  <c r="K31" i="38" s="1"/>
  <c r="L31" i="38" s="1"/>
  <c r="H31" i="38"/>
  <c r="G31" i="38"/>
  <c r="I30" i="38"/>
  <c r="J30" i="38" s="1"/>
  <c r="K30" i="38" s="1"/>
  <c r="L30" i="38" s="1"/>
  <c r="H30" i="38"/>
  <c r="G30" i="38"/>
  <c r="I29" i="38"/>
  <c r="J29" i="38" s="1"/>
  <c r="K29" i="38" s="1"/>
  <c r="L29" i="38" s="1"/>
  <c r="H29" i="38"/>
  <c r="G29" i="38"/>
  <c r="I28" i="38"/>
  <c r="J28" i="38" s="1"/>
  <c r="K28" i="38" s="1"/>
  <c r="L28" i="38" s="1"/>
  <c r="H28" i="38"/>
  <c r="G28" i="38"/>
  <c r="I27" i="38"/>
  <c r="J27" i="38" s="1"/>
  <c r="K27" i="38" s="1"/>
  <c r="L27" i="38" s="1"/>
  <c r="H27" i="38"/>
  <c r="G27" i="38"/>
  <c r="I26" i="38"/>
  <c r="J26" i="38" s="1"/>
  <c r="K26" i="38" s="1"/>
  <c r="L26" i="38" s="1"/>
  <c r="H26" i="38"/>
  <c r="G26" i="38"/>
  <c r="I25" i="38"/>
  <c r="J25" i="38" s="1"/>
  <c r="K25" i="38" s="1"/>
  <c r="L25" i="38" s="1"/>
  <c r="H25" i="38"/>
  <c r="G25" i="38"/>
  <c r="I24" i="38"/>
  <c r="J24" i="38" s="1"/>
  <c r="K24" i="38" s="1"/>
  <c r="L24" i="38" s="1"/>
  <c r="H24" i="38"/>
  <c r="G24" i="38"/>
  <c r="I23" i="38"/>
  <c r="J23" i="38" s="1"/>
  <c r="K23" i="38" s="1"/>
  <c r="L23" i="38" s="1"/>
  <c r="H23" i="38"/>
  <c r="G23" i="38"/>
  <c r="I22" i="38"/>
  <c r="J22" i="38" s="1"/>
  <c r="K22" i="38" s="1"/>
  <c r="L22" i="38" s="1"/>
  <c r="H22" i="38"/>
  <c r="G22" i="38"/>
  <c r="I21" i="38"/>
  <c r="J21" i="38" s="1"/>
  <c r="K21" i="38" s="1"/>
  <c r="L21" i="38" s="1"/>
  <c r="H21" i="38"/>
  <c r="G21" i="38"/>
  <c r="I20" i="38"/>
  <c r="J20" i="38" s="1"/>
  <c r="K20" i="38" s="1"/>
  <c r="L20" i="38" s="1"/>
  <c r="H20" i="38"/>
  <c r="G20" i="38"/>
  <c r="I19" i="38"/>
  <c r="J19" i="38" s="1"/>
  <c r="K19" i="38" s="1"/>
  <c r="L19" i="38" s="1"/>
  <c r="H19" i="38"/>
  <c r="G19" i="38"/>
  <c r="I18" i="38"/>
  <c r="J18" i="38" s="1"/>
  <c r="K18" i="38" s="1"/>
  <c r="L18" i="38" s="1"/>
  <c r="H18" i="38"/>
  <c r="G18" i="38"/>
  <c r="I17" i="38"/>
  <c r="J17" i="38" s="1"/>
  <c r="K17" i="38" s="1"/>
  <c r="L17" i="38" s="1"/>
  <c r="H17" i="38"/>
  <c r="G17" i="38"/>
  <c r="I16" i="38"/>
  <c r="J16" i="38" s="1"/>
  <c r="K16" i="38" s="1"/>
  <c r="L16" i="38" s="1"/>
  <c r="H16" i="38"/>
  <c r="G16" i="38"/>
  <c r="I15" i="38"/>
  <c r="J15" i="38" s="1"/>
  <c r="K15" i="38" s="1"/>
  <c r="L15" i="38" s="1"/>
  <c r="H15" i="38"/>
  <c r="G15" i="38"/>
  <c r="I14" i="38"/>
  <c r="J14" i="38" s="1"/>
  <c r="K14" i="38" s="1"/>
  <c r="L14" i="38" s="1"/>
  <c r="H14" i="38"/>
  <c r="G14" i="38"/>
  <c r="I13" i="38"/>
  <c r="J13" i="38" s="1"/>
  <c r="K13" i="38" s="1"/>
  <c r="L13" i="38" s="1"/>
  <c r="H13" i="38"/>
  <c r="G13" i="38"/>
  <c r="I12" i="38"/>
  <c r="J12" i="38" s="1"/>
  <c r="K12" i="38" s="1"/>
  <c r="L12" i="38" s="1"/>
  <c r="H12" i="38"/>
  <c r="G12" i="38"/>
  <c r="I11" i="38"/>
  <c r="J11" i="38" s="1"/>
  <c r="K11" i="38" s="1"/>
  <c r="L11" i="38" s="1"/>
  <c r="H11" i="38"/>
  <c r="G11" i="38"/>
  <c r="I10" i="38"/>
  <c r="J10" i="38" s="1"/>
  <c r="K10" i="38" s="1"/>
  <c r="L10" i="38" s="1"/>
  <c r="H10" i="38"/>
  <c r="G10" i="38"/>
  <c r="I9" i="38"/>
  <c r="J9" i="38" s="1"/>
  <c r="K9" i="38" s="1"/>
  <c r="L9" i="38" s="1"/>
  <c r="H9" i="38"/>
  <c r="G9" i="38"/>
  <c r="I8" i="38"/>
  <c r="J8" i="38" s="1"/>
  <c r="K8" i="38" s="1"/>
  <c r="L8" i="38" s="1"/>
  <c r="H8" i="38"/>
  <c r="G8" i="38"/>
  <c r="C14" i="17" a="1"/>
  <c r="C14" i="17" s="1"/>
  <c r="B14" i="17"/>
  <c r="K9" i="36"/>
  <c r="K10" i="36"/>
  <c r="K11" i="36"/>
  <c r="K12" i="36"/>
  <c r="K13" i="36"/>
  <c r="K14" i="36"/>
  <c r="K15" i="36"/>
  <c r="K16" i="36"/>
  <c r="K17" i="36"/>
  <c r="K18" i="36"/>
  <c r="K19" i="36"/>
  <c r="K20" i="36"/>
  <c r="K21" i="36"/>
  <c r="K22" i="36"/>
  <c r="K23" i="36"/>
  <c r="K24" i="36"/>
  <c r="K25" i="36"/>
  <c r="K26" i="36"/>
  <c r="K27" i="36"/>
  <c r="K28" i="36"/>
  <c r="K29" i="36"/>
  <c r="K30" i="36"/>
  <c r="K31" i="36"/>
  <c r="K32" i="36"/>
  <c r="K33" i="36"/>
  <c r="K34" i="36"/>
  <c r="K35" i="36"/>
  <c r="K36" i="36"/>
  <c r="K37" i="36"/>
  <c r="K38" i="36"/>
  <c r="K39" i="36"/>
  <c r="K40" i="36"/>
  <c r="K41" i="36"/>
  <c r="K42" i="36"/>
  <c r="K43" i="36"/>
  <c r="K44" i="36"/>
  <c r="K45" i="36"/>
  <c r="K46" i="36"/>
  <c r="K47" i="36"/>
  <c r="K48" i="36"/>
  <c r="K49" i="36"/>
  <c r="K50" i="36"/>
  <c r="K51" i="36"/>
  <c r="K52" i="36"/>
  <c r="K53" i="36"/>
  <c r="K54" i="36"/>
  <c r="K55" i="36"/>
  <c r="K56" i="36"/>
  <c r="K57" i="36"/>
  <c r="K58" i="36"/>
  <c r="K59" i="36"/>
  <c r="K60" i="36"/>
  <c r="K61" i="36"/>
  <c r="K62" i="36"/>
  <c r="K63" i="36"/>
  <c r="K64" i="36"/>
  <c r="K65" i="36"/>
  <c r="L65" i="36" s="1"/>
  <c r="K66" i="36"/>
  <c r="K67" i="36"/>
  <c r="K68" i="36"/>
  <c r="K69" i="36"/>
  <c r="K70" i="36"/>
  <c r="K71" i="36"/>
  <c r="K72" i="36"/>
  <c r="K73" i="36"/>
  <c r="K74" i="36"/>
  <c r="K75" i="36"/>
  <c r="K76" i="36"/>
  <c r="K77" i="36"/>
  <c r="K78" i="36"/>
  <c r="K79" i="36"/>
  <c r="K80" i="36"/>
  <c r="K81" i="36"/>
  <c r="K82" i="36"/>
  <c r="K83" i="36"/>
  <c r="K84" i="36"/>
  <c r="K85" i="36"/>
  <c r="K86" i="36"/>
  <c r="K87" i="36"/>
  <c r="K88" i="36"/>
  <c r="K89" i="36"/>
  <c r="K90" i="36"/>
  <c r="K91" i="36"/>
  <c r="K92" i="36"/>
  <c r="K93" i="36"/>
  <c r="K94" i="36"/>
  <c r="K95" i="36"/>
  <c r="K96" i="36"/>
  <c r="K97" i="36"/>
  <c r="K98" i="36"/>
  <c r="K99" i="36"/>
  <c r="K100" i="36"/>
  <c r="K101" i="36"/>
  <c r="K102" i="36"/>
  <c r="K103" i="36"/>
  <c r="K104" i="36"/>
  <c r="K105" i="36"/>
  <c r="K106" i="36"/>
  <c r="K107" i="36"/>
  <c r="K108" i="36"/>
  <c r="K8" i="36"/>
  <c r="L24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J47" i="36"/>
  <c r="J48" i="36"/>
  <c r="J49" i="36"/>
  <c r="J50" i="36"/>
  <c r="J51" i="36"/>
  <c r="J52" i="36"/>
  <c r="J53" i="36"/>
  <c r="J54" i="36"/>
  <c r="J55" i="36"/>
  <c r="J56" i="36"/>
  <c r="J57" i="36"/>
  <c r="J58" i="36"/>
  <c r="J59" i="36"/>
  <c r="J60" i="36"/>
  <c r="J61" i="36"/>
  <c r="J62" i="36"/>
  <c r="J63" i="36"/>
  <c r="J64" i="36"/>
  <c r="J65" i="36"/>
  <c r="J66" i="36"/>
  <c r="J67" i="36"/>
  <c r="J68" i="36"/>
  <c r="J69" i="36"/>
  <c r="J70" i="36"/>
  <c r="J71" i="36"/>
  <c r="J72" i="36"/>
  <c r="J73" i="36"/>
  <c r="J74" i="36"/>
  <c r="J75" i="36"/>
  <c r="J76" i="36"/>
  <c r="J77" i="36"/>
  <c r="J78" i="36"/>
  <c r="J79" i="36"/>
  <c r="J80" i="36"/>
  <c r="J81" i="36"/>
  <c r="J82" i="36"/>
  <c r="J83" i="36"/>
  <c r="J84" i="36"/>
  <c r="J85" i="36"/>
  <c r="J86" i="36"/>
  <c r="J87" i="36"/>
  <c r="J88" i="36"/>
  <c r="J89" i="36"/>
  <c r="J90" i="36"/>
  <c r="J91" i="36"/>
  <c r="J92" i="36"/>
  <c r="J93" i="36"/>
  <c r="J94" i="36"/>
  <c r="J95" i="36"/>
  <c r="J96" i="36"/>
  <c r="J97" i="36"/>
  <c r="J98" i="36"/>
  <c r="J99" i="36"/>
  <c r="J100" i="36"/>
  <c r="J101" i="36"/>
  <c r="J102" i="36"/>
  <c r="J103" i="36"/>
  <c r="J104" i="36"/>
  <c r="J105" i="36"/>
  <c r="J106" i="36"/>
  <c r="J107" i="36"/>
  <c r="J108" i="36"/>
  <c r="J8" i="36"/>
  <c r="I108" i="36"/>
  <c r="L108" i="36" s="1"/>
  <c r="H108" i="36"/>
  <c r="G108" i="36"/>
  <c r="I107" i="36"/>
  <c r="H107" i="36"/>
  <c r="G107" i="36"/>
  <c r="I106" i="36"/>
  <c r="H106" i="36"/>
  <c r="G106" i="36"/>
  <c r="I105" i="36"/>
  <c r="L105" i="36" s="1"/>
  <c r="H105" i="36"/>
  <c r="G105" i="36"/>
  <c r="I104" i="36"/>
  <c r="H104" i="36"/>
  <c r="G104" i="36"/>
  <c r="I103" i="36"/>
  <c r="L103" i="36" s="1"/>
  <c r="H103" i="36"/>
  <c r="G103" i="36"/>
  <c r="I102" i="36"/>
  <c r="L102" i="36" s="1"/>
  <c r="H102" i="36"/>
  <c r="G102" i="36"/>
  <c r="I101" i="36"/>
  <c r="H101" i="36"/>
  <c r="G101" i="36"/>
  <c r="I100" i="36"/>
  <c r="H100" i="36"/>
  <c r="G100" i="36"/>
  <c r="I99" i="36"/>
  <c r="H99" i="36"/>
  <c r="G99" i="36"/>
  <c r="L98" i="36"/>
  <c r="I98" i="36"/>
  <c r="H98" i="36"/>
  <c r="G98" i="36"/>
  <c r="L97" i="36"/>
  <c r="I97" i="36"/>
  <c r="H97" i="36"/>
  <c r="G97" i="36"/>
  <c r="I96" i="36"/>
  <c r="H96" i="36"/>
  <c r="G96" i="36"/>
  <c r="I95" i="36"/>
  <c r="H95" i="36"/>
  <c r="G95" i="36"/>
  <c r="I94" i="36"/>
  <c r="H94" i="36"/>
  <c r="G94" i="36"/>
  <c r="I93" i="36"/>
  <c r="H93" i="36"/>
  <c r="G93" i="36"/>
  <c r="I92" i="36"/>
  <c r="L92" i="36" s="1"/>
  <c r="H92" i="36"/>
  <c r="G92" i="36"/>
  <c r="I91" i="36"/>
  <c r="L91" i="36" s="1"/>
  <c r="H91" i="36"/>
  <c r="G91" i="36"/>
  <c r="L90" i="36"/>
  <c r="I90" i="36"/>
  <c r="H90" i="36"/>
  <c r="G90" i="36"/>
  <c r="I89" i="36"/>
  <c r="L89" i="36" s="1"/>
  <c r="H89" i="36"/>
  <c r="G89" i="36"/>
  <c r="I88" i="36"/>
  <c r="H88" i="36"/>
  <c r="G88" i="36"/>
  <c r="I87" i="36"/>
  <c r="H87" i="36"/>
  <c r="G87" i="36"/>
  <c r="I86" i="36"/>
  <c r="H86" i="36"/>
  <c r="G86" i="36"/>
  <c r="I85" i="36"/>
  <c r="H85" i="36"/>
  <c r="G85" i="36"/>
  <c r="I84" i="36"/>
  <c r="H84" i="36"/>
  <c r="G84" i="36"/>
  <c r="I83" i="36"/>
  <c r="H83" i="36"/>
  <c r="G83" i="36"/>
  <c r="I82" i="36"/>
  <c r="H82" i="36"/>
  <c r="G82" i="36"/>
  <c r="I81" i="36"/>
  <c r="L81" i="36" s="1"/>
  <c r="H81" i="36"/>
  <c r="G81" i="36"/>
  <c r="I80" i="36"/>
  <c r="H80" i="36"/>
  <c r="G80" i="36"/>
  <c r="I79" i="36"/>
  <c r="L79" i="36" s="1"/>
  <c r="H79" i="36"/>
  <c r="G79" i="36"/>
  <c r="I78" i="36"/>
  <c r="H78" i="36"/>
  <c r="G78" i="36"/>
  <c r="I77" i="36"/>
  <c r="H77" i="36"/>
  <c r="G77" i="36"/>
  <c r="I76" i="36"/>
  <c r="L76" i="36" s="1"/>
  <c r="H76" i="36"/>
  <c r="G76" i="36"/>
  <c r="I75" i="36"/>
  <c r="H75" i="36"/>
  <c r="G75" i="36"/>
  <c r="L74" i="36"/>
  <c r="I74" i="36"/>
  <c r="H74" i="36"/>
  <c r="G74" i="36"/>
  <c r="I73" i="36"/>
  <c r="L73" i="36" s="1"/>
  <c r="H73" i="36"/>
  <c r="G73" i="36"/>
  <c r="I72" i="36"/>
  <c r="H72" i="36"/>
  <c r="G72" i="36"/>
  <c r="I71" i="36"/>
  <c r="L71" i="36" s="1"/>
  <c r="H71" i="36"/>
  <c r="G71" i="36"/>
  <c r="I70" i="36"/>
  <c r="H70" i="36"/>
  <c r="G70" i="36"/>
  <c r="I69" i="36"/>
  <c r="H69" i="36"/>
  <c r="G69" i="36"/>
  <c r="I68" i="36"/>
  <c r="H68" i="36"/>
  <c r="G68" i="36"/>
  <c r="I67" i="36"/>
  <c r="H67" i="36"/>
  <c r="G67" i="36"/>
  <c r="L66" i="36"/>
  <c r="I66" i="36"/>
  <c r="H66" i="36"/>
  <c r="G66" i="36"/>
  <c r="I65" i="36"/>
  <c r="H65" i="36"/>
  <c r="G65" i="36"/>
  <c r="I64" i="36"/>
  <c r="H64" i="36"/>
  <c r="G64" i="36"/>
  <c r="I63" i="36"/>
  <c r="H63" i="36"/>
  <c r="G63" i="36"/>
  <c r="I62" i="36"/>
  <c r="H62" i="36"/>
  <c r="G62" i="36"/>
  <c r="I61" i="36"/>
  <c r="H61" i="36"/>
  <c r="G61" i="36"/>
  <c r="I60" i="36"/>
  <c r="L60" i="36" s="1"/>
  <c r="H60" i="36"/>
  <c r="G60" i="36"/>
  <c r="I59" i="36"/>
  <c r="L59" i="36" s="1"/>
  <c r="H59" i="36"/>
  <c r="G59" i="36"/>
  <c r="L58" i="36"/>
  <c r="I58" i="36"/>
  <c r="H58" i="36"/>
  <c r="G58" i="36"/>
  <c r="I57" i="36"/>
  <c r="L57" i="36" s="1"/>
  <c r="H57" i="36"/>
  <c r="G57" i="36"/>
  <c r="I56" i="36"/>
  <c r="H56" i="36"/>
  <c r="G56" i="36"/>
  <c r="I55" i="36"/>
  <c r="H55" i="36"/>
  <c r="G55" i="36"/>
  <c r="I54" i="36"/>
  <c r="H54" i="36"/>
  <c r="G54" i="36"/>
  <c r="I53" i="36"/>
  <c r="H53" i="36"/>
  <c r="G53" i="36"/>
  <c r="I52" i="36"/>
  <c r="H52" i="36"/>
  <c r="G52" i="36"/>
  <c r="I51" i="36"/>
  <c r="L51" i="36" s="1"/>
  <c r="H51" i="36"/>
  <c r="G51" i="36"/>
  <c r="I50" i="36"/>
  <c r="H50" i="36"/>
  <c r="G50" i="36"/>
  <c r="I49" i="36"/>
  <c r="L49" i="36" s="1"/>
  <c r="H49" i="36"/>
  <c r="G49" i="36"/>
  <c r="I48" i="36"/>
  <c r="H48" i="36"/>
  <c r="G48" i="36"/>
  <c r="L47" i="36"/>
  <c r="I47" i="36"/>
  <c r="H47" i="36"/>
  <c r="G47" i="36"/>
  <c r="I46" i="36"/>
  <c r="H46" i="36"/>
  <c r="G46" i="36"/>
  <c r="I45" i="36"/>
  <c r="H45" i="36"/>
  <c r="G45" i="36"/>
  <c r="I44" i="36"/>
  <c r="H44" i="36"/>
  <c r="G44" i="36"/>
  <c r="I43" i="36"/>
  <c r="H43" i="36"/>
  <c r="G43" i="36"/>
  <c r="I42" i="36"/>
  <c r="H42" i="36"/>
  <c r="G42" i="36"/>
  <c r="L41" i="36"/>
  <c r="I41" i="36"/>
  <c r="H41" i="36"/>
  <c r="G41" i="36"/>
  <c r="L40" i="36"/>
  <c r="I40" i="36"/>
  <c r="H40" i="36"/>
  <c r="G40" i="36"/>
  <c r="L39" i="36"/>
  <c r="I39" i="36"/>
  <c r="H39" i="36"/>
  <c r="G39" i="36"/>
  <c r="I38" i="36"/>
  <c r="H38" i="36"/>
  <c r="G38" i="36"/>
  <c r="I37" i="36"/>
  <c r="H37" i="36"/>
  <c r="G37" i="36"/>
  <c r="I36" i="36"/>
  <c r="H36" i="36"/>
  <c r="G36" i="36"/>
  <c r="I35" i="36"/>
  <c r="H35" i="36"/>
  <c r="G35" i="36"/>
  <c r="L34" i="36"/>
  <c r="I34" i="36"/>
  <c r="H34" i="36"/>
  <c r="G34" i="36"/>
  <c r="L33" i="36"/>
  <c r="I33" i="36"/>
  <c r="H33" i="36"/>
  <c r="G33" i="36"/>
  <c r="I32" i="36"/>
  <c r="H32" i="36"/>
  <c r="G32" i="36"/>
  <c r="I31" i="36"/>
  <c r="L31" i="36" s="1"/>
  <c r="H31" i="36"/>
  <c r="G31" i="36"/>
  <c r="I30" i="36"/>
  <c r="H30" i="36"/>
  <c r="G30" i="36"/>
  <c r="I29" i="36"/>
  <c r="L29" i="36" s="1"/>
  <c r="H29" i="36"/>
  <c r="G29" i="36"/>
  <c r="I28" i="36"/>
  <c r="H28" i="36"/>
  <c r="G28" i="36"/>
  <c r="I27" i="36"/>
  <c r="H27" i="36"/>
  <c r="G27" i="36"/>
  <c r="I26" i="36"/>
  <c r="H26" i="36"/>
  <c r="G26" i="36"/>
  <c r="L25" i="36"/>
  <c r="I25" i="36"/>
  <c r="H25" i="36"/>
  <c r="G25" i="36"/>
  <c r="I24" i="36"/>
  <c r="H24" i="36"/>
  <c r="G24" i="36"/>
  <c r="I23" i="36"/>
  <c r="L23" i="36" s="1"/>
  <c r="H23" i="36"/>
  <c r="G23" i="36"/>
  <c r="I22" i="36"/>
  <c r="H22" i="36"/>
  <c r="G22" i="36"/>
  <c r="I21" i="36"/>
  <c r="H21" i="36"/>
  <c r="G21" i="36"/>
  <c r="I20" i="36"/>
  <c r="L20" i="36" s="1"/>
  <c r="H20" i="36"/>
  <c r="G20" i="36"/>
  <c r="I19" i="36"/>
  <c r="H19" i="36"/>
  <c r="G19" i="36"/>
  <c r="L18" i="36"/>
  <c r="I18" i="36"/>
  <c r="H18" i="36"/>
  <c r="G18" i="36"/>
  <c r="I17" i="36"/>
  <c r="L17" i="36" s="1"/>
  <c r="H17" i="36"/>
  <c r="G17" i="36"/>
  <c r="I16" i="36"/>
  <c r="H16" i="36"/>
  <c r="G16" i="36"/>
  <c r="L15" i="36"/>
  <c r="I15" i="36"/>
  <c r="H15" i="36"/>
  <c r="G15" i="36"/>
  <c r="I14" i="36"/>
  <c r="H14" i="36"/>
  <c r="G14" i="36"/>
  <c r="I13" i="36"/>
  <c r="H13" i="36"/>
  <c r="G13" i="36"/>
  <c r="I12" i="36"/>
  <c r="H12" i="36"/>
  <c r="G12" i="36"/>
  <c r="I11" i="36"/>
  <c r="H11" i="36"/>
  <c r="G11" i="36"/>
  <c r="I10" i="36"/>
  <c r="H10" i="36"/>
  <c r="G10" i="36"/>
  <c r="L9" i="36"/>
  <c r="I9" i="36"/>
  <c r="H9" i="36"/>
  <c r="G9" i="36"/>
  <c r="I8" i="36"/>
  <c r="H8" i="36"/>
  <c r="G8" i="36"/>
  <c r="B8" i="17"/>
  <c r="B6" i="17"/>
  <c r="I9" i="32"/>
  <c r="C42" i="17" a="1"/>
  <c r="C42" i="17" s="1"/>
  <c r="C51" i="17" a="1"/>
  <c r="C51" i="17" s="1"/>
  <c r="C50" i="17" a="1"/>
  <c r="C50" i="17" s="1"/>
  <c r="C49" i="17" a="1"/>
  <c r="C49" i="17" s="1"/>
  <c r="C48" i="17" a="1"/>
  <c r="C48" i="17" s="1"/>
  <c r="B51" i="17"/>
  <c r="B50" i="17"/>
  <c r="B49" i="17"/>
  <c r="B48" i="17"/>
  <c r="C47" i="17" a="1"/>
  <c r="C47" i="17" s="1"/>
  <c r="B47" i="17"/>
  <c r="C46" i="17" a="1"/>
  <c r="C46" i="17" s="1"/>
  <c r="B46" i="17"/>
  <c r="B45" i="17"/>
  <c r="C44" i="17" a="1"/>
  <c r="C44" i="17" s="1"/>
  <c r="C43" i="17" a="1"/>
  <c r="C43" i="17" s="1"/>
  <c r="B44" i="17"/>
  <c r="B43" i="17"/>
  <c r="C13" i="17" a="1"/>
  <c r="C13" i="17" s="1"/>
  <c r="B13" i="17"/>
  <c r="L108" i="35"/>
  <c r="J108" i="35"/>
  <c r="I108" i="35"/>
  <c r="K108" i="35" s="1"/>
  <c r="M108" i="35" s="1"/>
  <c r="N108" i="35" s="1"/>
  <c r="O108" i="35" s="1"/>
  <c r="H108" i="35"/>
  <c r="G108" i="35"/>
  <c r="L107" i="35"/>
  <c r="J107" i="35"/>
  <c r="I107" i="35"/>
  <c r="K107" i="35" s="1"/>
  <c r="M107" i="35" s="1"/>
  <c r="N107" i="35" s="1"/>
  <c r="O107" i="35" s="1"/>
  <c r="H107" i="35"/>
  <c r="G107" i="35"/>
  <c r="L106" i="35"/>
  <c r="J106" i="35"/>
  <c r="I106" i="35"/>
  <c r="H106" i="35"/>
  <c r="G106" i="35"/>
  <c r="L105" i="35"/>
  <c r="J105" i="35"/>
  <c r="I105" i="35"/>
  <c r="K105" i="35" s="1"/>
  <c r="H105" i="35"/>
  <c r="G105" i="35"/>
  <c r="L104" i="35"/>
  <c r="J104" i="35"/>
  <c r="I104" i="35"/>
  <c r="K104" i="35" s="1"/>
  <c r="H104" i="35"/>
  <c r="G104" i="35"/>
  <c r="L103" i="35"/>
  <c r="J103" i="35"/>
  <c r="I103" i="35"/>
  <c r="K103" i="35" s="1"/>
  <c r="H103" i="35"/>
  <c r="G103" i="35"/>
  <c r="L102" i="35"/>
  <c r="J102" i="35"/>
  <c r="I102" i="35"/>
  <c r="K102" i="35" s="1"/>
  <c r="M102" i="35" s="1"/>
  <c r="N102" i="35" s="1"/>
  <c r="O102" i="35" s="1"/>
  <c r="H102" i="35"/>
  <c r="G102" i="35"/>
  <c r="L101" i="35"/>
  <c r="J101" i="35"/>
  <c r="I101" i="35"/>
  <c r="K101" i="35" s="1"/>
  <c r="M101" i="35" s="1"/>
  <c r="N101" i="35" s="1"/>
  <c r="O101" i="35" s="1"/>
  <c r="H101" i="35"/>
  <c r="G101" i="35"/>
  <c r="L100" i="35"/>
  <c r="J100" i="35"/>
  <c r="I100" i="35"/>
  <c r="K100" i="35" s="1"/>
  <c r="M100" i="35" s="1"/>
  <c r="N100" i="35" s="1"/>
  <c r="O100" i="35" s="1"/>
  <c r="H100" i="35"/>
  <c r="G100" i="35"/>
  <c r="L99" i="35"/>
  <c r="J99" i="35"/>
  <c r="I99" i="35"/>
  <c r="K99" i="35" s="1"/>
  <c r="M99" i="35" s="1"/>
  <c r="N99" i="35" s="1"/>
  <c r="O99" i="35" s="1"/>
  <c r="H99" i="35"/>
  <c r="G99" i="35"/>
  <c r="L98" i="35"/>
  <c r="J98" i="35"/>
  <c r="I98" i="35"/>
  <c r="H98" i="35"/>
  <c r="G98" i="35"/>
  <c r="L97" i="35"/>
  <c r="J97" i="35"/>
  <c r="I97" i="35"/>
  <c r="K97" i="35" s="1"/>
  <c r="H97" i="35"/>
  <c r="G97" i="35"/>
  <c r="L96" i="35"/>
  <c r="J96" i="35"/>
  <c r="I96" i="35"/>
  <c r="K96" i="35" s="1"/>
  <c r="M96" i="35" s="1"/>
  <c r="N96" i="35" s="1"/>
  <c r="O96" i="35" s="1"/>
  <c r="H96" i="35"/>
  <c r="G96" i="35"/>
  <c r="L95" i="35"/>
  <c r="J95" i="35"/>
  <c r="I95" i="35"/>
  <c r="K95" i="35" s="1"/>
  <c r="H95" i="35"/>
  <c r="G95" i="35"/>
  <c r="L94" i="35"/>
  <c r="J94" i="35"/>
  <c r="I94" i="35"/>
  <c r="K94" i="35" s="1"/>
  <c r="M94" i="35" s="1"/>
  <c r="N94" i="35" s="1"/>
  <c r="O94" i="35" s="1"/>
  <c r="H94" i="35"/>
  <c r="G94" i="35"/>
  <c r="L93" i="35"/>
  <c r="J93" i="35"/>
  <c r="I93" i="35"/>
  <c r="K93" i="35" s="1"/>
  <c r="H93" i="35"/>
  <c r="G93" i="35"/>
  <c r="L92" i="35"/>
  <c r="J92" i="35"/>
  <c r="I92" i="35"/>
  <c r="K92" i="35" s="1"/>
  <c r="H92" i="35"/>
  <c r="G92" i="35"/>
  <c r="L91" i="35"/>
  <c r="J91" i="35"/>
  <c r="I91" i="35"/>
  <c r="K91" i="35" s="1"/>
  <c r="M91" i="35" s="1"/>
  <c r="N91" i="35" s="1"/>
  <c r="O91" i="35" s="1"/>
  <c r="H91" i="35"/>
  <c r="G91" i="35"/>
  <c r="L90" i="35"/>
  <c r="J90" i="35"/>
  <c r="I90" i="35"/>
  <c r="H90" i="35"/>
  <c r="G90" i="35"/>
  <c r="L89" i="35"/>
  <c r="J89" i="35"/>
  <c r="I89" i="35"/>
  <c r="K89" i="35" s="1"/>
  <c r="H89" i="35"/>
  <c r="G89" i="35"/>
  <c r="L88" i="35"/>
  <c r="J88" i="35"/>
  <c r="I88" i="35"/>
  <c r="K88" i="35" s="1"/>
  <c r="M88" i="35" s="1"/>
  <c r="N88" i="35" s="1"/>
  <c r="O88" i="35" s="1"/>
  <c r="H88" i="35"/>
  <c r="G88" i="35"/>
  <c r="L87" i="35"/>
  <c r="J87" i="35"/>
  <c r="I87" i="35"/>
  <c r="K87" i="35" s="1"/>
  <c r="H87" i="35"/>
  <c r="G87" i="35"/>
  <c r="L86" i="35"/>
  <c r="J86" i="35"/>
  <c r="I86" i="35"/>
  <c r="K86" i="35" s="1"/>
  <c r="H86" i="35"/>
  <c r="G86" i="35"/>
  <c r="L85" i="35"/>
  <c r="J85" i="35"/>
  <c r="I85" i="35"/>
  <c r="K85" i="35" s="1"/>
  <c r="M85" i="35" s="1"/>
  <c r="N85" i="35" s="1"/>
  <c r="O85" i="35" s="1"/>
  <c r="H85" i="35"/>
  <c r="G85" i="35"/>
  <c r="L84" i="35"/>
  <c r="J84" i="35"/>
  <c r="I84" i="35"/>
  <c r="K84" i="35" s="1"/>
  <c r="H84" i="35"/>
  <c r="G84" i="35"/>
  <c r="L83" i="35"/>
  <c r="J83" i="35"/>
  <c r="I83" i="35"/>
  <c r="K83" i="35" s="1"/>
  <c r="H83" i="35"/>
  <c r="G83" i="35"/>
  <c r="L82" i="35"/>
  <c r="J82" i="35"/>
  <c r="I82" i="35"/>
  <c r="H82" i="35"/>
  <c r="G82" i="35"/>
  <c r="L81" i="35"/>
  <c r="K81" i="35"/>
  <c r="J81" i="35"/>
  <c r="I81" i="35"/>
  <c r="H81" i="35"/>
  <c r="G81" i="35"/>
  <c r="L80" i="35"/>
  <c r="J80" i="35"/>
  <c r="I80" i="35"/>
  <c r="K80" i="35" s="1"/>
  <c r="H80" i="35"/>
  <c r="G80" i="35"/>
  <c r="L79" i="35"/>
  <c r="J79" i="35"/>
  <c r="I79" i="35"/>
  <c r="K79" i="35" s="1"/>
  <c r="H79" i="35"/>
  <c r="G79" i="35"/>
  <c r="L78" i="35"/>
  <c r="K78" i="35"/>
  <c r="J78" i="35"/>
  <c r="I78" i="35"/>
  <c r="H78" i="35"/>
  <c r="G78" i="35"/>
  <c r="L77" i="35"/>
  <c r="J77" i="35"/>
  <c r="I77" i="35"/>
  <c r="K77" i="35" s="1"/>
  <c r="M77" i="35" s="1"/>
  <c r="N77" i="35" s="1"/>
  <c r="O77" i="35" s="1"/>
  <c r="H77" i="35"/>
  <c r="G77" i="35"/>
  <c r="L76" i="35"/>
  <c r="J76" i="35"/>
  <c r="I76" i="35"/>
  <c r="K76" i="35" s="1"/>
  <c r="H76" i="35"/>
  <c r="G76" i="35"/>
  <c r="L75" i="35"/>
  <c r="J75" i="35"/>
  <c r="I75" i="35"/>
  <c r="K75" i="35" s="1"/>
  <c r="H75" i="35"/>
  <c r="G75" i="35"/>
  <c r="L74" i="35"/>
  <c r="J74" i="35"/>
  <c r="I74" i="35"/>
  <c r="H74" i="35"/>
  <c r="G74" i="35"/>
  <c r="L73" i="35"/>
  <c r="J73" i="35"/>
  <c r="I73" i="35"/>
  <c r="K73" i="35" s="1"/>
  <c r="M73" i="35" s="1"/>
  <c r="N73" i="35" s="1"/>
  <c r="O73" i="35" s="1"/>
  <c r="H73" i="35"/>
  <c r="G73" i="35"/>
  <c r="L72" i="35"/>
  <c r="J72" i="35"/>
  <c r="I72" i="35"/>
  <c r="K72" i="35" s="1"/>
  <c r="H72" i="35"/>
  <c r="G72" i="35"/>
  <c r="L71" i="35"/>
  <c r="J71" i="35"/>
  <c r="I71" i="35"/>
  <c r="K71" i="35" s="1"/>
  <c r="H71" i="35"/>
  <c r="G71" i="35"/>
  <c r="L70" i="35"/>
  <c r="J70" i="35"/>
  <c r="I70" i="35"/>
  <c r="K70" i="35" s="1"/>
  <c r="M70" i="35" s="1"/>
  <c r="N70" i="35" s="1"/>
  <c r="O70" i="35" s="1"/>
  <c r="H70" i="35"/>
  <c r="G70" i="35"/>
  <c r="L69" i="35"/>
  <c r="J69" i="35"/>
  <c r="I69" i="35"/>
  <c r="K69" i="35" s="1"/>
  <c r="H69" i="35"/>
  <c r="G69" i="35"/>
  <c r="L68" i="35"/>
  <c r="J68" i="35"/>
  <c r="I68" i="35"/>
  <c r="K68" i="35" s="1"/>
  <c r="H68" i="35"/>
  <c r="G68" i="35"/>
  <c r="L67" i="35"/>
  <c r="J67" i="35"/>
  <c r="I67" i="35"/>
  <c r="K67" i="35" s="1"/>
  <c r="H67" i="35"/>
  <c r="G67" i="35"/>
  <c r="L66" i="35"/>
  <c r="J66" i="35"/>
  <c r="K66" i="35" s="1"/>
  <c r="I66" i="35"/>
  <c r="H66" i="35"/>
  <c r="G66" i="35"/>
  <c r="L65" i="35"/>
  <c r="K65" i="35"/>
  <c r="M65" i="35" s="1"/>
  <c r="N65" i="35" s="1"/>
  <c r="O65" i="35" s="1"/>
  <c r="J65" i="35"/>
  <c r="I65" i="35"/>
  <c r="H65" i="35"/>
  <c r="G65" i="35"/>
  <c r="L64" i="35"/>
  <c r="J64" i="35"/>
  <c r="I64" i="35"/>
  <c r="K64" i="35" s="1"/>
  <c r="H64" i="35"/>
  <c r="G64" i="35"/>
  <c r="L63" i="35"/>
  <c r="J63" i="35"/>
  <c r="I63" i="35"/>
  <c r="K63" i="35" s="1"/>
  <c r="H63" i="35"/>
  <c r="G63" i="35"/>
  <c r="L62" i="35"/>
  <c r="K62" i="35"/>
  <c r="M62" i="35" s="1"/>
  <c r="N62" i="35" s="1"/>
  <c r="O62" i="35" s="1"/>
  <c r="J62" i="35"/>
  <c r="I62" i="35"/>
  <c r="H62" i="35"/>
  <c r="G62" i="35"/>
  <c r="L61" i="35"/>
  <c r="J61" i="35"/>
  <c r="I61" i="35"/>
  <c r="K61" i="35" s="1"/>
  <c r="H61" i="35"/>
  <c r="G61" i="35"/>
  <c r="L60" i="35"/>
  <c r="J60" i="35"/>
  <c r="I60" i="35"/>
  <c r="K60" i="35" s="1"/>
  <c r="H60" i="35"/>
  <c r="G60" i="35"/>
  <c r="L59" i="35"/>
  <c r="J59" i="35"/>
  <c r="I59" i="35"/>
  <c r="K59" i="35" s="1"/>
  <c r="H59" i="35"/>
  <c r="G59" i="35"/>
  <c r="L58" i="35"/>
  <c r="J58" i="35"/>
  <c r="I58" i="35"/>
  <c r="H58" i="35"/>
  <c r="G58" i="35"/>
  <c r="L57" i="35"/>
  <c r="J57" i="35"/>
  <c r="I57" i="35"/>
  <c r="K57" i="35" s="1"/>
  <c r="M57" i="35" s="1"/>
  <c r="N57" i="35" s="1"/>
  <c r="O57" i="35" s="1"/>
  <c r="H57" i="35"/>
  <c r="G57" i="35"/>
  <c r="L56" i="35"/>
  <c r="J56" i="35"/>
  <c r="I56" i="35"/>
  <c r="K56" i="35" s="1"/>
  <c r="H56" i="35"/>
  <c r="G56" i="35"/>
  <c r="L55" i="35"/>
  <c r="J55" i="35"/>
  <c r="I55" i="35"/>
  <c r="K55" i="35" s="1"/>
  <c r="H55" i="35"/>
  <c r="G55" i="35"/>
  <c r="L54" i="35"/>
  <c r="J54" i="35"/>
  <c r="I54" i="35"/>
  <c r="K54" i="35" s="1"/>
  <c r="H54" i="35"/>
  <c r="G54" i="35"/>
  <c r="L53" i="35"/>
  <c r="J53" i="35"/>
  <c r="I53" i="35"/>
  <c r="K53" i="35" s="1"/>
  <c r="H53" i="35"/>
  <c r="G53" i="35"/>
  <c r="L52" i="35"/>
  <c r="J52" i="35"/>
  <c r="I52" i="35"/>
  <c r="K52" i="35" s="1"/>
  <c r="H52" i="35"/>
  <c r="G52" i="35"/>
  <c r="L51" i="35"/>
  <c r="J51" i="35"/>
  <c r="I51" i="35"/>
  <c r="K51" i="35" s="1"/>
  <c r="M51" i="35" s="1"/>
  <c r="N51" i="35" s="1"/>
  <c r="O51" i="35" s="1"/>
  <c r="H51" i="35"/>
  <c r="G51" i="35"/>
  <c r="L50" i="35"/>
  <c r="J50" i="35"/>
  <c r="I50" i="35"/>
  <c r="H50" i="35"/>
  <c r="G50" i="35"/>
  <c r="L49" i="35"/>
  <c r="J49" i="35"/>
  <c r="I49" i="35"/>
  <c r="K49" i="35" s="1"/>
  <c r="M49" i="35" s="1"/>
  <c r="N49" i="35" s="1"/>
  <c r="O49" i="35" s="1"/>
  <c r="H49" i="35"/>
  <c r="G49" i="35"/>
  <c r="L48" i="35"/>
  <c r="J48" i="35"/>
  <c r="I48" i="35"/>
  <c r="K48" i="35" s="1"/>
  <c r="M48" i="35" s="1"/>
  <c r="N48" i="35" s="1"/>
  <c r="O48" i="35" s="1"/>
  <c r="H48" i="35"/>
  <c r="G48" i="35"/>
  <c r="L47" i="35"/>
  <c r="J47" i="35"/>
  <c r="I47" i="35"/>
  <c r="K47" i="35" s="1"/>
  <c r="H47" i="35"/>
  <c r="G47" i="35"/>
  <c r="L46" i="35"/>
  <c r="J46" i="35"/>
  <c r="I46" i="35"/>
  <c r="K46" i="35" s="1"/>
  <c r="H46" i="35"/>
  <c r="G46" i="35"/>
  <c r="L45" i="35"/>
  <c r="J45" i="35"/>
  <c r="I45" i="35"/>
  <c r="K45" i="35" s="1"/>
  <c r="H45" i="35"/>
  <c r="G45" i="35"/>
  <c r="L44" i="35"/>
  <c r="J44" i="35"/>
  <c r="I44" i="35"/>
  <c r="K44" i="35" s="1"/>
  <c r="H44" i="35"/>
  <c r="G44" i="35"/>
  <c r="L43" i="35"/>
  <c r="J43" i="35"/>
  <c r="I43" i="35"/>
  <c r="K43" i="35" s="1"/>
  <c r="M43" i="35" s="1"/>
  <c r="N43" i="35" s="1"/>
  <c r="O43" i="35" s="1"/>
  <c r="H43" i="35"/>
  <c r="G43" i="35"/>
  <c r="L42" i="35"/>
  <c r="J42" i="35"/>
  <c r="I42" i="35"/>
  <c r="H42" i="35"/>
  <c r="G42" i="35"/>
  <c r="L41" i="35"/>
  <c r="J41" i="35"/>
  <c r="I41" i="35"/>
  <c r="K41" i="35" s="1"/>
  <c r="M41" i="35" s="1"/>
  <c r="N41" i="35" s="1"/>
  <c r="O41" i="35" s="1"/>
  <c r="H41" i="35"/>
  <c r="G41" i="35"/>
  <c r="L40" i="35"/>
  <c r="J40" i="35"/>
  <c r="I40" i="35"/>
  <c r="K40" i="35" s="1"/>
  <c r="M40" i="35" s="1"/>
  <c r="N40" i="35" s="1"/>
  <c r="O40" i="35" s="1"/>
  <c r="H40" i="35"/>
  <c r="G40" i="35"/>
  <c r="L39" i="35"/>
  <c r="J39" i="35"/>
  <c r="I39" i="35"/>
  <c r="K39" i="35" s="1"/>
  <c r="H39" i="35"/>
  <c r="G39" i="35"/>
  <c r="L38" i="35"/>
  <c r="J38" i="35"/>
  <c r="I38" i="35"/>
  <c r="K38" i="35" s="1"/>
  <c r="H38" i="35"/>
  <c r="G38" i="35"/>
  <c r="L37" i="35"/>
  <c r="J37" i="35"/>
  <c r="I37" i="35"/>
  <c r="K37" i="35" s="1"/>
  <c r="H37" i="35"/>
  <c r="G37" i="35"/>
  <c r="L36" i="35"/>
  <c r="J36" i="35"/>
  <c r="I36" i="35"/>
  <c r="K36" i="35" s="1"/>
  <c r="H36" i="35"/>
  <c r="G36" i="35"/>
  <c r="L35" i="35"/>
  <c r="J35" i="35"/>
  <c r="I35" i="35"/>
  <c r="K35" i="35" s="1"/>
  <c r="M35" i="35" s="1"/>
  <c r="N35" i="35" s="1"/>
  <c r="O35" i="35" s="1"/>
  <c r="H35" i="35"/>
  <c r="G35" i="35"/>
  <c r="L34" i="35"/>
  <c r="J34" i="35"/>
  <c r="I34" i="35"/>
  <c r="H34" i="35"/>
  <c r="G34" i="35"/>
  <c r="L33" i="35"/>
  <c r="J33" i="35"/>
  <c r="I33" i="35"/>
  <c r="K33" i="35" s="1"/>
  <c r="M33" i="35" s="1"/>
  <c r="N33" i="35" s="1"/>
  <c r="O33" i="35" s="1"/>
  <c r="H33" i="35"/>
  <c r="G33" i="35"/>
  <c r="L32" i="35"/>
  <c r="J32" i="35"/>
  <c r="I32" i="35"/>
  <c r="K32" i="35" s="1"/>
  <c r="M32" i="35" s="1"/>
  <c r="N32" i="35" s="1"/>
  <c r="O32" i="35" s="1"/>
  <c r="H32" i="35"/>
  <c r="G32" i="35"/>
  <c r="L31" i="35"/>
  <c r="J31" i="35"/>
  <c r="I31" i="35"/>
  <c r="K31" i="35" s="1"/>
  <c r="H31" i="35"/>
  <c r="G31" i="35"/>
  <c r="L30" i="35"/>
  <c r="J30" i="35"/>
  <c r="I30" i="35"/>
  <c r="K30" i="35" s="1"/>
  <c r="H30" i="35"/>
  <c r="G30" i="35"/>
  <c r="L29" i="35"/>
  <c r="J29" i="35"/>
  <c r="I29" i="35"/>
  <c r="K29" i="35" s="1"/>
  <c r="H29" i="35"/>
  <c r="G29" i="35"/>
  <c r="L28" i="35"/>
  <c r="J28" i="35"/>
  <c r="I28" i="35"/>
  <c r="K28" i="35" s="1"/>
  <c r="H28" i="35"/>
  <c r="G28" i="35"/>
  <c r="L27" i="35"/>
  <c r="J27" i="35"/>
  <c r="I27" i="35"/>
  <c r="K27" i="35" s="1"/>
  <c r="H27" i="35"/>
  <c r="G27" i="35"/>
  <c r="L26" i="35"/>
  <c r="J26" i="35"/>
  <c r="I26" i="35"/>
  <c r="H26" i="35"/>
  <c r="G26" i="35"/>
  <c r="L25" i="35"/>
  <c r="J25" i="35"/>
  <c r="I25" i="35"/>
  <c r="K25" i="35" s="1"/>
  <c r="H25" i="35"/>
  <c r="G25" i="35"/>
  <c r="L24" i="35"/>
  <c r="J24" i="35"/>
  <c r="I24" i="35"/>
  <c r="K24" i="35" s="1"/>
  <c r="M24" i="35" s="1"/>
  <c r="N24" i="35" s="1"/>
  <c r="O24" i="35" s="1"/>
  <c r="H24" i="35"/>
  <c r="G24" i="35"/>
  <c r="L23" i="35"/>
  <c r="J23" i="35"/>
  <c r="I23" i="35"/>
  <c r="K23" i="35" s="1"/>
  <c r="M23" i="35" s="1"/>
  <c r="N23" i="35" s="1"/>
  <c r="O23" i="35" s="1"/>
  <c r="H23" i="35"/>
  <c r="G23" i="35"/>
  <c r="L22" i="35"/>
  <c r="J22" i="35"/>
  <c r="I22" i="35"/>
  <c r="K22" i="35" s="1"/>
  <c r="M22" i="35" s="1"/>
  <c r="N22" i="35" s="1"/>
  <c r="O22" i="35" s="1"/>
  <c r="H22" i="35"/>
  <c r="G22" i="35"/>
  <c r="L21" i="35"/>
  <c r="J21" i="35"/>
  <c r="I21" i="35"/>
  <c r="K21" i="35" s="1"/>
  <c r="M21" i="35" s="1"/>
  <c r="N21" i="35" s="1"/>
  <c r="O21" i="35" s="1"/>
  <c r="H21" i="35"/>
  <c r="G21" i="35"/>
  <c r="L20" i="35"/>
  <c r="J20" i="35"/>
  <c r="I20" i="35"/>
  <c r="K20" i="35" s="1"/>
  <c r="H20" i="35"/>
  <c r="G20" i="35"/>
  <c r="L19" i="35"/>
  <c r="J19" i="35"/>
  <c r="I19" i="35"/>
  <c r="K19" i="35" s="1"/>
  <c r="M19" i="35" s="1"/>
  <c r="N19" i="35" s="1"/>
  <c r="O19" i="35" s="1"/>
  <c r="H19" i="35"/>
  <c r="G19" i="35"/>
  <c r="L18" i="35"/>
  <c r="J18" i="35"/>
  <c r="I18" i="35"/>
  <c r="H18" i="35"/>
  <c r="G18" i="35"/>
  <c r="L17" i="35"/>
  <c r="J17" i="35"/>
  <c r="I17" i="35"/>
  <c r="K17" i="35" s="1"/>
  <c r="H17" i="35"/>
  <c r="G17" i="35"/>
  <c r="L16" i="35"/>
  <c r="J16" i="35"/>
  <c r="I16" i="35"/>
  <c r="K16" i="35" s="1"/>
  <c r="M16" i="35" s="1"/>
  <c r="N16" i="35" s="1"/>
  <c r="O16" i="35" s="1"/>
  <c r="H16" i="35"/>
  <c r="G16" i="35"/>
  <c r="L15" i="35"/>
  <c r="J15" i="35"/>
  <c r="I15" i="35"/>
  <c r="K15" i="35" s="1"/>
  <c r="M15" i="35" s="1"/>
  <c r="N15" i="35" s="1"/>
  <c r="O15" i="35" s="1"/>
  <c r="H15" i="35"/>
  <c r="G15" i="35"/>
  <c r="L14" i="35"/>
  <c r="J14" i="35"/>
  <c r="I14" i="35"/>
  <c r="K14" i="35" s="1"/>
  <c r="H14" i="35"/>
  <c r="G14" i="35"/>
  <c r="L13" i="35"/>
  <c r="K13" i="35"/>
  <c r="M13" i="35" s="1"/>
  <c r="N13" i="35" s="1"/>
  <c r="O13" i="35" s="1"/>
  <c r="J13" i="35"/>
  <c r="I13" i="35"/>
  <c r="H13" i="35"/>
  <c r="G13" i="35"/>
  <c r="L12" i="35"/>
  <c r="J12" i="35"/>
  <c r="I12" i="35"/>
  <c r="K12" i="35" s="1"/>
  <c r="H12" i="35"/>
  <c r="G12" i="35"/>
  <c r="L11" i="35"/>
  <c r="J11" i="35"/>
  <c r="I11" i="35"/>
  <c r="K11" i="35" s="1"/>
  <c r="H11" i="35"/>
  <c r="G11" i="35"/>
  <c r="L10" i="35"/>
  <c r="J10" i="35"/>
  <c r="K10" i="35" s="1"/>
  <c r="M10" i="35" s="1"/>
  <c r="N10" i="35" s="1"/>
  <c r="O10" i="35" s="1"/>
  <c r="I10" i="35"/>
  <c r="H10" i="35"/>
  <c r="G10" i="35"/>
  <c r="L9" i="35"/>
  <c r="J9" i="35"/>
  <c r="I9" i="35"/>
  <c r="K9" i="35" s="1"/>
  <c r="M9" i="35" s="1"/>
  <c r="N9" i="35" s="1"/>
  <c r="O9" i="35" s="1"/>
  <c r="H9" i="35"/>
  <c r="G9" i="35"/>
  <c r="L8" i="35"/>
  <c r="J8" i="35"/>
  <c r="I8" i="35"/>
  <c r="K8" i="35" s="1"/>
  <c r="H8" i="35"/>
  <c r="G8" i="35"/>
  <c r="C12" i="17" a="1"/>
  <c r="C12" i="17" s="1"/>
  <c r="B12" i="17"/>
  <c r="L108" i="34"/>
  <c r="J108" i="34"/>
  <c r="I108" i="34"/>
  <c r="K108" i="34" s="1"/>
  <c r="H108" i="34"/>
  <c r="G108" i="34"/>
  <c r="L107" i="34"/>
  <c r="J107" i="34"/>
  <c r="I107" i="34"/>
  <c r="K107" i="34" s="1"/>
  <c r="M107" i="34" s="1"/>
  <c r="N107" i="34" s="1"/>
  <c r="O107" i="34" s="1"/>
  <c r="H107" i="34"/>
  <c r="G107" i="34"/>
  <c r="L106" i="34"/>
  <c r="J106" i="34"/>
  <c r="I106" i="34"/>
  <c r="K106" i="34" s="1"/>
  <c r="H106" i="34"/>
  <c r="G106" i="34"/>
  <c r="L105" i="34"/>
  <c r="J105" i="34"/>
  <c r="I105" i="34"/>
  <c r="K105" i="34" s="1"/>
  <c r="H105" i="34"/>
  <c r="G105" i="34"/>
  <c r="L104" i="34"/>
  <c r="J104" i="34"/>
  <c r="K104" i="34" s="1"/>
  <c r="M104" i="34" s="1"/>
  <c r="N104" i="34" s="1"/>
  <c r="O104" i="34" s="1"/>
  <c r="I104" i="34"/>
  <c r="H104" i="34"/>
  <c r="G104" i="34"/>
  <c r="L103" i="34"/>
  <c r="K103" i="34"/>
  <c r="M103" i="34" s="1"/>
  <c r="N103" i="34" s="1"/>
  <c r="O103" i="34" s="1"/>
  <c r="J103" i="34"/>
  <c r="I103" i="34"/>
  <c r="H103" i="34"/>
  <c r="G103" i="34"/>
  <c r="L102" i="34"/>
  <c r="K102" i="34"/>
  <c r="J102" i="34"/>
  <c r="I102" i="34"/>
  <c r="H102" i="34"/>
  <c r="G102" i="34"/>
  <c r="L101" i="34"/>
  <c r="J101" i="34"/>
  <c r="I101" i="34"/>
  <c r="K101" i="34" s="1"/>
  <c r="M101" i="34" s="1"/>
  <c r="N101" i="34" s="1"/>
  <c r="O101" i="34" s="1"/>
  <c r="H101" i="34"/>
  <c r="G101" i="34"/>
  <c r="L100" i="34"/>
  <c r="J100" i="34"/>
  <c r="I100" i="34"/>
  <c r="K100" i="34" s="1"/>
  <c r="M100" i="34" s="1"/>
  <c r="N100" i="34" s="1"/>
  <c r="O100" i="34" s="1"/>
  <c r="H100" i="34"/>
  <c r="G100" i="34"/>
  <c r="L99" i="34"/>
  <c r="K99" i="34"/>
  <c r="M99" i="34" s="1"/>
  <c r="N99" i="34" s="1"/>
  <c r="O99" i="34" s="1"/>
  <c r="J99" i="34"/>
  <c r="I99" i="34"/>
  <c r="H99" i="34"/>
  <c r="G99" i="34"/>
  <c r="L98" i="34"/>
  <c r="J98" i="34"/>
  <c r="I98" i="34"/>
  <c r="K98" i="34" s="1"/>
  <c r="H98" i="34"/>
  <c r="G98" i="34"/>
  <c r="L97" i="34"/>
  <c r="J97" i="34"/>
  <c r="I97" i="34"/>
  <c r="K97" i="34" s="1"/>
  <c r="H97" i="34"/>
  <c r="G97" i="34"/>
  <c r="L96" i="34"/>
  <c r="J96" i="34"/>
  <c r="I96" i="34"/>
  <c r="H96" i="34"/>
  <c r="G96" i="34"/>
  <c r="L95" i="34"/>
  <c r="J95" i="34"/>
  <c r="I95" i="34"/>
  <c r="K95" i="34" s="1"/>
  <c r="M95" i="34" s="1"/>
  <c r="N95" i="34" s="1"/>
  <c r="O95" i="34" s="1"/>
  <c r="H95" i="34"/>
  <c r="G95" i="34"/>
  <c r="L94" i="34"/>
  <c r="J94" i="34"/>
  <c r="I94" i="34"/>
  <c r="K94" i="34" s="1"/>
  <c r="H94" i="34"/>
  <c r="G94" i="34"/>
  <c r="M93" i="34"/>
  <c r="N93" i="34" s="1"/>
  <c r="O93" i="34" s="1"/>
  <c r="L93" i="34"/>
  <c r="K93" i="34"/>
  <c r="J93" i="34"/>
  <c r="I93" i="34"/>
  <c r="H93" i="34"/>
  <c r="G93" i="34"/>
  <c r="L92" i="34"/>
  <c r="J92" i="34"/>
  <c r="K92" i="34" s="1"/>
  <c r="I92" i="34"/>
  <c r="H92" i="34"/>
  <c r="G92" i="34"/>
  <c r="L91" i="34"/>
  <c r="J91" i="34"/>
  <c r="I91" i="34"/>
  <c r="K91" i="34" s="1"/>
  <c r="M91" i="34" s="1"/>
  <c r="N91" i="34" s="1"/>
  <c r="O91" i="34" s="1"/>
  <c r="H91" i="34"/>
  <c r="G91" i="34"/>
  <c r="L90" i="34"/>
  <c r="J90" i="34"/>
  <c r="I90" i="34"/>
  <c r="K90" i="34" s="1"/>
  <c r="H90" i="34"/>
  <c r="G90" i="34"/>
  <c r="L89" i="34"/>
  <c r="J89" i="34"/>
  <c r="I89" i="34"/>
  <c r="K89" i="34" s="1"/>
  <c r="H89" i="34"/>
  <c r="G89" i="34"/>
  <c r="L88" i="34"/>
  <c r="J88" i="34"/>
  <c r="K88" i="34" s="1"/>
  <c r="M88" i="34" s="1"/>
  <c r="N88" i="34" s="1"/>
  <c r="O88" i="34" s="1"/>
  <c r="I88" i="34"/>
  <c r="H88" i="34"/>
  <c r="G88" i="34"/>
  <c r="L87" i="34"/>
  <c r="J87" i="34"/>
  <c r="I87" i="34"/>
  <c r="K87" i="34" s="1"/>
  <c r="M87" i="34" s="1"/>
  <c r="N87" i="34" s="1"/>
  <c r="O87" i="34" s="1"/>
  <c r="H87" i="34"/>
  <c r="G87" i="34"/>
  <c r="L86" i="34"/>
  <c r="J86" i="34"/>
  <c r="I86" i="34"/>
  <c r="K86" i="34" s="1"/>
  <c r="H86" i="34"/>
  <c r="G86" i="34"/>
  <c r="L85" i="34"/>
  <c r="J85" i="34"/>
  <c r="I85" i="34"/>
  <c r="K85" i="34" s="1"/>
  <c r="M85" i="34" s="1"/>
  <c r="N85" i="34" s="1"/>
  <c r="O85" i="34" s="1"/>
  <c r="H85" i="34"/>
  <c r="G85" i="34"/>
  <c r="L84" i="34"/>
  <c r="J84" i="34"/>
  <c r="K84" i="34" s="1"/>
  <c r="M84" i="34" s="1"/>
  <c r="N84" i="34" s="1"/>
  <c r="O84" i="34" s="1"/>
  <c r="I84" i="34"/>
  <c r="H84" i="34"/>
  <c r="G84" i="34"/>
  <c r="L83" i="34"/>
  <c r="K83" i="34"/>
  <c r="J83" i="34"/>
  <c r="I83" i="34"/>
  <c r="H83" i="34"/>
  <c r="G83" i="34"/>
  <c r="L82" i="34"/>
  <c r="J82" i="34"/>
  <c r="I82" i="34"/>
  <c r="K82" i="34" s="1"/>
  <c r="M82" i="34" s="1"/>
  <c r="N82" i="34" s="1"/>
  <c r="O82" i="34" s="1"/>
  <c r="H82" i="34"/>
  <c r="G82" i="34"/>
  <c r="L81" i="34"/>
  <c r="J81" i="34"/>
  <c r="I81" i="34"/>
  <c r="K81" i="34" s="1"/>
  <c r="H81" i="34"/>
  <c r="G81" i="34"/>
  <c r="L80" i="34"/>
  <c r="J80" i="34"/>
  <c r="K80" i="34" s="1"/>
  <c r="I80" i="34"/>
  <c r="H80" i="34"/>
  <c r="G80" i="34"/>
  <c r="L79" i="34"/>
  <c r="J79" i="34"/>
  <c r="I79" i="34"/>
  <c r="K79" i="34" s="1"/>
  <c r="H79" i="34"/>
  <c r="G79" i="34"/>
  <c r="L78" i="34"/>
  <c r="J78" i="34"/>
  <c r="I78" i="34"/>
  <c r="K78" i="34" s="1"/>
  <c r="H78" i="34"/>
  <c r="G78" i="34"/>
  <c r="L77" i="34"/>
  <c r="K77" i="34"/>
  <c r="M77" i="34" s="1"/>
  <c r="N77" i="34" s="1"/>
  <c r="O77" i="34" s="1"/>
  <c r="J77" i="34"/>
  <c r="I77" i="34"/>
  <c r="H77" i="34"/>
  <c r="G77" i="34"/>
  <c r="L76" i="34"/>
  <c r="J76" i="34"/>
  <c r="I76" i="34"/>
  <c r="H76" i="34"/>
  <c r="G76" i="34"/>
  <c r="L75" i="34"/>
  <c r="K75" i="34"/>
  <c r="M75" i="34" s="1"/>
  <c r="N75" i="34" s="1"/>
  <c r="O75" i="34" s="1"/>
  <c r="J75" i="34"/>
  <c r="I75" i="34"/>
  <c r="H75" i="34"/>
  <c r="G75" i="34"/>
  <c r="L74" i="34"/>
  <c r="J74" i="34"/>
  <c r="I74" i="34"/>
  <c r="K74" i="34" s="1"/>
  <c r="H74" i="34"/>
  <c r="G74" i="34"/>
  <c r="L73" i="34"/>
  <c r="J73" i="34"/>
  <c r="I73" i="34"/>
  <c r="K73" i="34" s="1"/>
  <c r="H73" i="34"/>
  <c r="G73" i="34"/>
  <c r="L72" i="34"/>
  <c r="J72" i="34"/>
  <c r="K72" i="34" s="1"/>
  <c r="M72" i="34" s="1"/>
  <c r="N72" i="34" s="1"/>
  <c r="O72" i="34" s="1"/>
  <c r="I72" i="34"/>
  <c r="H72" i="34"/>
  <c r="G72" i="34"/>
  <c r="L71" i="34"/>
  <c r="J71" i="34"/>
  <c r="I71" i="34"/>
  <c r="K71" i="34" s="1"/>
  <c r="H71" i="34"/>
  <c r="G71" i="34"/>
  <c r="L70" i="34"/>
  <c r="J70" i="34"/>
  <c r="I70" i="34"/>
  <c r="K70" i="34" s="1"/>
  <c r="H70" i="34"/>
  <c r="G70" i="34"/>
  <c r="L69" i="34"/>
  <c r="K69" i="34"/>
  <c r="M69" i="34" s="1"/>
  <c r="N69" i="34" s="1"/>
  <c r="O69" i="34" s="1"/>
  <c r="J69" i="34"/>
  <c r="I69" i="34"/>
  <c r="H69" i="34"/>
  <c r="G69" i="34"/>
  <c r="L68" i="34"/>
  <c r="J68" i="34"/>
  <c r="I68" i="34"/>
  <c r="H68" i="34"/>
  <c r="G68" i="34"/>
  <c r="L67" i="34"/>
  <c r="J67" i="34"/>
  <c r="I67" i="34"/>
  <c r="K67" i="34" s="1"/>
  <c r="M67" i="34" s="1"/>
  <c r="N67" i="34" s="1"/>
  <c r="O67" i="34" s="1"/>
  <c r="H67" i="34"/>
  <c r="G67" i="34"/>
  <c r="L66" i="34"/>
  <c r="J66" i="34"/>
  <c r="I66" i="34"/>
  <c r="K66" i="34" s="1"/>
  <c r="H66" i="34"/>
  <c r="G66" i="34"/>
  <c r="L65" i="34"/>
  <c r="J65" i="34"/>
  <c r="I65" i="34"/>
  <c r="K65" i="34" s="1"/>
  <c r="H65" i="34"/>
  <c r="G65" i="34"/>
  <c r="L64" i="34"/>
  <c r="J64" i="34"/>
  <c r="I64" i="34"/>
  <c r="H64" i="34"/>
  <c r="G64" i="34"/>
  <c r="L63" i="34"/>
  <c r="J63" i="34"/>
  <c r="I63" i="34"/>
  <c r="K63" i="34" s="1"/>
  <c r="H63" i="34"/>
  <c r="G63" i="34"/>
  <c r="L62" i="34"/>
  <c r="J62" i="34"/>
  <c r="I62" i="34"/>
  <c r="K62" i="34" s="1"/>
  <c r="H62" i="34"/>
  <c r="G62" i="34"/>
  <c r="L61" i="34"/>
  <c r="J61" i="34"/>
  <c r="I61" i="34"/>
  <c r="K61" i="34" s="1"/>
  <c r="M61" i="34" s="1"/>
  <c r="N61" i="34" s="1"/>
  <c r="O61" i="34" s="1"/>
  <c r="H61" i="34"/>
  <c r="G61" i="34"/>
  <c r="L60" i="34"/>
  <c r="J60" i="34"/>
  <c r="I60" i="34"/>
  <c r="H60" i="34"/>
  <c r="G60" i="34"/>
  <c r="L59" i="34"/>
  <c r="J59" i="34"/>
  <c r="I59" i="34"/>
  <c r="K59" i="34" s="1"/>
  <c r="M59" i="34" s="1"/>
  <c r="N59" i="34" s="1"/>
  <c r="O59" i="34" s="1"/>
  <c r="H59" i="34"/>
  <c r="G59" i="34"/>
  <c r="L58" i="34"/>
  <c r="J58" i="34"/>
  <c r="I58" i="34"/>
  <c r="K58" i="34" s="1"/>
  <c r="M58" i="34" s="1"/>
  <c r="N58" i="34" s="1"/>
  <c r="O58" i="34" s="1"/>
  <c r="H58" i="34"/>
  <c r="G58" i="34"/>
  <c r="L57" i="34"/>
  <c r="J57" i="34"/>
  <c r="I57" i="34"/>
  <c r="K57" i="34" s="1"/>
  <c r="H57" i="34"/>
  <c r="G57" i="34"/>
  <c r="L56" i="34"/>
  <c r="J56" i="34"/>
  <c r="I56" i="34"/>
  <c r="H56" i="34"/>
  <c r="G56" i="34"/>
  <c r="L55" i="34"/>
  <c r="J55" i="34"/>
  <c r="I55" i="34"/>
  <c r="K55" i="34" s="1"/>
  <c r="M55" i="34" s="1"/>
  <c r="N55" i="34" s="1"/>
  <c r="O55" i="34" s="1"/>
  <c r="H55" i="34"/>
  <c r="G55" i="34"/>
  <c r="L54" i="34"/>
  <c r="J54" i="34"/>
  <c r="I54" i="34"/>
  <c r="K54" i="34" s="1"/>
  <c r="H54" i="34"/>
  <c r="G54" i="34"/>
  <c r="L53" i="34"/>
  <c r="J53" i="34"/>
  <c r="I53" i="34"/>
  <c r="K53" i="34" s="1"/>
  <c r="M53" i="34" s="1"/>
  <c r="N53" i="34" s="1"/>
  <c r="O53" i="34" s="1"/>
  <c r="H53" i="34"/>
  <c r="G53" i="34"/>
  <c r="L52" i="34"/>
  <c r="J52" i="34"/>
  <c r="K52" i="34" s="1"/>
  <c r="M52" i="34" s="1"/>
  <c r="N52" i="34" s="1"/>
  <c r="O52" i="34" s="1"/>
  <c r="I52" i="34"/>
  <c r="H52" i="34"/>
  <c r="G52" i="34"/>
  <c r="L51" i="34"/>
  <c r="J51" i="34"/>
  <c r="I51" i="34"/>
  <c r="K51" i="34" s="1"/>
  <c r="M51" i="34" s="1"/>
  <c r="N51" i="34" s="1"/>
  <c r="O51" i="34" s="1"/>
  <c r="H51" i="34"/>
  <c r="G51" i="34"/>
  <c r="L50" i="34"/>
  <c r="J50" i="34"/>
  <c r="I50" i="34"/>
  <c r="K50" i="34" s="1"/>
  <c r="M50" i="34" s="1"/>
  <c r="N50" i="34" s="1"/>
  <c r="O50" i="34" s="1"/>
  <c r="H50" i="34"/>
  <c r="G50" i="34"/>
  <c r="L49" i="34"/>
  <c r="J49" i="34"/>
  <c r="I49" i="34"/>
  <c r="K49" i="34" s="1"/>
  <c r="H49" i="34"/>
  <c r="G49" i="34"/>
  <c r="L48" i="34"/>
  <c r="J48" i="34"/>
  <c r="I48" i="34"/>
  <c r="H48" i="34"/>
  <c r="G48" i="34"/>
  <c r="L47" i="34"/>
  <c r="J47" i="34"/>
  <c r="I47" i="34"/>
  <c r="K47" i="34" s="1"/>
  <c r="H47" i="34"/>
  <c r="G47" i="34"/>
  <c r="L46" i="34"/>
  <c r="J46" i="34"/>
  <c r="I46" i="34"/>
  <c r="K46" i="34" s="1"/>
  <c r="H46" i="34"/>
  <c r="G46" i="34"/>
  <c r="L45" i="34"/>
  <c r="J45" i="34"/>
  <c r="I45" i="34"/>
  <c r="K45" i="34" s="1"/>
  <c r="M45" i="34" s="1"/>
  <c r="N45" i="34" s="1"/>
  <c r="O45" i="34" s="1"/>
  <c r="H45" i="34"/>
  <c r="G45" i="34"/>
  <c r="L44" i="34"/>
  <c r="J44" i="34"/>
  <c r="I44" i="34"/>
  <c r="H44" i="34"/>
  <c r="G44" i="34"/>
  <c r="L43" i="34"/>
  <c r="K43" i="34"/>
  <c r="M43" i="34" s="1"/>
  <c r="N43" i="34" s="1"/>
  <c r="O43" i="34" s="1"/>
  <c r="J43" i="34"/>
  <c r="I43" i="34"/>
  <c r="H43" i="34"/>
  <c r="G43" i="34"/>
  <c r="L42" i="34"/>
  <c r="J42" i="34"/>
  <c r="I42" i="34"/>
  <c r="K42" i="34" s="1"/>
  <c r="M42" i="34" s="1"/>
  <c r="N42" i="34" s="1"/>
  <c r="O42" i="34" s="1"/>
  <c r="H42" i="34"/>
  <c r="G42" i="34"/>
  <c r="L41" i="34"/>
  <c r="J41" i="34"/>
  <c r="I41" i="34"/>
  <c r="K41" i="34" s="1"/>
  <c r="H41" i="34"/>
  <c r="G41" i="34"/>
  <c r="L40" i="34"/>
  <c r="J40" i="34"/>
  <c r="K40" i="34" s="1"/>
  <c r="M40" i="34" s="1"/>
  <c r="N40" i="34" s="1"/>
  <c r="O40" i="34" s="1"/>
  <c r="I40" i="34"/>
  <c r="H40" i="34"/>
  <c r="G40" i="34"/>
  <c r="L39" i="34"/>
  <c r="J39" i="34"/>
  <c r="I39" i="34"/>
  <c r="K39" i="34" s="1"/>
  <c r="H39" i="34"/>
  <c r="G39" i="34"/>
  <c r="L38" i="34"/>
  <c r="J38" i="34"/>
  <c r="I38" i="34"/>
  <c r="K38" i="34" s="1"/>
  <c r="H38" i="34"/>
  <c r="G38" i="34"/>
  <c r="L37" i="34"/>
  <c r="K37" i="34"/>
  <c r="M37" i="34" s="1"/>
  <c r="N37" i="34" s="1"/>
  <c r="O37" i="34" s="1"/>
  <c r="J37" i="34"/>
  <c r="I37" i="34"/>
  <c r="H37" i="34"/>
  <c r="G37" i="34"/>
  <c r="L36" i="34"/>
  <c r="J36" i="34"/>
  <c r="I36" i="34"/>
  <c r="H36" i="34"/>
  <c r="G36" i="34"/>
  <c r="L35" i="34"/>
  <c r="K35" i="34"/>
  <c r="M35" i="34" s="1"/>
  <c r="N35" i="34" s="1"/>
  <c r="O35" i="34" s="1"/>
  <c r="J35" i="34"/>
  <c r="I35" i="34"/>
  <c r="H35" i="34"/>
  <c r="G35" i="34"/>
  <c r="L34" i="34"/>
  <c r="J34" i="34"/>
  <c r="I34" i="34"/>
  <c r="K34" i="34" s="1"/>
  <c r="H34" i="34"/>
  <c r="G34" i="34"/>
  <c r="L33" i="34"/>
  <c r="J33" i="34"/>
  <c r="I33" i="34"/>
  <c r="K33" i="34" s="1"/>
  <c r="H33" i="34"/>
  <c r="G33" i="34"/>
  <c r="L32" i="34"/>
  <c r="J32" i="34"/>
  <c r="I32" i="34"/>
  <c r="H32" i="34"/>
  <c r="G32" i="34"/>
  <c r="L31" i="34"/>
  <c r="J31" i="34"/>
  <c r="I31" i="34"/>
  <c r="K31" i="34" s="1"/>
  <c r="M31" i="34" s="1"/>
  <c r="N31" i="34" s="1"/>
  <c r="O31" i="34" s="1"/>
  <c r="H31" i="34"/>
  <c r="G31" i="34"/>
  <c r="L30" i="34"/>
  <c r="J30" i="34"/>
  <c r="I30" i="34"/>
  <c r="K30" i="34" s="1"/>
  <c r="H30" i="34"/>
  <c r="G30" i="34"/>
  <c r="L29" i="34"/>
  <c r="J29" i="34"/>
  <c r="I29" i="34"/>
  <c r="K29" i="34" s="1"/>
  <c r="M29" i="34" s="1"/>
  <c r="N29" i="34" s="1"/>
  <c r="O29" i="34" s="1"/>
  <c r="H29" i="34"/>
  <c r="G29" i="34"/>
  <c r="L28" i="34"/>
  <c r="J28" i="34"/>
  <c r="K28" i="34" s="1"/>
  <c r="I28" i="34"/>
  <c r="H28" i="34"/>
  <c r="G28" i="34"/>
  <c r="L27" i="34"/>
  <c r="J27" i="34"/>
  <c r="I27" i="34"/>
  <c r="K27" i="34" s="1"/>
  <c r="M27" i="34" s="1"/>
  <c r="N27" i="34" s="1"/>
  <c r="O27" i="34" s="1"/>
  <c r="H27" i="34"/>
  <c r="G27" i="34"/>
  <c r="L26" i="34"/>
  <c r="J26" i="34"/>
  <c r="I26" i="34"/>
  <c r="K26" i="34" s="1"/>
  <c r="M26" i="34" s="1"/>
  <c r="N26" i="34" s="1"/>
  <c r="O26" i="34" s="1"/>
  <c r="H26" i="34"/>
  <c r="G26" i="34"/>
  <c r="L25" i="34"/>
  <c r="J25" i="34"/>
  <c r="I25" i="34"/>
  <c r="K25" i="34" s="1"/>
  <c r="H25" i="34"/>
  <c r="G25" i="34"/>
  <c r="L24" i="34"/>
  <c r="J24" i="34"/>
  <c r="K24" i="34" s="1"/>
  <c r="M24" i="34" s="1"/>
  <c r="N24" i="34" s="1"/>
  <c r="O24" i="34" s="1"/>
  <c r="I24" i="34"/>
  <c r="H24" i="34"/>
  <c r="G24" i="34"/>
  <c r="L23" i="34"/>
  <c r="J23" i="34"/>
  <c r="I23" i="34"/>
  <c r="K23" i="34" s="1"/>
  <c r="M23" i="34" s="1"/>
  <c r="N23" i="34" s="1"/>
  <c r="O23" i="34" s="1"/>
  <c r="H23" i="34"/>
  <c r="G23" i="34"/>
  <c r="L22" i="34"/>
  <c r="J22" i="34"/>
  <c r="I22" i="34"/>
  <c r="K22" i="34" s="1"/>
  <c r="H22" i="34"/>
  <c r="G22" i="34"/>
  <c r="L21" i="34"/>
  <c r="J21" i="34"/>
  <c r="I21" i="34"/>
  <c r="K21" i="34" s="1"/>
  <c r="M21" i="34" s="1"/>
  <c r="N21" i="34" s="1"/>
  <c r="O21" i="34" s="1"/>
  <c r="H21" i="34"/>
  <c r="G21" i="34"/>
  <c r="L20" i="34"/>
  <c r="J20" i="34"/>
  <c r="K20" i="34" s="1"/>
  <c r="M20" i="34" s="1"/>
  <c r="N20" i="34" s="1"/>
  <c r="O20" i="34" s="1"/>
  <c r="I20" i="34"/>
  <c r="H20" i="34"/>
  <c r="G20" i="34"/>
  <c r="L19" i="34"/>
  <c r="K19" i="34"/>
  <c r="J19" i="34"/>
  <c r="I19" i="34"/>
  <c r="H19" i="34"/>
  <c r="G19" i="34"/>
  <c r="L18" i="34"/>
  <c r="J18" i="34"/>
  <c r="I18" i="34"/>
  <c r="K18" i="34" s="1"/>
  <c r="M18" i="34" s="1"/>
  <c r="N18" i="34" s="1"/>
  <c r="O18" i="34" s="1"/>
  <c r="H18" i="34"/>
  <c r="G18" i="34"/>
  <c r="L17" i="34"/>
  <c r="J17" i="34"/>
  <c r="I17" i="34"/>
  <c r="K17" i="34" s="1"/>
  <c r="H17" i="34"/>
  <c r="G17" i="34"/>
  <c r="L16" i="34"/>
  <c r="J16" i="34"/>
  <c r="K16" i="34" s="1"/>
  <c r="I16" i="34"/>
  <c r="H16" i="34"/>
  <c r="G16" i="34"/>
  <c r="L15" i="34"/>
  <c r="J15" i="34"/>
  <c r="I15" i="34"/>
  <c r="K15" i="34" s="1"/>
  <c r="H15" i="34"/>
  <c r="G15" i="34"/>
  <c r="L14" i="34"/>
  <c r="J14" i="34"/>
  <c r="I14" i="34"/>
  <c r="K14" i="34" s="1"/>
  <c r="H14" i="34"/>
  <c r="G14" i="34"/>
  <c r="L13" i="34"/>
  <c r="K13" i="34"/>
  <c r="M13" i="34" s="1"/>
  <c r="N13" i="34" s="1"/>
  <c r="O13" i="34" s="1"/>
  <c r="J13" i="34"/>
  <c r="I13" i="34"/>
  <c r="H13" i="34"/>
  <c r="G13" i="34"/>
  <c r="L12" i="34"/>
  <c r="J12" i="34"/>
  <c r="I12" i="34"/>
  <c r="H12" i="34"/>
  <c r="G12" i="34"/>
  <c r="L11" i="34"/>
  <c r="K11" i="34"/>
  <c r="M11" i="34" s="1"/>
  <c r="N11" i="34" s="1"/>
  <c r="O11" i="34" s="1"/>
  <c r="J11" i="34"/>
  <c r="I11" i="34"/>
  <c r="H11" i="34"/>
  <c r="G11" i="34"/>
  <c r="L10" i="34"/>
  <c r="J10" i="34"/>
  <c r="I10" i="34"/>
  <c r="K10" i="34" s="1"/>
  <c r="H10" i="34"/>
  <c r="G10" i="34"/>
  <c r="L9" i="34"/>
  <c r="J9" i="34"/>
  <c r="I9" i="34"/>
  <c r="K9" i="34" s="1"/>
  <c r="H9" i="34"/>
  <c r="G9" i="34"/>
  <c r="L8" i="34"/>
  <c r="J8" i="34"/>
  <c r="I8" i="34"/>
  <c r="H8" i="34"/>
  <c r="G8" i="34"/>
  <c r="C11" i="17" a="1"/>
  <c r="C11" i="17" s="1"/>
  <c r="B11" i="17"/>
  <c r="L108" i="33"/>
  <c r="J108" i="33"/>
  <c r="I108" i="33"/>
  <c r="K108" i="33" s="1"/>
  <c r="H108" i="33"/>
  <c r="G108" i="33"/>
  <c r="L107" i="33"/>
  <c r="J107" i="33"/>
  <c r="I107" i="33"/>
  <c r="K107" i="33" s="1"/>
  <c r="M107" i="33" s="1"/>
  <c r="N107" i="33" s="1"/>
  <c r="O107" i="33" s="1"/>
  <c r="H107" i="33"/>
  <c r="G107" i="33"/>
  <c r="L106" i="33"/>
  <c r="J106" i="33"/>
  <c r="I106" i="33"/>
  <c r="K106" i="33" s="1"/>
  <c r="H106" i="33"/>
  <c r="G106" i="33"/>
  <c r="L105" i="33"/>
  <c r="J105" i="33"/>
  <c r="I105" i="33"/>
  <c r="K105" i="33" s="1"/>
  <c r="H105" i="33"/>
  <c r="G105" i="33"/>
  <c r="L104" i="33"/>
  <c r="J104" i="33"/>
  <c r="I104" i="33"/>
  <c r="K104" i="33" s="1"/>
  <c r="M104" i="33" s="1"/>
  <c r="N104" i="33" s="1"/>
  <c r="O104" i="33" s="1"/>
  <c r="H104" i="33"/>
  <c r="G104" i="33"/>
  <c r="L103" i="33"/>
  <c r="J103" i="33"/>
  <c r="I103" i="33"/>
  <c r="H103" i="33"/>
  <c r="G103" i="33"/>
  <c r="L102" i="33"/>
  <c r="K102" i="33"/>
  <c r="J102" i="33"/>
  <c r="I102" i="33"/>
  <c r="H102" i="33"/>
  <c r="G102" i="33"/>
  <c r="L101" i="33"/>
  <c r="J101" i="33"/>
  <c r="I101" i="33"/>
  <c r="K101" i="33" s="1"/>
  <c r="M101" i="33" s="1"/>
  <c r="N101" i="33" s="1"/>
  <c r="O101" i="33" s="1"/>
  <c r="H101" i="33"/>
  <c r="G101" i="33"/>
  <c r="L100" i="33"/>
  <c r="J100" i="33"/>
  <c r="I100" i="33"/>
  <c r="K100" i="33" s="1"/>
  <c r="M100" i="33" s="1"/>
  <c r="N100" i="33" s="1"/>
  <c r="O100" i="33" s="1"/>
  <c r="H100" i="33"/>
  <c r="G100" i="33"/>
  <c r="L99" i="33"/>
  <c r="J99" i="33"/>
  <c r="I99" i="33"/>
  <c r="K99" i="33" s="1"/>
  <c r="H99" i="33"/>
  <c r="G99" i="33"/>
  <c r="L98" i="33"/>
  <c r="J98" i="33"/>
  <c r="I98" i="33"/>
  <c r="K98" i="33" s="1"/>
  <c r="H98" i="33"/>
  <c r="G98" i="33"/>
  <c r="L97" i="33"/>
  <c r="J97" i="33"/>
  <c r="I97" i="33"/>
  <c r="K97" i="33" s="1"/>
  <c r="H97" i="33"/>
  <c r="G97" i="33"/>
  <c r="L96" i="33"/>
  <c r="J96" i="33"/>
  <c r="I96" i="33"/>
  <c r="K96" i="33" s="1"/>
  <c r="M96" i="33" s="1"/>
  <c r="N96" i="33" s="1"/>
  <c r="O96" i="33" s="1"/>
  <c r="H96" i="33"/>
  <c r="G96" i="33"/>
  <c r="L95" i="33"/>
  <c r="J95" i="33"/>
  <c r="I95" i="33"/>
  <c r="K95" i="33" s="1"/>
  <c r="M95" i="33" s="1"/>
  <c r="N95" i="33" s="1"/>
  <c r="O95" i="33" s="1"/>
  <c r="H95" i="33"/>
  <c r="G95" i="33"/>
  <c r="L94" i="33"/>
  <c r="J94" i="33"/>
  <c r="I94" i="33"/>
  <c r="K94" i="33" s="1"/>
  <c r="H94" i="33"/>
  <c r="G94" i="33"/>
  <c r="L93" i="33"/>
  <c r="J93" i="33"/>
  <c r="I93" i="33"/>
  <c r="K93" i="33" s="1"/>
  <c r="M93" i="33" s="1"/>
  <c r="N93" i="33" s="1"/>
  <c r="O93" i="33" s="1"/>
  <c r="H93" i="33"/>
  <c r="G93" i="33"/>
  <c r="L92" i="33"/>
  <c r="J92" i="33"/>
  <c r="I92" i="33"/>
  <c r="K92" i="33" s="1"/>
  <c r="M92" i="33" s="1"/>
  <c r="N92" i="33" s="1"/>
  <c r="O92" i="33" s="1"/>
  <c r="H92" i="33"/>
  <c r="G92" i="33"/>
  <c r="L91" i="33"/>
  <c r="J91" i="33"/>
  <c r="I91" i="33"/>
  <c r="K91" i="33" s="1"/>
  <c r="H91" i="33"/>
  <c r="G91" i="33"/>
  <c r="L90" i="33"/>
  <c r="J90" i="33"/>
  <c r="I90" i="33"/>
  <c r="K90" i="33" s="1"/>
  <c r="M90" i="33" s="1"/>
  <c r="N90" i="33" s="1"/>
  <c r="O90" i="33" s="1"/>
  <c r="H90" i="33"/>
  <c r="G90" i="33"/>
  <c r="L89" i="33"/>
  <c r="J89" i="33"/>
  <c r="I89" i="33"/>
  <c r="K89" i="33" s="1"/>
  <c r="M89" i="33" s="1"/>
  <c r="N89" i="33" s="1"/>
  <c r="O89" i="33" s="1"/>
  <c r="H89" i="33"/>
  <c r="G89" i="33"/>
  <c r="L88" i="33"/>
  <c r="J88" i="33"/>
  <c r="I88" i="33"/>
  <c r="K88" i="33" s="1"/>
  <c r="H88" i="33"/>
  <c r="G88" i="33"/>
  <c r="L87" i="33"/>
  <c r="J87" i="33"/>
  <c r="I87" i="33"/>
  <c r="K87" i="33" s="1"/>
  <c r="H87" i="33"/>
  <c r="G87" i="33"/>
  <c r="L86" i="33"/>
  <c r="J86" i="33"/>
  <c r="I86" i="33"/>
  <c r="K86" i="33" s="1"/>
  <c r="M86" i="33" s="1"/>
  <c r="N86" i="33" s="1"/>
  <c r="O86" i="33" s="1"/>
  <c r="H86" i="33"/>
  <c r="G86" i="33"/>
  <c r="L85" i="33"/>
  <c r="J85" i="33"/>
  <c r="I85" i="33"/>
  <c r="K85" i="33" s="1"/>
  <c r="H85" i="33"/>
  <c r="G85" i="33"/>
  <c r="L84" i="33"/>
  <c r="J84" i="33"/>
  <c r="I84" i="33"/>
  <c r="K84" i="33" s="1"/>
  <c r="H84" i="33"/>
  <c r="G84" i="33"/>
  <c r="L83" i="33"/>
  <c r="J83" i="33"/>
  <c r="I83" i="33"/>
  <c r="K83" i="33" s="1"/>
  <c r="H83" i="33"/>
  <c r="G83" i="33"/>
  <c r="L82" i="33"/>
  <c r="J82" i="33"/>
  <c r="I82" i="33"/>
  <c r="K82" i="33" s="1"/>
  <c r="M82" i="33" s="1"/>
  <c r="N82" i="33" s="1"/>
  <c r="O82" i="33" s="1"/>
  <c r="H82" i="33"/>
  <c r="G82" i="33"/>
  <c r="L81" i="33"/>
  <c r="J81" i="33"/>
  <c r="I81" i="33"/>
  <c r="K81" i="33" s="1"/>
  <c r="M81" i="33" s="1"/>
  <c r="N81" i="33" s="1"/>
  <c r="O81" i="33" s="1"/>
  <c r="H81" i="33"/>
  <c r="G81" i="33"/>
  <c r="L80" i="33"/>
  <c r="J80" i="33"/>
  <c r="I80" i="33"/>
  <c r="K80" i="33" s="1"/>
  <c r="H80" i="33"/>
  <c r="G80" i="33"/>
  <c r="L79" i="33"/>
  <c r="J79" i="33"/>
  <c r="I79" i="33"/>
  <c r="K79" i="33" s="1"/>
  <c r="H79" i="33"/>
  <c r="G79" i="33"/>
  <c r="L78" i="33"/>
  <c r="J78" i="33"/>
  <c r="I78" i="33"/>
  <c r="K78" i="33" s="1"/>
  <c r="M78" i="33" s="1"/>
  <c r="N78" i="33" s="1"/>
  <c r="O78" i="33" s="1"/>
  <c r="H78" i="33"/>
  <c r="G78" i="33"/>
  <c r="L77" i="33"/>
  <c r="J77" i="33"/>
  <c r="I77" i="33"/>
  <c r="K77" i="33" s="1"/>
  <c r="H77" i="33"/>
  <c r="G77" i="33"/>
  <c r="L76" i="33"/>
  <c r="J76" i="33"/>
  <c r="I76" i="33"/>
  <c r="K76" i="33" s="1"/>
  <c r="M76" i="33" s="1"/>
  <c r="N76" i="33" s="1"/>
  <c r="O76" i="33" s="1"/>
  <c r="H76" i="33"/>
  <c r="G76" i="33"/>
  <c r="L75" i="33"/>
  <c r="J75" i="33"/>
  <c r="I75" i="33"/>
  <c r="K75" i="33" s="1"/>
  <c r="H75" i="33"/>
  <c r="G75" i="33"/>
  <c r="L74" i="33"/>
  <c r="J74" i="33"/>
  <c r="I74" i="33"/>
  <c r="K74" i="33" s="1"/>
  <c r="H74" i="33"/>
  <c r="G74" i="33"/>
  <c r="L73" i="33"/>
  <c r="J73" i="33"/>
  <c r="I73" i="33"/>
  <c r="K73" i="33" s="1"/>
  <c r="H73" i="33"/>
  <c r="G73" i="33"/>
  <c r="L72" i="33"/>
  <c r="J72" i="33"/>
  <c r="I72" i="33"/>
  <c r="K72" i="33" s="1"/>
  <c r="H72" i="33"/>
  <c r="G72" i="33"/>
  <c r="L71" i="33"/>
  <c r="J71" i="33"/>
  <c r="I71" i="33"/>
  <c r="K71" i="33" s="1"/>
  <c r="H71" i="33"/>
  <c r="G71" i="33"/>
  <c r="L70" i="33"/>
  <c r="J70" i="33"/>
  <c r="I70" i="33"/>
  <c r="K70" i="33" s="1"/>
  <c r="M70" i="33" s="1"/>
  <c r="N70" i="33" s="1"/>
  <c r="O70" i="33" s="1"/>
  <c r="H70" i="33"/>
  <c r="G70" i="33"/>
  <c r="L69" i="33"/>
  <c r="J69" i="33"/>
  <c r="I69" i="33"/>
  <c r="K69" i="33" s="1"/>
  <c r="H69" i="33"/>
  <c r="G69" i="33"/>
  <c r="L68" i="33"/>
  <c r="J68" i="33"/>
  <c r="I68" i="33"/>
  <c r="K68" i="33" s="1"/>
  <c r="H68" i="33"/>
  <c r="G68" i="33"/>
  <c r="L67" i="33"/>
  <c r="J67" i="33"/>
  <c r="I67" i="33"/>
  <c r="K67" i="33" s="1"/>
  <c r="H67" i="33"/>
  <c r="G67" i="33"/>
  <c r="L66" i="33"/>
  <c r="J66" i="33"/>
  <c r="I66" i="33"/>
  <c r="K66" i="33" s="1"/>
  <c r="H66" i="33"/>
  <c r="G66" i="33"/>
  <c r="L65" i="33"/>
  <c r="J65" i="33"/>
  <c r="I65" i="33"/>
  <c r="K65" i="33" s="1"/>
  <c r="M65" i="33" s="1"/>
  <c r="N65" i="33" s="1"/>
  <c r="O65" i="33" s="1"/>
  <c r="H65" i="33"/>
  <c r="G65" i="33"/>
  <c r="L64" i="33"/>
  <c r="J64" i="33"/>
  <c r="I64" i="33"/>
  <c r="K64" i="33" s="1"/>
  <c r="H64" i="33"/>
  <c r="G64" i="33"/>
  <c r="L63" i="33"/>
  <c r="J63" i="33"/>
  <c r="I63" i="33"/>
  <c r="K63" i="33" s="1"/>
  <c r="H63" i="33"/>
  <c r="G63" i="33"/>
  <c r="L62" i="33"/>
  <c r="J62" i="33"/>
  <c r="I62" i="33"/>
  <c r="K62" i="33" s="1"/>
  <c r="M62" i="33" s="1"/>
  <c r="N62" i="33" s="1"/>
  <c r="O62" i="33" s="1"/>
  <c r="H62" i="33"/>
  <c r="G62" i="33"/>
  <c r="L61" i="33"/>
  <c r="J61" i="33"/>
  <c r="I61" i="33"/>
  <c r="K61" i="33" s="1"/>
  <c r="H61" i="33"/>
  <c r="G61" i="33"/>
  <c r="L60" i="33"/>
  <c r="J60" i="33"/>
  <c r="I60" i="33"/>
  <c r="K60" i="33" s="1"/>
  <c r="H60" i="33"/>
  <c r="G60" i="33"/>
  <c r="L59" i="33"/>
  <c r="J59" i="33"/>
  <c r="I59" i="33"/>
  <c r="K59" i="33" s="1"/>
  <c r="H59" i="33"/>
  <c r="G59" i="33"/>
  <c r="L58" i="33"/>
  <c r="J58" i="33"/>
  <c r="I58" i="33"/>
  <c r="K58" i="33" s="1"/>
  <c r="H58" i="33"/>
  <c r="G58" i="33"/>
  <c r="L57" i="33"/>
  <c r="K57" i="33"/>
  <c r="M57" i="33" s="1"/>
  <c r="N57" i="33" s="1"/>
  <c r="O57" i="33" s="1"/>
  <c r="J57" i="33"/>
  <c r="I57" i="33"/>
  <c r="H57" i="33"/>
  <c r="G57" i="33"/>
  <c r="L56" i="33"/>
  <c r="J56" i="33"/>
  <c r="I56" i="33"/>
  <c r="K56" i="33" s="1"/>
  <c r="H56" i="33"/>
  <c r="G56" i="33"/>
  <c r="L55" i="33"/>
  <c r="J55" i="33"/>
  <c r="I55" i="33"/>
  <c r="K55" i="33" s="1"/>
  <c r="H55" i="33"/>
  <c r="G55" i="33"/>
  <c r="L54" i="33"/>
  <c r="K54" i="33"/>
  <c r="M54" i="33" s="1"/>
  <c r="N54" i="33" s="1"/>
  <c r="O54" i="33" s="1"/>
  <c r="J54" i="33"/>
  <c r="I54" i="33"/>
  <c r="H54" i="33"/>
  <c r="G54" i="33"/>
  <c r="L53" i="33"/>
  <c r="J53" i="33"/>
  <c r="I53" i="33"/>
  <c r="K53" i="33" s="1"/>
  <c r="H53" i="33"/>
  <c r="G53" i="33"/>
  <c r="L52" i="33"/>
  <c r="J52" i="33"/>
  <c r="I52" i="33"/>
  <c r="K52" i="33" s="1"/>
  <c r="H52" i="33"/>
  <c r="G52" i="33"/>
  <c r="L51" i="33"/>
  <c r="J51" i="33"/>
  <c r="I51" i="33"/>
  <c r="K51" i="33" s="1"/>
  <c r="H51" i="33"/>
  <c r="G51" i="33"/>
  <c r="L50" i="33"/>
  <c r="J50" i="33"/>
  <c r="I50" i="33"/>
  <c r="K50" i="33" s="1"/>
  <c r="H50" i="33"/>
  <c r="G50" i="33"/>
  <c r="L49" i="33"/>
  <c r="J49" i="33"/>
  <c r="I49" i="33"/>
  <c r="K49" i="33" s="1"/>
  <c r="M49" i="33" s="1"/>
  <c r="N49" i="33" s="1"/>
  <c r="O49" i="33" s="1"/>
  <c r="H49" i="33"/>
  <c r="G49" i="33"/>
  <c r="L48" i="33"/>
  <c r="J48" i="33"/>
  <c r="I48" i="33"/>
  <c r="K48" i="33" s="1"/>
  <c r="H48" i="33"/>
  <c r="G48" i="33"/>
  <c r="L47" i="33"/>
  <c r="J47" i="33"/>
  <c r="I47" i="33"/>
  <c r="K47" i="33" s="1"/>
  <c r="H47" i="33"/>
  <c r="G47" i="33"/>
  <c r="L46" i="33"/>
  <c r="J46" i="33"/>
  <c r="I46" i="33"/>
  <c r="K46" i="33" s="1"/>
  <c r="M46" i="33" s="1"/>
  <c r="N46" i="33" s="1"/>
  <c r="O46" i="33" s="1"/>
  <c r="H46" i="33"/>
  <c r="G46" i="33"/>
  <c r="L45" i="33"/>
  <c r="J45" i="33"/>
  <c r="I45" i="33"/>
  <c r="K45" i="33" s="1"/>
  <c r="H45" i="33"/>
  <c r="G45" i="33"/>
  <c r="L44" i="33"/>
  <c r="J44" i="33"/>
  <c r="I44" i="33"/>
  <c r="K44" i="33" s="1"/>
  <c r="H44" i="33"/>
  <c r="G44" i="33"/>
  <c r="L43" i="33"/>
  <c r="J43" i="33"/>
  <c r="I43" i="33"/>
  <c r="K43" i="33" s="1"/>
  <c r="H43" i="33"/>
  <c r="G43" i="33"/>
  <c r="L42" i="33"/>
  <c r="J42" i="33"/>
  <c r="I42" i="33"/>
  <c r="K42" i="33" s="1"/>
  <c r="M42" i="33" s="1"/>
  <c r="N42" i="33" s="1"/>
  <c r="O42" i="33" s="1"/>
  <c r="H42" i="33"/>
  <c r="G42" i="33"/>
  <c r="L41" i="33"/>
  <c r="J41" i="33"/>
  <c r="I41" i="33"/>
  <c r="K41" i="33" s="1"/>
  <c r="H41" i="33"/>
  <c r="G41" i="33"/>
  <c r="L40" i="33"/>
  <c r="J40" i="33"/>
  <c r="I40" i="33"/>
  <c r="K40" i="33" s="1"/>
  <c r="H40" i="33"/>
  <c r="G40" i="33"/>
  <c r="L39" i="33"/>
  <c r="J39" i="33"/>
  <c r="I39" i="33"/>
  <c r="K39" i="33" s="1"/>
  <c r="H39" i="33"/>
  <c r="G39" i="33"/>
  <c r="L38" i="33"/>
  <c r="J38" i="33"/>
  <c r="I38" i="33"/>
  <c r="K38" i="33" s="1"/>
  <c r="M38" i="33" s="1"/>
  <c r="N38" i="33" s="1"/>
  <c r="O38" i="33" s="1"/>
  <c r="H38" i="33"/>
  <c r="G38" i="33"/>
  <c r="L37" i="33"/>
  <c r="J37" i="33"/>
  <c r="I37" i="33"/>
  <c r="K37" i="33" s="1"/>
  <c r="H37" i="33"/>
  <c r="G37" i="33"/>
  <c r="L36" i="33"/>
  <c r="J36" i="33"/>
  <c r="I36" i="33"/>
  <c r="K36" i="33" s="1"/>
  <c r="H36" i="33"/>
  <c r="G36" i="33"/>
  <c r="L35" i="33"/>
  <c r="J35" i="33"/>
  <c r="I35" i="33"/>
  <c r="K35" i="33" s="1"/>
  <c r="M35" i="33" s="1"/>
  <c r="N35" i="33" s="1"/>
  <c r="O35" i="33" s="1"/>
  <c r="H35" i="33"/>
  <c r="G35" i="33"/>
  <c r="L34" i="33"/>
  <c r="J34" i="33"/>
  <c r="I34" i="33"/>
  <c r="K34" i="33" s="1"/>
  <c r="H34" i="33"/>
  <c r="G34" i="33"/>
  <c r="L33" i="33"/>
  <c r="J33" i="33"/>
  <c r="I33" i="33"/>
  <c r="K33" i="33" s="1"/>
  <c r="H33" i="33"/>
  <c r="G33" i="33"/>
  <c r="L32" i="33"/>
  <c r="J32" i="33"/>
  <c r="I32" i="33"/>
  <c r="K32" i="33" s="1"/>
  <c r="H32" i="33"/>
  <c r="G32" i="33"/>
  <c r="L31" i="33"/>
  <c r="J31" i="33"/>
  <c r="I31" i="33"/>
  <c r="K31" i="33" s="1"/>
  <c r="H31" i="33"/>
  <c r="G31" i="33"/>
  <c r="L30" i="33"/>
  <c r="J30" i="33"/>
  <c r="I30" i="33"/>
  <c r="K30" i="33" s="1"/>
  <c r="M30" i="33" s="1"/>
  <c r="N30" i="33" s="1"/>
  <c r="O30" i="33" s="1"/>
  <c r="H30" i="33"/>
  <c r="G30" i="33"/>
  <c r="L29" i="33"/>
  <c r="J29" i="33"/>
  <c r="I29" i="33"/>
  <c r="K29" i="33" s="1"/>
  <c r="H29" i="33"/>
  <c r="G29" i="33"/>
  <c r="L28" i="33"/>
  <c r="J28" i="33"/>
  <c r="I28" i="33"/>
  <c r="K28" i="33" s="1"/>
  <c r="H28" i="33"/>
  <c r="G28" i="33"/>
  <c r="L27" i="33"/>
  <c r="J27" i="33"/>
  <c r="I27" i="33"/>
  <c r="K27" i="33" s="1"/>
  <c r="H27" i="33"/>
  <c r="G27" i="33"/>
  <c r="L26" i="33"/>
  <c r="J26" i="33"/>
  <c r="I26" i="33"/>
  <c r="K26" i="33" s="1"/>
  <c r="H26" i="33"/>
  <c r="G26" i="33"/>
  <c r="L25" i="33"/>
  <c r="K25" i="33"/>
  <c r="J25" i="33"/>
  <c r="I25" i="33"/>
  <c r="H25" i="33"/>
  <c r="G25" i="33"/>
  <c r="L24" i="33"/>
  <c r="J24" i="33"/>
  <c r="I24" i="33"/>
  <c r="K24" i="33" s="1"/>
  <c r="H24" i="33"/>
  <c r="G24" i="33"/>
  <c r="L23" i="33"/>
  <c r="J23" i="33"/>
  <c r="I23" i="33"/>
  <c r="K23" i="33" s="1"/>
  <c r="H23" i="33"/>
  <c r="G23" i="33"/>
  <c r="L22" i="33"/>
  <c r="K22" i="33"/>
  <c r="J22" i="33"/>
  <c r="I22" i="33"/>
  <c r="H22" i="33"/>
  <c r="G22" i="33"/>
  <c r="L21" i="33"/>
  <c r="J21" i="33"/>
  <c r="I21" i="33"/>
  <c r="K21" i="33" s="1"/>
  <c r="H21" i="33"/>
  <c r="G21" i="33"/>
  <c r="L20" i="33"/>
  <c r="J20" i="33"/>
  <c r="I20" i="33"/>
  <c r="K20" i="33" s="1"/>
  <c r="H20" i="33"/>
  <c r="G20" i="33"/>
  <c r="L19" i="33"/>
  <c r="J19" i="33"/>
  <c r="I19" i="33"/>
  <c r="K19" i="33" s="1"/>
  <c r="H19" i="33"/>
  <c r="G19" i="33"/>
  <c r="L18" i="33"/>
  <c r="J18" i="33"/>
  <c r="I18" i="33"/>
  <c r="K18" i="33" s="1"/>
  <c r="H18" i="33"/>
  <c r="G18" i="33"/>
  <c r="L17" i="33"/>
  <c r="J17" i="33"/>
  <c r="I17" i="33"/>
  <c r="K17" i="33" s="1"/>
  <c r="H17" i="33"/>
  <c r="G17" i="33"/>
  <c r="L16" i="33"/>
  <c r="J16" i="33"/>
  <c r="I16" i="33"/>
  <c r="K16" i="33" s="1"/>
  <c r="H16" i="33"/>
  <c r="G16" i="33"/>
  <c r="L15" i="33"/>
  <c r="J15" i="33"/>
  <c r="I15" i="33"/>
  <c r="K15" i="33" s="1"/>
  <c r="H15" i="33"/>
  <c r="G15" i="33"/>
  <c r="L14" i="33"/>
  <c r="J14" i="33"/>
  <c r="I14" i="33"/>
  <c r="K14" i="33" s="1"/>
  <c r="H14" i="33"/>
  <c r="G14" i="33"/>
  <c r="L13" i="33"/>
  <c r="J13" i="33"/>
  <c r="I13" i="33"/>
  <c r="K13" i="33" s="1"/>
  <c r="H13" i="33"/>
  <c r="G13" i="33"/>
  <c r="L12" i="33"/>
  <c r="J12" i="33"/>
  <c r="I12" i="33"/>
  <c r="K12" i="33" s="1"/>
  <c r="H12" i="33"/>
  <c r="G12" i="33"/>
  <c r="L11" i="33"/>
  <c r="J11" i="33"/>
  <c r="I11" i="33"/>
  <c r="K11" i="33" s="1"/>
  <c r="H11" i="33"/>
  <c r="G11" i="33"/>
  <c r="L10" i="33"/>
  <c r="J10" i="33"/>
  <c r="I10" i="33"/>
  <c r="K10" i="33" s="1"/>
  <c r="M10" i="33" s="1"/>
  <c r="N10" i="33" s="1"/>
  <c r="O10" i="33" s="1"/>
  <c r="H10" i="33"/>
  <c r="G10" i="33"/>
  <c r="L9" i="33"/>
  <c r="J9" i="33"/>
  <c r="I9" i="33"/>
  <c r="K9" i="33" s="1"/>
  <c r="M9" i="33" s="1"/>
  <c r="N9" i="33" s="1"/>
  <c r="O9" i="33" s="1"/>
  <c r="H9" i="33"/>
  <c r="G9" i="33"/>
  <c r="L8" i="33"/>
  <c r="J8" i="33"/>
  <c r="I8" i="33"/>
  <c r="K8" i="33" s="1"/>
  <c r="H8" i="33"/>
  <c r="G8" i="33"/>
  <c r="B10" i="17"/>
  <c r="L108" i="32"/>
  <c r="J108" i="32"/>
  <c r="I108" i="32"/>
  <c r="K108" i="32" s="1"/>
  <c r="M108" i="32" s="1"/>
  <c r="N108" i="32" s="1"/>
  <c r="O108" i="32" s="1"/>
  <c r="H108" i="32"/>
  <c r="G108" i="32"/>
  <c r="L107" i="32"/>
  <c r="J107" i="32"/>
  <c r="I107" i="32"/>
  <c r="H107" i="32"/>
  <c r="G107" i="32"/>
  <c r="L106" i="32"/>
  <c r="J106" i="32"/>
  <c r="I106" i="32"/>
  <c r="K106" i="32" s="1"/>
  <c r="H106" i="32"/>
  <c r="G106" i="32"/>
  <c r="L105" i="32"/>
  <c r="J105" i="32"/>
  <c r="I105" i="32"/>
  <c r="K105" i="32" s="1"/>
  <c r="H105" i="32"/>
  <c r="G105" i="32"/>
  <c r="L104" i="32"/>
  <c r="J104" i="32"/>
  <c r="I104" i="32"/>
  <c r="K104" i="32" s="1"/>
  <c r="M104" i="32" s="1"/>
  <c r="N104" i="32" s="1"/>
  <c r="O104" i="32" s="1"/>
  <c r="H104" i="32"/>
  <c r="G104" i="32"/>
  <c r="L103" i="32"/>
  <c r="J103" i="32"/>
  <c r="I103" i="32"/>
  <c r="K103" i="32" s="1"/>
  <c r="M103" i="32" s="1"/>
  <c r="N103" i="32" s="1"/>
  <c r="O103" i="32" s="1"/>
  <c r="H103" i="32"/>
  <c r="G103" i="32"/>
  <c r="L102" i="32"/>
  <c r="J102" i="32"/>
  <c r="I102" i="32"/>
  <c r="K102" i="32" s="1"/>
  <c r="H102" i="32"/>
  <c r="G102" i="32"/>
  <c r="L101" i="32"/>
  <c r="J101" i="32"/>
  <c r="I101" i="32"/>
  <c r="K101" i="32" s="1"/>
  <c r="H101" i="32"/>
  <c r="G101" i="32"/>
  <c r="L100" i="32"/>
  <c r="J100" i="32"/>
  <c r="I100" i="32"/>
  <c r="K100" i="32" s="1"/>
  <c r="M100" i="32" s="1"/>
  <c r="N100" i="32" s="1"/>
  <c r="O100" i="32" s="1"/>
  <c r="H100" i="32"/>
  <c r="G100" i="32"/>
  <c r="L99" i="32"/>
  <c r="J99" i="32"/>
  <c r="I99" i="32"/>
  <c r="K99" i="32" s="1"/>
  <c r="M99" i="32" s="1"/>
  <c r="N99" i="32" s="1"/>
  <c r="O99" i="32" s="1"/>
  <c r="H99" i="32"/>
  <c r="G99" i="32"/>
  <c r="L98" i="32"/>
  <c r="J98" i="32"/>
  <c r="I98" i="32"/>
  <c r="K98" i="32" s="1"/>
  <c r="H98" i="32"/>
  <c r="G98" i="32"/>
  <c r="L97" i="32"/>
  <c r="J97" i="32"/>
  <c r="I97" i="32"/>
  <c r="K97" i="32" s="1"/>
  <c r="H97" i="32"/>
  <c r="G97" i="32"/>
  <c r="L96" i="32"/>
  <c r="J96" i="32"/>
  <c r="I96" i="32"/>
  <c r="K96" i="32" s="1"/>
  <c r="M96" i="32" s="1"/>
  <c r="N96" i="32" s="1"/>
  <c r="O96" i="32" s="1"/>
  <c r="H96" i="32"/>
  <c r="G96" i="32"/>
  <c r="L95" i="32"/>
  <c r="J95" i="32"/>
  <c r="I95" i="32"/>
  <c r="K95" i="32" s="1"/>
  <c r="M95" i="32" s="1"/>
  <c r="N95" i="32" s="1"/>
  <c r="O95" i="32" s="1"/>
  <c r="H95" i="32"/>
  <c r="G95" i="32"/>
  <c r="L94" i="32"/>
  <c r="K94" i="32"/>
  <c r="M94" i="32" s="1"/>
  <c r="N94" i="32" s="1"/>
  <c r="O94" i="32" s="1"/>
  <c r="J94" i="32"/>
  <c r="I94" i="32"/>
  <c r="H94" i="32"/>
  <c r="G94" i="32"/>
  <c r="L93" i="32"/>
  <c r="J93" i="32"/>
  <c r="I93" i="32"/>
  <c r="K93" i="32" s="1"/>
  <c r="M93" i="32" s="1"/>
  <c r="N93" i="32" s="1"/>
  <c r="O93" i="32" s="1"/>
  <c r="H93" i="32"/>
  <c r="G93" i="32"/>
  <c r="L92" i="32"/>
  <c r="J92" i="32"/>
  <c r="I92" i="32"/>
  <c r="K92" i="32" s="1"/>
  <c r="M92" i="32" s="1"/>
  <c r="N92" i="32" s="1"/>
  <c r="O92" i="32" s="1"/>
  <c r="H92" i="32"/>
  <c r="G92" i="32"/>
  <c r="L91" i="32"/>
  <c r="K91" i="32"/>
  <c r="M91" i="32" s="1"/>
  <c r="N91" i="32" s="1"/>
  <c r="O91" i="32" s="1"/>
  <c r="J91" i="32"/>
  <c r="I91" i="32"/>
  <c r="H91" i="32"/>
  <c r="G91" i="32"/>
  <c r="L90" i="32"/>
  <c r="J90" i="32"/>
  <c r="I90" i="32"/>
  <c r="K90" i="32" s="1"/>
  <c r="M90" i="32" s="1"/>
  <c r="N90" i="32" s="1"/>
  <c r="O90" i="32" s="1"/>
  <c r="H90" i="32"/>
  <c r="G90" i="32"/>
  <c r="L89" i="32"/>
  <c r="J89" i="32"/>
  <c r="I89" i="32"/>
  <c r="K89" i="32" s="1"/>
  <c r="H89" i="32"/>
  <c r="G89" i="32"/>
  <c r="L88" i="32"/>
  <c r="J88" i="32"/>
  <c r="I88" i="32"/>
  <c r="K88" i="32" s="1"/>
  <c r="H88" i="32"/>
  <c r="G88" i="32"/>
  <c r="L87" i="32"/>
  <c r="J87" i="32"/>
  <c r="I87" i="32"/>
  <c r="K87" i="32" s="1"/>
  <c r="H87" i="32"/>
  <c r="G87" i="32"/>
  <c r="L86" i="32"/>
  <c r="J86" i="32"/>
  <c r="I86" i="32"/>
  <c r="K86" i="32" s="1"/>
  <c r="H86" i="32"/>
  <c r="G86" i="32"/>
  <c r="L85" i="32"/>
  <c r="J85" i="32"/>
  <c r="I85" i="32"/>
  <c r="K85" i="32" s="1"/>
  <c r="H85" i="32"/>
  <c r="G85" i="32"/>
  <c r="L84" i="32"/>
  <c r="J84" i="32"/>
  <c r="I84" i="32"/>
  <c r="K84" i="32" s="1"/>
  <c r="H84" i="32"/>
  <c r="G84" i="32"/>
  <c r="L83" i="32"/>
  <c r="J83" i="32"/>
  <c r="K83" i="32" s="1"/>
  <c r="I83" i="32"/>
  <c r="H83" i="32"/>
  <c r="G83" i="32"/>
  <c r="L82" i="32"/>
  <c r="J82" i="32"/>
  <c r="I82" i="32"/>
  <c r="K82" i="32" s="1"/>
  <c r="M82" i="32" s="1"/>
  <c r="N82" i="32" s="1"/>
  <c r="O82" i="32" s="1"/>
  <c r="H82" i="32"/>
  <c r="G82" i="32"/>
  <c r="L81" i="32"/>
  <c r="J81" i="32"/>
  <c r="I81" i="32"/>
  <c r="K81" i="32" s="1"/>
  <c r="M81" i="32" s="1"/>
  <c r="N81" i="32" s="1"/>
  <c r="O81" i="32" s="1"/>
  <c r="H81" i="32"/>
  <c r="G81" i="32"/>
  <c r="L80" i="32"/>
  <c r="J80" i="32"/>
  <c r="I80" i="32"/>
  <c r="K80" i="32" s="1"/>
  <c r="H80" i="32"/>
  <c r="G80" i="32"/>
  <c r="L79" i="32"/>
  <c r="J79" i="32"/>
  <c r="I79" i="32"/>
  <c r="K79" i="32" s="1"/>
  <c r="M79" i="32" s="1"/>
  <c r="N79" i="32" s="1"/>
  <c r="O79" i="32" s="1"/>
  <c r="H79" i="32"/>
  <c r="G79" i="32"/>
  <c r="L78" i="32"/>
  <c r="J78" i="32"/>
  <c r="I78" i="32"/>
  <c r="K78" i="32" s="1"/>
  <c r="H78" i="32"/>
  <c r="G78" i="32"/>
  <c r="L77" i="32"/>
  <c r="J77" i="32"/>
  <c r="I77" i="32"/>
  <c r="K77" i="32" s="1"/>
  <c r="H77" i="32"/>
  <c r="G77" i="32"/>
  <c r="L76" i="32"/>
  <c r="J76" i="32"/>
  <c r="I76" i="32"/>
  <c r="K76" i="32" s="1"/>
  <c r="H76" i="32"/>
  <c r="G76" i="32"/>
  <c r="L75" i="32"/>
  <c r="J75" i="32"/>
  <c r="K75" i="32" s="1"/>
  <c r="I75" i="32"/>
  <c r="H75" i="32"/>
  <c r="G75" i="32"/>
  <c r="L74" i="32"/>
  <c r="J74" i="32"/>
  <c r="I74" i="32"/>
  <c r="K74" i="32" s="1"/>
  <c r="H74" i="32"/>
  <c r="G74" i="32"/>
  <c r="L73" i="32"/>
  <c r="J73" i="32"/>
  <c r="I73" i="32"/>
  <c r="K73" i="32" s="1"/>
  <c r="M73" i="32" s="1"/>
  <c r="N73" i="32" s="1"/>
  <c r="O73" i="32" s="1"/>
  <c r="H73" i="32"/>
  <c r="G73" i="32"/>
  <c r="L72" i="32"/>
  <c r="J72" i="32"/>
  <c r="I72" i="32"/>
  <c r="K72" i="32" s="1"/>
  <c r="H72" i="32"/>
  <c r="G72" i="32"/>
  <c r="L71" i="32"/>
  <c r="J71" i="32"/>
  <c r="I71" i="32"/>
  <c r="K71" i="32" s="1"/>
  <c r="H71" i="32"/>
  <c r="G71" i="32"/>
  <c r="L70" i="32"/>
  <c r="K70" i="32"/>
  <c r="J70" i="32"/>
  <c r="I70" i="32"/>
  <c r="H70" i="32"/>
  <c r="G70" i="32"/>
  <c r="L69" i="32"/>
  <c r="J69" i="32"/>
  <c r="I69" i="32"/>
  <c r="K69" i="32" s="1"/>
  <c r="M69" i="32" s="1"/>
  <c r="N69" i="32" s="1"/>
  <c r="O69" i="32" s="1"/>
  <c r="H69" i="32"/>
  <c r="G69" i="32"/>
  <c r="L68" i="32"/>
  <c r="J68" i="32"/>
  <c r="I68" i="32"/>
  <c r="K68" i="32" s="1"/>
  <c r="M68" i="32" s="1"/>
  <c r="N68" i="32" s="1"/>
  <c r="O68" i="32" s="1"/>
  <c r="H68" i="32"/>
  <c r="G68" i="32"/>
  <c r="L67" i="32"/>
  <c r="J67" i="32"/>
  <c r="I67" i="32"/>
  <c r="H67" i="32"/>
  <c r="G67" i="32"/>
  <c r="L66" i="32"/>
  <c r="J66" i="32"/>
  <c r="I66" i="32"/>
  <c r="K66" i="32" s="1"/>
  <c r="H66" i="32"/>
  <c r="G66" i="32"/>
  <c r="L65" i="32"/>
  <c r="J65" i="32"/>
  <c r="I65" i="32"/>
  <c r="K65" i="32" s="1"/>
  <c r="M65" i="32" s="1"/>
  <c r="N65" i="32" s="1"/>
  <c r="O65" i="32" s="1"/>
  <c r="H65" i="32"/>
  <c r="G65" i="32"/>
  <c r="L64" i="32"/>
  <c r="J64" i="32"/>
  <c r="I64" i="32"/>
  <c r="K64" i="32" s="1"/>
  <c r="H64" i="32"/>
  <c r="G64" i="32"/>
  <c r="L63" i="32"/>
  <c r="K63" i="32"/>
  <c r="J63" i="32"/>
  <c r="I63" i="32"/>
  <c r="H63" i="32"/>
  <c r="G63" i="32"/>
  <c r="L62" i="32"/>
  <c r="J62" i="32"/>
  <c r="I62" i="32"/>
  <c r="K62" i="32" s="1"/>
  <c r="M62" i="32" s="1"/>
  <c r="N62" i="32" s="1"/>
  <c r="O62" i="32" s="1"/>
  <c r="H62" i="32"/>
  <c r="G62" i="32"/>
  <c r="L61" i="32"/>
  <c r="J61" i="32"/>
  <c r="I61" i="32"/>
  <c r="K61" i="32" s="1"/>
  <c r="H61" i="32"/>
  <c r="G61" i="32"/>
  <c r="L60" i="32"/>
  <c r="J60" i="32"/>
  <c r="I60" i="32"/>
  <c r="K60" i="32" s="1"/>
  <c r="H60" i="32"/>
  <c r="G60" i="32"/>
  <c r="L59" i="32"/>
  <c r="J59" i="32"/>
  <c r="K59" i="32" s="1"/>
  <c r="I59" i="32"/>
  <c r="H59" i="32"/>
  <c r="G59" i="32"/>
  <c r="L58" i="32"/>
  <c r="J58" i="32"/>
  <c r="I58" i="32"/>
  <c r="K58" i="32" s="1"/>
  <c r="H58" i="32"/>
  <c r="G58" i="32"/>
  <c r="L57" i="32"/>
  <c r="J57" i="32"/>
  <c r="I57" i="32"/>
  <c r="K57" i="32" s="1"/>
  <c r="M57" i="32" s="1"/>
  <c r="N57" i="32" s="1"/>
  <c r="O57" i="32" s="1"/>
  <c r="H57" i="32"/>
  <c r="G57" i="32"/>
  <c r="L56" i="32"/>
  <c r="J56" i="32"/>
  <c r="I56" i="32"/>
  <c r="K56" i="32" s="1"/>
  <c r="M56" i="32" s="1"/>
  <c r="N56" i="32" s="1"/>
  <c r="O56" i="32" s="1"/>
  <c r="H56" i="32"/>
  <c r="G56" i="32"/>
  <c r="L55" i="32"/>
  <c r="J55" i="32"/>
  <c r="I55" i="32"/>
  <c r="K55" i="32" s="1"/>
  <c r="H55" i="32"/>
  <c r="G55" i="32"/>
  <c r="L54" i="32"/>
  <c r="K54" i="32"/>
  <c r="M54" i="32" s="1"/>
  <c r="N54" i="32" s="1"/>
  <c r="O54" i="32" s="1"/>
  <c r="J54" i="32"/>
  <c r="I54" i="32"/>
  <c r="H54" i="32"/>
  <c r="G54" i="32"/>
  <c r="L53" i="32"/>
  <c r="J53" i="32"/>
  <c r="I53" i="32"/>
  <c r="K53" i="32" s="1"/>
  <c r="H53" i="32"/>
  <c r="G53" i="32"/>
  <c r="L52" i="32"/>
  <c r="J52" i="32"/>
  <c r="I52" i="32"/>
  <c r="K52" i="32" s="1"/>
  <c r="M52" i="32" s="1"/>
  <c r="N52" i="32" s="1"/>
  <c r="O52" i="32" s="1"/>
  <c r="H52" i="32"/>
  <c r="G52" i="32"/>
  <c r="L51" i="32"/>
  <c r="K51" i="32"/>
  <c r="M51" i="32" s="1"/>
  <c r="N51" i="32" s="1"/>
  <c r="O51" i="32" s="1"/>
  <c r="J51" i="32"/>
  <c r="I51" i="32"/>
  <c r="H51" i="32"/>
  <c r="G51" i="32"/>
  <c r="L50" i="32"/>
  <c r="J50" i="32"/>
  <c r="I50" i="32"/>
  <c r="K50" i="32" s="1"/>
  <c r="H50" i="32"/>
  <c r="G50" i="32"/>
  <c r="L49" i="32"/>
  <c r="J49" i="32"/>
  <c r="I49" i="32"/>
  <c r="K49" i="32" s="1"/>
  <c r="M49" i="32" s="1"/>
  <c r="N49" i="32" s="1"/>
  <c r="O49" i="32" s="1"/>
  <c r="H49" i="32"/>
  <c r="G49" i="32"/>
  <c r="L48" i="32"/>
  <c r="J48" i="32"/>
  <c r="I48" i="32"/>
  <c r="K48" i="32" s="1"/>
  <c r="M48" i="32" s="1"/>
  <c r="N48" i="32" s="1"/>
  <c r="O48" i="32" s="1"/>
  <c r="H48" i="32"/>
  <c r="G48" i="32"/>
  <c r="L47" i="32"/>
  <c r="K47" i="32"/>
  <c r="J47" i="32"/>
  <c r="I47" i="32"/>
  <c r="H47" i="32"/>
  <c r="G47" i="32"/>
  <c r="L46" i="32"/>
  <c r="J46" i="32"/>
  <c r="I46" i="32"/>
  <c r="K46" i="32" s="1"/>
  <c r="M46" i="32" s="1"/>
  <c r="N46" i="32" s="1"/>
  <c r="O46" i="32" s="1"/>
  <c r="H46" i="32"/>
  <c r="G46" i="32"/>
  <c r="L45" i="32"/>
  <c r="J45" i="32"/>
  <c r="I45" i="32"/>
  <c r="K45" i="32" s="1"/>
  <c r="H45" i="32"/>
  <c r="G45" i="32"/>
  <c r="L44" i="32"/>
  <c r="J44" i="32"/>
  <c r="I44" i="32"/>
  <c r="K44" i="32" s="1"/>
  <c r="H44" i="32"/>
  <c r="G44" i="32"/>
  <c r="L43" i="32"/>
  <c r="J43" i="32"/>
  <c r="I43" i="32"/>
  <c r="K43" i="32" s="1"/>
  <c r="M43" i="32" s="1"/>
  <c r="N43" i="32" s="1"/>
  <c r="O43" i="32" s="1"/>
  <c r="H43" i="32"/>
  <c r="G43" i="32"/>
  <c r="L42" i="32"/>
  <c r="J42" i="32"/>
  <c r="I42" i="32"/>
  <c r="K42" i="32" s="1"/>
  <c r="H42" i="32"/>
  <c r="G42" i="32"/>
  <c r="L41" i="32"/>
  <c r="J41" i="32"/>
  <c r="I41" i="32"/>
  <c r="K41" i="32" s="1"/>
  <c r="H41" i="32"/>
  <c r="G41" i="32"/>
  <c r="L40" i="32"/>
  <c r="J40" i="32"/>
  <c r="I40" i="32"/>
  <c r="K40" i="32" s="1"/>
  <c r="H40" i="32"/>
  <c r="G40" i="32"/>
  <c r="L39" i="32"/>
  <c r="K39" i="32"/>
  <c r="M39" i="32" s="1"/>
  <c r="N39" i="32" s="1"/>
  <c r="O39" i="32" s="1"/>
  <c r="J39" i="32"/>
  <c r="I39" i="32"/>
  <c r="H39" i="32"/>
  <c r="G39" i="32"/>
  <c r="L38" i="32"/>
  <c r="J38" i="32"/>
  <c r="I38" i="32"/>
  <c r="K38" i="32" s="1"/>
  <c r="H38" i="32"/>
  <c r="G38" i="32"/>
  <c r="L37" i="32"/>
  <c r="J37" i="32"/>
  <c r="I37" i="32"/>
  <c r="K37" i="32" s="1"/>
  <c r="H37" i="32"/>
  <c r="G37" i="32"/>
  <c r="L36" i="32"/>
  <c r="J36" i="32"/>
  <c r="I36" i="32"/>
  <c r="K36" i="32" s="1"/>
  <c r="M36" i="32" s="1"/>
  <c r="N36" i="32" s="1"/>
  <c r="O36" i="32" s="1"/>
  <c r="H36" i="32"/>
  <c r="G36" i="32"/>
  <c r="L35" i="32"/>
  <c r="K35" i="32"/>
  <c r="M35" i="32" s="1"/>
  <c r="N35" i="32" s="1"/>
  <c r="O35" i="32" s="1"/>
  <c r="J35" i="32"/>
  <c r="I35" i="32"/>
  <c r="H35" i="32"/>
  <c r="G35" i="32"/>
  <c r="L34" i="32"/>
  <c r="J34" i="32"/>
  <c r="I34" i="32"/>
  <c r="K34" i="32" s="1"/>
  <c r="H34" i="32"/>
  <c r="G34" i="32"/>
  <c r="L33" i="32"/>
  <c r="J33" i="32"/>
  <c r="I33" i="32"/>
  <c r="K33" i="32" s="1"/>
  <c r="H33" i="32"/>
  <c r="G33" i="32"/>
  <c r="L32" i="32"/>
  <c r="J32" i="32"/>
  <c r="I32" i="32"/>
  <c r="K32" i="32" s="1"/>
  <c r="H32" i="32"/>
  <c r="G32" i="32"/>
  <c r="L31" i="32"/>
  <c r="K31" i="32"/>
  <c r="J31" i="32"/>
  <c r="I31" i="32"/>
  <c r="H31" i="32"/>
  <c r="G31" i="32"/>
  <c r="L30" i="32"/>
  <c r="J30" i="32"/>
  <c r="I30" i="32"/>
  <c r="K30" i="32" s="1"/>
  <c r="M30" i="32" s="1"/>
  <c r="N30" i="32" s="1"/>
  <c r="O30" i="32" s="1"/>
  <c r="H30" i="32"/>
  <c r="G30" i="32"/>
  <c r="L29" i="32"/>
  <c r="J29" i="32"/>
  <c r="I29" i="32"/>
  <c r="K29" i="32" s="1"/>
  <c r="M29" i="32" s="1"/>
  <c r="N29" i="32" s="1"/>
  <c r="O29" i="32" s="1"/>
  <c r="H29" i="32"/>
  <c r="G29" i="32"/>
  <c r="L28" i="32"/>
  <c r="J28" i="32"/>
  <c r="I28" i="32"/>
  <c r="K28" i="32" s="1"/>
  <c r="M28" i="32" s="1"/>
  <c r="N28" i="32" s="1"/>
  <c r="O28" i="32" s="1"/>
  <c r="H28" i="32"/>
  <c r="G28" i="32"/>
  <c r="L27" i="32"/>
  <c r="K27" i="32"/>
  <c r="M27" i="32" s="1"/>
  <c r="N27" i="32" s="1"/>
  <c r="O27" i="32" s="1"/>
  <c r="J27" i="32"/>
  <c r="I27" i="32"/>
  <c r="H27" i="32"/>
  <c r="G27" i="32"/>
  <c r="L26" i="32"/>
  <c r="J26" i="32"/>
  <c r="I26" i="32"/>
  <c r="K26" i="32" s="1"/>
  <c r="H26" i="32"/>
  <c r="G26" i="32"/>
  <c r="L25" i="32"/>
  <c r="J25" i="32"/>
  <c r="I25" i="32"/>
  <c r="K25" i="32" s="1"/>
  <c r="H25" i="32"/>
  <c r="G25" i="32"/>
  <c r="L24" i="32"/>
  <c r="J24" i="32"/>
  <c r="I24" i="32"/>
  <c r="K24" i="32" s="1"/>
  <c r="H24" i="32"/>
  <c r="G24" i="32"/>
  <c r="L23" i="32"/>
  <c r="J23" i="32"/>
  <c r="I23" i="32"/>
  <c r="K23" i="32" s="1"/>
  <c r="M23" i="32" s="1"/>
  <c r="N23" i="32" s="1"/>
  <c r="O23" i="32" s="1"/>
  <c r="H23" i="32"/>
  <c r="G23" i="32"/>
  <c r="L22" i="32"/>
  <c r="J22" i="32"/>
  <c r="I22" i="32"/>
  <c r="K22" i="32" s="1"/>
  <c r="M22" i="32" s="1"/>
  <c r="N22" i="32" s="1"/>
  <c r="O22" i="32" s="1"/>
  <c r="H22" i="32"/>
  <c r="G22" i="32"/>
  <c r="L21" i="32"/>
  <c r="M21" i="32" s="1"/>
  <c r="N21" i="32" s="1"/>
  <c r="O21" i="32" s="1"/>
  <c r="K21" i="32"/>
  <c r="J21" i="32"/>
  <c r="I21" i="32"/>
  <c r="H21" i="32"/>
  <c r="G21" i="32"/>
  <c r="L20" i="32"/>
  <c r="J20" i="32"/>
  <c r="I20" i="32"/>
  <c r="K20" i="32" s="1"/>
  <c r="M20" i="32" s="1"/>
  <c r="N20" i="32" s="1"/>
  <c r="O20" i="32" s="1"/>
  <c r="H20" i="32"/>
  <c r="G20" i="32"/>
  <c r="L19" i="32"/>
  <c r="K19" i="32"/>
  <c r="M19" i="32" s="1"/>
  <c r="N19" i="32" s="1"/>
  <c r="O19" i="32" s="1"/>
  <c r="J19" i="32"/>
  <c r="I19" i="32"/>
  <c r="H19" i="32"/>
  <c r="G19" i="32"/>
  <c r="L18" i="32"/>
  <c r="J18" i="32"/>
  <c r="I18" i="32"/>
  <c r="K18" i="32" s="1"/>
  <c r="H18" i="32"/>
  <c r="G18" i="32"/>
  <c r="L17" i="32"/>
  <c r="J17" i="32"/>
  <c r="I17" i="32"/>
  <c r="K17" i="32" s="1"/>
  <c r="H17" i="32"/>
  <c r="G17" i="32"/>
  <c r="L16" i="32"/>
  <c r="J16" i="32"/>
  <c r="I16" i="32"/>
  <c r="K16" i="32" s="1"/>
  <c r="H16" i="32"/>
  <c r="G16" i="32"/>
  <c r="L15" i="32"/>
  <c r="K15" i="32"/>
  <c r="J15" i="32"/>
  <c r="I15" i="32"/>
  <c r="H15" i="32"/>
  <c r="G15" i="32"/>
  <c r="L14" i="32"/>
  <c r="J14" i="32"/>
  <c r="I14" i="32"/>
  <c r="K14" i="32" s="1"/>
  <c r="M14" i="32" s="1"/>
  <c r="N14" i="32" s="1"/>
  <c r="O14" i="32" s="1"/>
  <c r="H14" i="32"/>
  <c r="G14" i="32"/>
  <c r="L13" i="32"/>
  <c r="J13" i="32"/>
  <c r="I13" i="32"/>
  <c r="K13" i="32" s="1"/>
  <c r="M13" i="32" s="1"/>
  <c r="N13" i="32" s="1"/>
  <c r="O13" i="32" s="1"/>
  <c r="H13" i="32"/>
  <c r="G13" i="32"/>
  <c r="L12" i="32"/>
  <c r="J12" i="32"/>
  <c r="I12" i="32"/>
  <c r="K12" i="32" s="1"/>
  <c r="M12" i="32" s="1"/>
  <c r="N12" i="32" s="1"/>
  <c r="O12" i="32" s="1"/>
  <c r="H12" i="32"/>
  <c r="G12" i="32"/>
  <c r="L11" i="32"/>
  <c r="J11" i="32"/>
  <c r="K11" i="32" s="1"/>
  <c r="M11" i="32" s="1"/>
  <c r="N11" i="32" s="1"/>
  <c r="O11" i="32" s="1"/>
  <c r="I11" i="32"/>
  <c r="H11" i="32"/>
  <c r="G11" i="32"/>
  <c r="L10" i="32"/>
  <c r="J10" i="32"/>
  <c r="I10" i="32"/>
  <c r="K10" i="32" s="1"/>
  <c r="H10" i="32"/>
  <c r="G10" i="32"/>
  <c r="L9" i="32"/>
  <c r="J9" i="32"/>
  <c r="K9" i="32"/>
  <c r="H9" i="32"/>
  <c r="G9" i="32"/>
  <c r="L8" i="32"/>
  <c r="J8" i="32"/>
  <c r="I8" i="32"/>
  <c r="K8" i="32" s="1"/>
  <c r="M8" i="32" s="1"/>
  <c r="N8" i="32" s="1"/>
  <c r="O8" i="32" s="1"/>
  <c r="H8" i="32"/>
  <c r="G8" i="32"/>
  <c r="B7" i="17"/>
  <c r="C8" i="17" a="1"/>
  <c r="C8" i="17" s="1"/>
  <c r="B9" i="17"/>
  <c r="L108" i="31"/>
  <c r="J108" i="31"/>
  <c r="I108" i="31"/>
  <c r="K108" i="31" s="1"/>
  <c r="H108" i="31"/>
  <c r="G108" i="31"/>
  <c r="L107" i="31"/>
  <c r="J107" i="31"/>
  <c r="I107" i="31"/>
  <c r="K107" i="31" s="1"/>
  <c r="M107" i="31" s="1"/>
  <c r="N107" i="31" s="1"/>
  <c r="O107" i="31" s="1"/>
  <c r="H107" i="31"/>
  <c r="G107" i="31"/>
  <c r="L106" i="31"/>
  <c r="J106" i="31"/>
  <c r="I106" i="31"/>
  <c r="K106" i="31" s="1"/>
  <c r="H106" i="31"/>
  <c r="G106" i="31"/>
  <c r="L105" i="31"/>
  <c r="J105" i="31"/>
  <c r="I105" i="31"/>
  <c r="K105" i="31" s="1"/>
  <c r="H105" i="31"/>
  <c r="G105" i="31"/>
  <c r="L104" i="31"/>
  <c r="J104" i="31"/>
  <c r="I104" i="31"/>
  <c r="K104" i="31" s="1"/>
  <c r="M104" i="31" s="1"/>
  <c r="N104" i="31" s="1"/>
  <c r="O104" i="31" s="1"/>
  <c r="H104" i="31"/>
  <c r="G104" i="31"/>
  <c r="L103" i="31"/>
  <c r="J103" i="31"/>
  <c r="I103" i="31"/>
  <c r="K103" i="31" s="1"/>
  <c r="H103" i="31"/>
  <c r="G103" i="31"/>
  <c r="L102" i="31"/>
  <c r="J102" i="31"/>
  <c r="I102" i="31"/>
  <c r="K102" i="31" s="1"/>
  <c r="H102" i="31"/>
  <c r="G102" i="31"/>
  <c r="L101" i="31"/>
  <c r="J101" i="31"/>
  <c r="I101" i="31"/>
  <c r="K101" i="31" s="1"/>
  <c r="H101" i="31"/>
  <c r="G101" i="31"/>
  <c r="L100" i="31"/>
  <c r="J100" i="31"/>
  <c r="I100" i="31"/>
  <c r="K100" i="31" s="1"/>
  <c r="H100" i="31"/>
  <c r="G100" i="31"/>
  <c r="L99" i="31"/>
  <c r="J99" i="31"/>
  <c r="I99" i="31"/>
  <c r="K99" i="31" s="1"/>
  <c r="M99" i="31" s="1"/>
  <c r="N99" i="31" s="1"/>
  <c r="O99" i="31" s="1"/>
  <c r="H99" i="31"/>
  <c r="G99" i="31"/>
  <c r="L98" i="31"/>
  <c r="J98" i="31"/>
  <c r="I98" i="31"/>
  <c r="K98" i="31" s="1"/>
  <c r="H98" i="31"/>
  <c r="G98" i="31"/>
  <c r="L97" i="31"/>
  <c r="J97" i="31"/>
  <c r="I97" i="31"/>
  <c r="K97" i="31" s="1"/>
  <c r="H97" i="31"/>
  <c r="G97" i="31"/>
  <c r="L96" i="31"/>
  <c r="J96" i="31"/>
  <c r="I96" i="31"/>
  <c r="K96" i="31" s="1"/>
  <c r="M96" i="31" s="1"/>
  <c r="N96" i="31" s="1"/>
  <c r="O96" i="31" s="1"/>
  <c r="H96" i="31"/>
  <c r="G96" i="31"/>
  <c r="L95" i="31"/>
  <c r="J95" i="31"/>
  <c r="I95" i="31"/>
  <c r="K95" i="31" s="1"/>
  <c r="H95" i="31"/>
  <c r="G95" i="31"/>
  <c r="L94" i="31"/>
  <c r="J94" i="31"/>
  <c r="I94" i="31"/>
  <c r="K94" i="31" s="1"/>
  <c r="H94" i="31"/>
  <c r="G94" i="31"/>
  <c r="L93" i="31"/>
  <c r="J93" i="31"/>
  <c r="I93" i="31"/>
  <c r="K93" i="31" s="1"/>
  <c r="H93" i="31"/>
  <c r="G93" i="31"/>
  <c r="L92" i="31"/>
  <c r="J92" i="31"/>
  <c r="I92" i="31"/>
  <c r="K92" i="31" s="1"/>
  <c r="H92" i="31"/>
  <c r="G92" i="31"/>
  <c r="L91" i="31"/>
  <c r="J91" i="31"/>
  <c r="I91" i="31"/>
  <c r="K91" i="31" s="1"/>
  <c r="M91" i="31" s="1"/>
  <c r="N91" i="31" s="1"/>
  <c r="O91" i="31" s="1"/>
  <c r="H91" i="31"/>
  <c r="G91" i="31"/>
  <c r="L90" i="31"/>
  <c r="J90" i="31"/>
  <c r="I90" i="31"/>
  <c r="K90" i="31" s="1"/>
  <c r="M90" i="31" s="1"/>
  <c r="N90" i="31" s="1"/>
  <c r="O90" i="31" s="1"/>
  <c r="H90" i="31"/>
  <c r="G90" i="31"/>
  <c r="L89" i="31"/>
  <c r="J89" i="31"/>
  <c r="I89" i="31"/>
  <c r="K89" i="31" s="1"/>
  <c r="H89" i="31"/>
  <c r="G89" i="31"/>
  <c r="L88" i="31"/>
  <c r="J88" i="31"/>
  <c r="I88" i="31"/>
  <c r="K88" i="31" s="1"/>
  <c r="M88" i="31" s="1"/>
  <c r="N88" i="31" s="1"/>
  <c r="O88" i="31" s="1"/>
  <c r="H88" i="31"/>
  <c r="G88" i="31"/>
  <c r="L87" i="31"/>
  <c r="J87" i="31"/>
  <c r="I87" i="31"/>
  <c r="K87" i="31" s="1"/>
  <c r="H87" i="31"/>
  <c r="G87" i="31"/>
  <c r="L86" i="31"/>
  <c r="J86" i="31"/>
  <c r="I86" i="31"/>
  <c r="K86" i="31" s="1"/>
  <c r="H86" i="31"/>
  <c r="G86" i="31"/>
  <c r="L85" i="31"/>
  <c r="J85" i="31"/>
  <c r="I85" i="31"/>
  <c r="K85" i="31" s="1"/>
  <c r="H85" i="31"/>
  <c r="G85" i="31"/>
  <c r="L84" i="31"/>
  <c r="J84" i="31"/>
  <c r="I84" i="31"/>
  <c r="K84" i="31" s="1"/>
  <c r="H84" i="31"/>
  <c r="G84" i="31"/>
  <c r="L83" i="31"/>
  <c r="J83" i="31"/>
  <c r="I83" i="31"/>
  <c r="K83" i="31" s="1"/>
  <c r="M83" i="31" s="1"/>
  <c r="N83" i="31" s="1"/>
  <c r="O83" i="31" s="1"/>
  <c r="H83" i="31"/>
  <c r="G83" i="31"/>
  <c r="L82" i="31"/>
  <c r="J82" i="31"/>
  <c r="I82" i="31"/>
  <c r="K82" i="31" s="1"/>
  <c r="H82" i="31"/>
  <c r="G82" i="31"/>
  <c r="L81" i="31"/>
  <c r="J81" i="31"/>
  <c r="I81" i="31"/>
  <c r="K81" i="31" s="1"/>
  <c r="H81" i="31"/>
  <c r="G81" i="31"/>
  <c r="L80" i="31"/>
  <c r="J80" i="31"/>
  <c r="I80" i="31"/>
  <c r="K80" i="31" s="1"/>
  <c r="M80" i="31" s="1"/>
  <c r="N80" i="31" s="1"/>
  <c r="O80" i="31" s="1"/>
  <c r="H80" i="31"/>
  <c r="G80" i="31"/>
  <c r="L79" i="31"/>
  <c r="J79" i="31"/>
  <c r="I79" i="31"/>
  <c r="K79" i="31" s="1"/>
  <c r="H79" i="31"/>
  <c r="G79" i="31"/>
  <c r="L78" i="31"/>
  <c r="J78" i="31"/>
  <c r="I78" i="31"/>
  <c r="K78" i="31" s="1"/>
  <c r="H78" i="31"/>
  <c r="G78" i="31"/>
  <c r="L77" i="31"/>
  <c r="J77" i="31"/>
  <c r="I77" i="31"/>
  <c r="K77" i="31" s="1"/>
  <c r="H77" i="31"/>
  <c r="G77" i="31"/>
  <c r="L76" i="31"/>
  <c r="J76" i="31"/>
  <c r="I76" i="31"/>
  <c r="K76" i="31" s="1"/>
  <c r="M76" i="31" s="1"/>
  <c r="N76" i="31" s="1"/>
  <c r="O76" i="31" s="1"/>
  <c r="H76" i="31"/>
  <c r="G76" i="31"/>
  <c r="L75" i="31"/>
  <c r="J75" i="31"/>
  <c r="I75" i="31"/>
  <c r="K75" i="31" s="1"/>
  <c r="H75" i="31"/>
  <c r="G75" i="31"/>
  <c r="L74" i="31"/>
  <c r="J74" i="31"/>
  <c r="I74" i="31"/>
  <c r="K74" i="31" s="1"/>
  <c r="H74" i="31"/>
  <c r="G74" i="31"/>
  <c r="L73" i="31"/>
  <c r="J73" i="31"/>
  <c r="I73" i="31"/>
  <c r="K73" i="31" s="1"/>
  <c r="H73" i="31"/>
  <c r="G73" i="31"/>
  <c r="L72" i="31"/>
  <c r="J72" i="31"/>
  <c r="I72" i="31"/>
  <c r="K72" i="31" s="1"/>
  <c r="M72" i="31" s="1"/>
  <c r="N72" i="31" s="1"/>
  <c r="O72" i="31" s="1"/>
  <c r="H72" i="31"/>
  <c r="G72" i="31"/>
  <c r="L71" i="31"/>
  <c r="J71" i="31"/>
  <c r="I71" i="31"/>
  <c r="K71" i="31" s="1"/>
  <c r="H71" i="31"/>
  <c r="G71" i="31"/>
  <c r="L70" i="31"/>
  <c r="J70" i="31"/>
  <c r="I70" i="31"/>
  <c r="K70" i="31" s="1"/>
  <c r="H70" i="31"/>
  <c r="G70" i="31"/>
  <c r="L69" i="31"/>
  <c r="J69" i="31"/>
  <c r="I69" i="31"/>
  <c r="K69" i="31" s="1"/>
  <c r="H69" i="31"/>
  <c r="G69" i="31"/>
  <c r="L68" i="31"/>
  <c r="J68" i="31"/>
  <c r="I68" i="31"/>
  <c r="K68" i="31" s="1"/>
  <c r="M68" i="31" s="1"/>
  <c r="N68" i="31" s="1"/>
  <c r="O68" i="31" s="1"/>
  <c r="H68" i="31"/>
  <c r="G68" i="31"/>
  <c r="L67" i="31"/>
  <c r="J67" i="31"/>
  <c r="I67" i="31"/>
  <c r="K67" i="31" s="1"/>
  <c r="H67" i="31"/>
  <c r="G67" i="31"/>
  <c r="L66" i="31"/>
  <c r="J66" i="31"/>
  <c r="I66" i="31"/>
  <c r="K66" i="31" s="1"/>
  <c r="H66" i="31"/>
  <c r="G66" i="31"/>
  <c r="L65" i="31"/>
  <c r="J65" i="31"/>
  <c r="I65" i="31"/>
  <c r="K65" i="31" s="1"/>
  <c r="M65" i="31" s="1"/>
  <c r="N65" i="31" s="1"/>
  <c r="O65" i="31" s="1"/>
  <c r="H65" i="31"/>
  <c r="G65" i="31"/>
  <c r="L64" i="31"/>
  <c r="J64" i="31"/>
  <c r="I64" i="31"/>
  <c r="K64" i="31" s="1"/>
  <c r="H64" i="31"/>
  <c r="G64" i="31"/>
  <c r="L63" i="31"/>
  <c r="J63" i="31"/>
  <c r="I63" i="31"/>
  <c r="K63" i="31" s="1"/>
  <c r="H63" i="31"/>
  <c r="G63" i="31"/>
  <c r="L62" i="31"/>
  <c r="J62" i="31"/>
  <c r="I62" i="31"/>
  <c r="K62" i="31" s="1"/>
  <c r="H62" i="31"/>
  <c r="G62" i="31"/>
  <c r="L61" i="31"/>
  <c r="J61" i="31"/>
  <c r="I61" i="31"/>
  <c r="K61" i="31" s="1"/>
  <c r="H61" i="31"/>
  <c r="G61" i="31"/>
  <c r="L60" i="31"/>
  <c r="J60" i="31"/>
  <c r="I60" i="31"/>
  <c r="K60" i="31" s="1"/>
  <c r="M60" i="31" s="1"/>
  <c r="N60" i="31" s="1"/>
  <c r="O60" i="31" s="1"/>
  <c r="H60" i="31"/>
  <c r="G60" i="31"/>
  <c r="L59" i="31"/>
  <c r="J59" i="31"/>
  <c r="I59" i="31"/>
  <c r="K59" i="31" s="1"/>
  <c r="M59" i="31" s="1"/>
  <c r="N59" i="31" s="1"/>
  <c r="O59" i="31" s="1"/>
  <c r="H59" i="31"/>
  <c r="G59" i="31"/>
  <c r="L58" i="31"/>
  <c r="J58" i="31"/>
  <c r="I58" i="31"/>
  <c r="K58" i="31" s="1"/>
  <c r="H58" i="31"/>
  <c r="G58" i="31"/>
  <c r="L57" i="31"/>
  <c r="J57" i="31"/>
  <c r="I57" i="31"/>
  <c r="K57" i="31" s="1"/>
  <c r="M57" i="31" s="1"/>
  <c r="N57" i="31" s="1"/>
  <c r="O57" i="31" s="1"/>
  <c r="H57" i="31"/>
  <c r="G57" i="31"/>
  <c r="L56" i="31"/>
  <c r="J56" i="31"/>
  <c r="I56" i="31"/>
  <c r="K56" i="31" s="1"/>
  <c r="M56" i="31" s="1"/>
  <c r="N56" i="31" s="1"/>
  <c r="O56" i="31" s="1"/>
  <c r="H56" i="31"/>
  <c r="G56" i="31"/>
  <c r="L55" i="31"/>
  <c r="J55" i="31"/>
  <c r="I55" i="31"/>
  <c r="K55" i="31" s="1"/>
  <c r="H55" i="31"/>
  <c r="G55" i="31"/>
  <c r="L54" i="31"/>
  <c r="J54" i="31"/>
  <c r="I54" i="31"/>
  <c r="K54" i="31" s="1"/>
  <c r="H54" i="31"/>
  <c r="G54" i="31"/>
  <c r="L53" i="31"/>
  <c r="J53" i="31"/>
  <c r="I53" i="31"/>
  <c r="K53" i="31" s="1"/>
  <c r="H53" i="31"/>
  <c r="G53" i="31"/>
  <c r="L52" i="31"/>
  <c r="J52" i="31"/>
  <c r="I52" i="31"/>
  <c r="K52" i="31" s="1"/>
  <c r="H52" i="31"/>
  <c r="G52" i="31"/>
  <c r="L51" i="31"/>
  <c r="J51" i="31"/>
  <c r="I51" i="31"/>
  <c r="K51" i="31" s="1"/>
  <c r="M51" i="31" s="1"/>
  <c r="N51" i="31" s="1"/>
  <c r="O51" i="31" s="1"/>
  <c r="H51" i="31"/>
  <c r="G51" i="31"/>
  <c r="L50" i="31"/>
  <c r="J50" i="31"/>
  <c r="I50" i="31"/>
  <c r="K50" i="31" s="1"/>
  <c r="H50" i="31"/>
  <c r="G50" i="31"/>
  <c r="L49" i="31"/>
  <c r="J49" i="31"/>
  <c r="I49" i="31"/>
  <c r="K49" i="31" s="1"/>
  <c r="M49" i="31" s="1"/>
  <c r="N49" i="31" s="1"/>
  <c r="O49" i="31" s="1"/>
  <c r="H49" i="31"/>
  <c r="G49" i="31"/>
  <c r="L48" i="31"/>
  <c r="J48" i="31"/>
  <c r="I48" i="31"/>
  <c r="K48" i="31" s="1"/>
  <c r="M48" i="31" s="1"/>
  <c r="N48" i="31" s="1"/>
  <c r="O48" i="31" s="1"/>
  <c r="H48" i="31"/>
  <c r="G48" i="31"/>
  <c r="L47" i="31"/>
  <c r="J47" i="31"/>
  <c r="I47" i="31"/>
  <c r="K47" i="31" s="1"/>
  <c r="H47" i="31"/>
  <c r="G47" i="31"/>
  <c r="L46" i="31"/>
  <c r="J46" i="31"/>
  <c r="I46" i="31"/>
  <c r="K46" i="31" s="1"/>
  <c r="H46" i="31"/>
  <c r="G46" i="31"/>
  <c r="L45" i="31"/>
  <c r="J45" i="31"/>
  <c r="I45" i="31"/>
  <c r="K45" i="31" s="1"/>
  <c r="M45" i="31" s="1"/>
  <c r="N45" i="31" s="1"/>
  <c r="O45" i="31" s="1"/>
  <c r="H45" i="31"/>
  <c r="G45" i="31"/>
  <c r="L44" i="31"/>
  <c r="J44" i="31"/>
  <c r="I44" i="31"/>
  <c r="K44" i="31" s="1"/>
  <c r="H44" i="31"/>
  <c r="G44" i="31"/>
  <c r="L43" i="31"/>
  <c r="J43" i="31"/>
  <c r="I43" i="31"/>
  <c r="K43" i="31" s="1"/>
  <c r="M43" i="31" s="1"/>
  <c r="N43" i="31" s="1"/>
  <c r="O43" i="31" s="1"/>
  <c r="H43" i="31"/>
  <c r="G43" i="31"/>
  <c r="L42" i="31"/>
  <c r="J42" i="31"/>
  <c r="I42" i="31"/>
  <c r="K42" i="31" s="1"/>
  <c r="H42" i="31"/>
  <c r="G42" i="31"/>
  <c r="L41" i="31"/>
  <c r="J41" i="31"/>
  <c r="I41" i="31"/>
  <c r="K41" i="31" s="1"/>
  <c r="H41" i="31"/>
  <c r="G41" i="31"/>
  <c r="L40" i="31"/>
  <c r="J40" i="31"/>
  <c r="I40" i="31"/>
  <c r="K40" i="31" s="1"/>
  <c r="M40" i="31" s="1"/>
  <c r="N40" i="31" s="1"/>
  <c r="O40" i="31" s="1"/>
  <c r="H40" i="31"/>
  <c r="G40" i="31"/>
  <c r="L39" i="31"/>
  <c r="J39" i="31"/>
  <c r="I39" i="31"/>
  <c r="K39" i="31" s="1"/>
  <c r="H39" i="31"/>
  <c r="G39" i="31"/>
  <c r="L38" i="31"/>
  <c r="J38" i="31"/>
  <c r="I38" i="31"/>
  <c r="K38" i="31" s="1"/>
  <c r="H38" i="31"/>
  <c r="G38" i="31"/>
  <c r="L37" i="31"/>
  <c r="J37" i="31"/>
  <c r="I37" i="31"/>
  <c r="K37" i="31" s="1"/>
  <c r="M37" i="31" s="1"/>
  <c r="N37" i="31" s="1"/>
  <c r="O37" i="31" s="1"/>
  <c r="H37" i="31"/>
  <c r="G37" i="31"/>
  <c r="L36" i="31"/>
  <c r="J36" i="31"/>
  <c r="I36" i="31"/>
  <c r="K36" i="31" s="1"/>
  <c r="M36" i="31" s="1"/>
  <c r="N36" i="31" s="1"/>
  <c r="O36" i="31" s="1"/>
  <c r="H36" i="31"/>
  <c r="G36" i="31"/>
  <c r="L35" i="31"/>
  <c r="J35" i="31"/>
  <c r="I35" i="31"/>
  <c r="K35" i="31" s="1"/>
  <c r="M35" i="31" s="1"/>
  <c r="N35" i="31" s="1"/>
  <c r="O35" i="31" s="1"/>
  <c r="H35" i="31"/>
  <c r="G35" i="31"/>
  <c r="L34" i="31"/>
  <c r="J34" i="31"/>
  <c r="I34" i="31"/>
  <c r="K34" i="31" s="1"/>
  <c r="H34" i="31"/>
  <c r="G34" i="31"/>
  <c r="L33" i="31"/>
  <c r="J33" i="31"/>
  <c r="I33" i="31"/>
  <c r="K33" i="31" s="1"/>
  <c r="H33" i="31"/>
  <c r="G33" i="31"/>
  <c r="L32" i="31"/>
  <c r="J32" i="31"/>
  <c r="I32" i="31"/>
  <c r="K32" i="31" s="1"/>
  <c r="M32" i="31" s="1"/>
  <c r="N32" i="31" s="1"/>
  <c r="O32" i="31" s="1"/>
  <c r="H32" i="31"/>
  <c r="G32" i="31"/>
  <c r="L31" i="31"/>
  <c r="J31" i="31"/>
  <c r="I31" i="31"/>
  <c r="K31" i="31" s="1"/>
  <c r="H31" i="31"/>
  <c r="G31" i="31"/>
  <c r="L30" i="31"/>
  <c r="J30" i="31"/>
  <c r="I30" i="31"/>
  <c r="K30" i="31" s="1"/>
  <c r="H30" i="31"/>
  <c r="G30" i="31"/>
  <c r="L29" i="31"/>
  <c r="J29" i="31"/>
  <c r="I29" i="31"/>
  <c r="K29" i="31" s="1"/>
  <c r="M29" i="31" s="1"/>
  <c r="N29" i="31" s="1"/>
  <c r="O29" i="31" s="1"/>
  <c r="H29" i="31"/>
  <c r="G29" i="31"/>
  <c r="L28" i="31"/>
  <c r="J28" i="31"/>
  <c r="I28" i="31"/>
  <c r="K28" i="31" s="1"/>
  <c r="M28" i="31" s="1"/>
  <c r="N28" i="31" s="1"/>
  <c r="O28" i="31" s="1"/>
  <c r="H28" i="31"/>
  <c r="G28" i="31"/>
  <c r="L27" i="31"/>
  <c r="J27" i="31"/>
  <c r="I27" i="31"/>
  <c r="K27" i="31" s="1"/>
  <c r="M27" i="31" s="1"/>
  <c r="N27" i="31" s="1"/>
  <c r="O27" i="31" s="1"/>
  <c r="H27" i="31"/>
  <c r="G27" i="31"/>
  <c r="L26" i="31"/>
  <c r="J26" i="31"/>
  <c r="I26" i="31"/>
  <c r="K26" i="31" s="1"/>
  <c r="H26" i="31"/>
  <c r="G26" i="31"/>
  <c r="L25" i="31"/>
  <c r="J25" i="31"/>
  <c r="I25" i="31"/>
  <c r="K25" i="31" s="1"/>
  <c r="H25" i="31"/>
  <c r="G25" i="31"/>
  <c r="L24" i="31"/>
  <c r="J24" i="31"/>
  <c r="I24" i="31"/>
  <c r="K24" i="31" s="1"/>
  <c r="M24" i="31" s="1"/>
  <c r="N24" i="31" s="1"/>
  <c r="O24" i="31" s="1"/>
  <c r="H24" i="31"/>
  <c r="G24" i="31"/>
  <c r="L23" i="31"/>
  <c r="J23" i="31"/>
  <c r="I23" i="31"/>
  <c r="K23" i="31" s="1"/>
  <c r="H23" i="31"/>
  <c r="G23" i="31"/>
  <c r="L22" i="31"/>
  <c r="J22" i="31"/>
  <c r="I22" i="31"/>
  <c r="K22" i="31" s="1"/>
  <c r="H22" i="31"/>
  <c r="G22" i="31"/>
  <c r="L21" i="31"/>
  <c r="J21" i="31"/>
  <c r="I21" i="31"/>
  <c r="K21" i="31" s="1"/>
  <c r="H21" i="31"/>
  <c r="G21" i="31"/>
  <c r="L20" i="31"/>
  <c r="J20" i="31"/>
  <c r="I20" i="31"/>
  <c r="K20" i="31" s="1"/>
  <c r="M20" i="31" s="1"/>
  <c r="N20" i="31" s="1"/>
  <c r="O20" i="31" s="1"/>
  <c r="H20" i="31"/>
  <c r="G20" i="31"/>
  <c r="L19" i="31"/>
  <c r="J19" i="31"/>
  <c r="I19" i="31"/>
  <c r="K19" i="31" s="1"/>
  <c r="M19" i="31" s="1"/>
  <c r="N19" i="31" s="1"/>
  <c r="O19" i="31" s="1"/>
  <c r="H19" i="31"/>
  <c r="G19" i="31"/>
  <c r="L18" i="31"/>
  <c r="J18" i="31"/>
  <c r="I18" i="31"/>
  <c r="K18" i="31" s="1"/>
  <c r="H18" i="31"/>
  <c r="G18" i="31"/>
  <c r="L17" i="31"/>
  <c r="J17" i="31"/>
  <c r="I17" i="31"/>
  <c r="K17" i="31" s="1"/>
  <c r="H17" i="31"/>
  <c r="G17" i="31"/>
  <c r="L16" i="31"/>
  <c r="J16" i="31"/>
  <c r="I16" i="31"/>
  <c r="K16" i="31" s="1"/>
  <c r="M16" i="31" s="1"/>
  <c r="N16" i="31" s="1"/>
  <c r="O16" i="31" s="1"/>
  <c r="H16" i="31"/>
  <c r="G16" i="31"/>
  <c r="L15" i="31"/>
  <c r="J15" i="31"/>
  <c r="I15" i="31"/>
  <c r="K15" i="31" s="1"/>
  <c r="H15" i="31"/>
  <c r="G15" i="31"/>
  <c r="L14" i="31"/>
  <c r="J14" i="31"/>
  <c r="I14" i="31"/>
  <c r="K14" i="31" s="1"/>
  <c r="H14" i="31"/>
  <c r="G14" i="31"/>
  <c r="L13" i="31"/>
  <c r="J13" i="31"/>
  <c r="I13" i="31"/>
  <c r="K13" i="31" s="1"/>
  <c r="H13" i="31"/>
  <c r="G13" i="31"/>
  <c r="L12" i="31"/>
  <c r="J12" i="31"/>
  <c r="I12" i="31"/>
  <c r="K12" i="31" s="1"/>
  <c r="M12" i="31" s="1"/>
  <c r="N12" i="31" s="1"/>
  <c r="O12" i="31" s="1"/>
  <c r="H12" i="31"/>
  <c r="G12" i="31"/>
  <c r="L11" i="31"/>
  <c r="J11" i="31"/>
  <c r="I11" i="31"/>
  <c r="K11" i="31" s="1"/>
  <c r="H11" i="31"/>
  <c r="G11" i="31"/>
  <c r="L10" i="31"/>
  <c r="J10" i="31"/>
  <c r="I10" i="31"/>
  <c r="K10" i="31" s="1"/>
  <c r="H10" i="31"/>
  <c r="G10" i="31"/>
  <c r="L9" i="31"/>
  <c r="J9" i="31"/>
  <c r="I9" i="31"/>
  <c r="K9" i="31" s="1"/>
  <c r="H9" i="31"/>
  <c r="G9" i="31"/>
  <c r="L8" i="31"/>
  <c r="J8" i="31"/>
  <c r="I8" i="31"/>
  <c r="K8" i="31" s="1"/>
  <c r="M8" i="31" s="1"/>
  <c r="N8" i="31" s="1"/>
  <c r="O8" i="31" s="1"/>
  <c r="H8" i="31"/>
  <c r="G8" i="31"/>
  <c r="L108" i="29"/>
  <c r="J108" i="29"/>
  <c r="I108" i="29"/>
  <c r="H108" i="29"/>
  <c r="G108" i="29"/>
  <c r="L107" i="29"/>
  <c r="J107" i="29"/>
  <c r="I107" i="29"/>
  <c r="K107" i="29" s="1"/>
  <c r="H107" i="29"/>
  <c r="G107" i="29"/>
  <c r="L106" i="29"/>
  <c r="J106" i="29"/>
  <c r="I106" i="29"/>
  <c r="K106" i="29" s="1"/>
  <c r="H106" i="29"/>
  <c r="G106" i="29"/>
  <c r="L105" i="29"/>
  <c r="J105" i="29"/>
  <c r="I105" i="29"/>
  <c r="K105" i="29" s="1"/>
  <c r="M105" i="29" s="1"/>
  <c r="N105" i="29" s="1"/>
  <c r="O105" i="29" s="1"/>
  <c r="H105" i="29"/>
  <c r="G105" i="29"/>
  <c r="L104" i="29"/>
  <c r="J104" i="29"/>
  <c r="I104" i="29"/>
  <c r="K104" i="29" s="1"/>
  <c r="M104" i="29" s="1"/>
  <c r="N104" i="29" s="1"/>
  <c r="O104" i="29" s="1"/>
  <c r="H104" i="29"/>
  <c r="G104" i="29"/>
  <c r="L103" i="29"/>
  <c r="J103" i="29"/>
  <c r="I103" i="29"/>
  <c r="K103" i="29" s="1"/>
  <c r="H103" i="29"/>
  <c r="G103" i="29"/>
  <c r="L102" i="29"/>
  <c r="J102" i="29"/>
  <c r="I102" i="29"/>
  <c r="K102" i="29" s="1"/>
  <c r="M102" i="29" s="1"/>
  <c r="N102" i="29" s="1"/>
  <c r="O102" i="29" s="1"/>
  <c r="H102" i="29"/>
  <c r="G102" i="29"/>
  <c r="L101" i="29"/>
  <c r="J101" i="29"/>
  <c r="I101" i="29"/>
  <c r="K101" i="29" s="1"/>
  <c r="H101" i="29"/>
  <c r="G101" i="29"/>
  <c r="L100" i="29"/>
  <c r="J100" i="29"/>
  <c r="I100" i="29"/>
  <c r="H100" i="29"/>
  <c r="G100" i="29"/>
  <c r="L99" i="29"/>
  <c r="J99" i="29"/>
  <c r="I99" i="29"/>
  <c r="K99" i="29" s="1"/>
  <c r="H99" i="29"/>
  <c r="G99" i="29"/>
  <c r="L98" i="29"/>
  <c r="J98" i="29"/>
  <c r="K98" i="29" s="1"/>
  <c r="M98" i="29" s="1"/>
  <c r="N98" i="29" s="1"/>
  <c r="O98" i="29" s="1"/>
  <c r="I98" i="29"/>
  <c r="H98" i="29"/>
  <c r="G98" i="29"/>
  <c r="L97" i="29"/>
  <c r="J97" i="29"/>
  <c r="I97" i="29"/>
  <c r="K97" i="29" s="1"/>
  <c r="M97" i="29" s="1"/>
  <c r="N97" i="29" s="1"/>
  <c r="O97" i="29" s="1"/>
  <c r="H97" i="29"/>
  <c r="G97" i="29"/>
  <c r="L96" i="29"/>
  <c r="J96" i="29"/>
  <c r="I96" i="29"/>
  <c r="K96" i="29" s="1"/>
  <c r="M96" i="29" s="1"/>
  <c r="N96" i="29" s="1"/>
  <c r="O96" i="29" s="1"/>
  <c r="H96" i="29"/>
  <c r="G96" i="29"/>
  <c r="L95" i="29"/>
  <c r="J95" i="29"/>
  <c r="I95" i="29"/>
  <c r="K95" i="29" s="1"/>
  <c r="H95" i="29"/>
  <c r="G95" i="29"/>
  <c r="L94" i="29"/>
  <c r="J94" i="29"/>
  <c r="I94" i="29"/>
  <c r="K94" i="29" s="1"/>
  <c r="H94" i="29"/>
  <c r="G94" i="29"/>
  <c r="L93" i="29"/>
  <c r="J93" i="29"/>
  <c r="I93" i="29"/>
  <c r="K93" i="29" s="1"/>
  <c r="H93" i="29"/>
  <c r="G93" i="29"/>
  <c r="L92" i="29"/>
  <c r="J92" i="29"/>
  <c r="I92" i="29"/>
  <c r="H92" i="29"/>
  <c r="G92" i="29"/>
  <c r="L91" i="29"/>
  <c r="J91" i="29"/>
  <c r="I91" i="29"/>
  <c r="K91" i="29" s="1"/>
  <c r="H91" i="29"/>
  <c r="G91" i="29"/>
  <c r="L90" i="29"/>
  <c r="J90" i="29"/>
  <c r="I90" i="29"/>
  <c r="H90" i="29"/>
  <c r="G90" i="29"/>
  <c r="L89" i="29"/>
  <c r="J89" i="29"/>
  <c r="I89" i="29"/>
  <c r="K89" i="29" s="1"/>
  <c r="M89" i="29" s="1"/>
  <c r="N89" i="29" s="1"/>
  <c r="O89" i="29" s="1"/>
  <c r="H89" i="29"/>
  <c r="G89" i="29"/>
  <c r="L88" i="29"/>
  <c r="J88" i="29"/>
  <c r="I88" i="29"/>
  <c r="K88" i="29" s="1"/>
  <c r="H88" i="29"/>
  <c r="G88" i="29"/>
  <c r="L87" i="29"/>
  <c r="J87" i="29"/>
  <c r="I87" i="29"/>
  <c r="K87" i="29" s="1"/>
  <c r="H87" i="29"/>
  <c r="G87" i="29"/>
  <c r="L86" i="29"/>
  <c r="J86" i="29"/>
  <c r="I86" i="29"/>
  <c r="K86" i="29" s="1"/>
  <c r="H86" i="29"/>
  <c r="G86" i="29"/>
  <c r="L85" i="29"/>
  <c r="J85" i="29"/>
  <c r="I85" i="29"/>
  <c r="K85" i="29" s="1"/>
  <c r="H85" i="29"/>
  <c r="G85" i="29"/>
  <c r="L84" i="29"/>
  <c r="J84" i="29"/>
  <c r="I84" i="29"/>
  <c r="H84" i="29"/>
  <c r="G84" i="29"/>
  <c r="L83" i="29"/>
  <c r="J83" i="29"/>
  <c r="I83" i="29"/>
  <c r="K83" i="29" s="1"/>
  <c r="M83" i="29" s="1"/>
  <c r="N83" i="29" s="1"/>
  <c r="O83" i="29" s="1"/>
  <c r="H83" i="29"/>
  <c r="G83" i="29"/>
  <c r="L82" i="29"/>
  <c r="J82" i="29"/>
  <c r="K82" i="29" s="1"/>
  <c r="M82" i="29" s="1"/>
  <c r="N82" i="29" s="1"/>
  <c r="O82" i="29" s="1"/>
  <c r="I82" i="29"/>
  <c r="H82" i="29"/>
  <c r="G82" i="29"/>
  <c r="L81" i="29"/>
  <c r="K81" i="29"/>
  <c r="M81" i="29" s="1"/>
  <c r="N81" i="29" s="1"/>
  <c r="O81" i="29" s="1"/>
  <c r="J81" i="29"/>
  <c r="I81" i="29"/>
  <c r="H81" i="29"/>
  <c r="G81" i="29"/>
  <c r="L80" i="29"/>
  <c r="J80" i="29"/>
  <c r="I80" i="29"/>
  <c r="K80" i="29" s="1"/>
  <c r="M80" i="29" s="1"/>
  <c r="N80" i="29" s="1"/>
  <c r="O80" i="29" s="1"/>
  <c r="H80" i="29"/>
  <c r="G80" i="29"/>
  <c r="L79" i="29"/>
  <c r="J79" i="29"/>
  <c r="I79" i="29"/>
  <c r="K79" i="29" s="1"/>
  <c r="M79" i="29" s="1"/>
  <c r="N79" i="29" s="1"/>
  <c r="O79" i="29" s="1"/>
  <c r="H79" i="29"/>
  <c r="G79" i="29"/>
  <c r="L78" i="29"/>
  <c r="J78" i="29"/>
  <c r="I78" i="29"/>
  <c r="K78" i="29" s="1"/>
  <c r="M78" i="29" s="1"/>
  <c r="N78" i="29" s="1"/>
  <c r="O78" i="29" s="1"/>
  <c r="H78" i="29"/>
  <c r="G78" i="29"/>
  <c r="L77" i="29"/>
  <c r="J77" i="29"/>
  <c r="I77" i="29"/>
  <c r="K77" i="29" s="1"/>
  <c r="H77" i="29"/>
  <c r="G77" i="29"/>
  <c r="L76" i="29"/>
  <c r="J76" i="29"/>
  <c r="I76" i="29"/>
  <c r="H76" i="29"/>
  <c r="G76" i="29"/>
  <c r="L75" i="29"/>
  <c r="J75" i="29"/>
  <c r="I75" i="29"/>
  <c r="K75" i="29" s="1"/>
  <c r="M75" i="29" s="1"/>
  <c r="N75" i="29" s="1"/>
  <c r="O75" i="29" s="1"/>
  <c r="H75" i="29"/>
  <c r="G75" i="29"/>
  <c r="L74" i="29"/>
  <c r="J74" i="29"/>
  <c r="I74" i="29"/>
  <c r="H74" i="29"/>
  <c r="G74" i="29"/>
  <c r="L73" i="29"/>
  <c r="K73" i="29"/>
  <c r="J73" i="29"/>
  <c r="I73" i="29"/>
  <c r="H73" i="29"/>
  <c r="G73" i="29"/>
  <c r="L72" i="29"/>
  <c r="J72" i="29"/>
  <c r="I72" i="29"/>
  <c r="K72" i="29" s="1"/>
  <c r="H72" i="29"/>
  <c r="G72" i="29"/>
  <c r="L71" i="29"/>
  <c r="J71" i="29"/>
  <c r="I71" i="29"/>
  <c r="K71" i="29" s="1"/>
  <c r="H71" i="29"/>
  <c r="G71" i="29"/>
  <c r="L70" i="29"/>
  <c r="J70" i="29"/>
  <c r="I70" i="29"/>
  <c r="K70" i="29" s="1"/>
  <c r="H70" i="29"/>
  <c r="G70" i="29"/>
  <c r="L69" i="29"/>
  <c r="J69" i="29"/>
  <c r="I69" i="29"/>
  <c r="K69" i="29" s="1"/>
  <c r="M69" i="29" s="1"/>
  <c r="N69" i="29" s="1"/>
  <c r="O69" i="29" s="1"/>
  <c r="H69" i="29"/>
  <c r="G69" i="29"/>
  <c r="L68" i="29"/>
  <c r="J68" i="29"/>
  <c r="I68" i="29"/>
  <c r="H68" i="29"/>
  <c r="G68" i="29"/>
  <c r="L67" i="29"/>
  <c r="J67" i="29"/>
  <c r="I67" i="29"/>
  <c r="K67" i="29" s="1"/>
  <c r="M67" i="29" s="1"/>
  <c r="N67" i="29" s="1"/>
  <c r="O67" i="29" s="1"/>
  <c r="H67" i="29"/>
  <c r="G67" i="29"/>
  <c r="L66" i="29"/>
  <c r="J66" i="29"/>
  <c r="I66" i="29"/>
  <c r="K66" i="29" s="1"/>
  <c r="H66" i="29"/>
  <c r="G66" i="29"/>
  <c r="L65" i="29"/>
  <c r="J65" i="29"/>
  <c r="I65" i="29"/>
  <c r="K65" i="29" s="1"/>
  <c r="M65" i="29" s="1"/>
  <c r="N65" i="29" s="1"/>
  <c r="O65" i="29" s="1"/>
  <c r="H65" i="29"/>
  <c r="G65" i="29"/>
  <c r="L64" i="29"/>
  <c r="J64" i="29"/>
  <c r="I64" i="29"/>
  <c r="K64" i="29" s="1"/>
  <c r="M64" i="29" s="1"/>
  <c r="N64" i="29" s="1"/>
  <c r="O64" i="29" s="1"/>
  <c r="H64" i="29"/>
  <c r="G64" i="29"/>
  <c r="L63" i="29"/>
  <c r="J63" i="29"/>
  <c r="I63" i="29"/>
  <c r="K63" i="29" s="1"/>
  <c r="H63" i="29"/>
  <c r="G63" i="29"/>
  <c r="L62" i="29"/>
  <c r="J62" i="29"/>
  <c r="I62" i="29"/>
  <c r="K62" i="29" s="1"/>
  <c r="H62" i="29"/>
  <c r="G62" i="29"/>
  <c r="L61" i="29"/>
  <c r="J61" i="29"/>
  <c r="I61" i="29"/>
  <c r="K61" i="29" s="1"/>
  <c r="H61" i="29"/>
  <c r="G61" i="29"/>
  <c r="L60" i="29"/>
  <c r="J60" i="29"/>
  <c r="I60" i="29"/>
  <c r="H60" i="29"/>
  <c r="G60" i="29"/>
  <c r="L59" i="29"/>
  <c r="K59" i="29"/>
  <c r="M59" i="29" s="1"/>
  <c r="N59" i="29" s="1"/>
  <c r="O59" i="29" s="1"/>
  <c r="J59" i="29"/>
  <c r="I59" i="29"/>
  <c r="H59" i="29"/>
  <c r="G59" i="29"/>
  <c r="L58" i="29"/>
  <c r="J58" i="29"/>
  <c r="I58" i="29"/>
  <c r="K58" i="29" s="1"/>
  <c r="H58" i="29"/>
  <c r="G58" i="29"/>
  <c r="L57" i="29"/>
  <c r="J57" i="29"/>
  <c r="I57" i="29"/>
  <c r="K57" i="29" s="1"/>
  <c r="H57" i="29"/>
  <c r="G57" i="29"/>
  <c r="L56" i="29"/>
  <c r="J56" i="29"/>
  <c r="I56" i="29"/>
  <c r="K56" i="29" s="1"/>
  <c r="H56" i="29"/>
  <c r="G56" i="29"/>
  <c r="L55" i="29"/>
  <c r="J55" i="29"/>
  <c r="I55" i="29"/>
  <c r="K55" i="29" s="1"/>
  <c r="H55" i="29"/>
  <c r="G55" i="29"/>
  <c r="L54" i="29"/>
  <c r="J54" i="29"/>
  <c r="I54" i="29"/>
  <c r="K54" i="29" s="1"/>
  <c r="M54" i="29" s="1"/>
  <c r="N54" i="29" s="1"/>
  <c r="O54" i="29" s="1"/>
  <c r="H54" i="29"/>
  <c r="G54" i="29"/>
  <c r="L53" i="29"/>
  <c r="J53" i="29"/>
  <c r="I53" i="29"/>
  <c r="K53" i="29" s="1"/>
  <c r="H53" i="29"/>
  <c r="G53" i="29"/>
  <c r="L52" i="29"/>
  <c r="J52" i="29"/>
  <c r="I52" i="29"/>
  <c r="H52" i="29"/>
  <c r="G52" i="29"/>
  <c r="L51" i="29"/>
  <c r="J51" i="29"/>
  <c r="I51" i="29"/>
  <c r="K51" i="29" s="1"/>
  <c r="H51" i="29"/>
  <c r="G51" i="29"/>
  <c r="L50" i="29"/>
  <c r="J50" i="29"/>
  <c r="I50" i="29"/>
  <c r="H50" i="29"/>
  <c r="G50" i="29"/>
  <c r="L49" i="29"/>
  <c r="J49" i="29"/>
  <c r="I49" i="29"/>
  <c r="K49" i="29" s="1"/>
  <c r="H49" i="29"/>
  <c r="G49" i="29"/>
  <c r="L48" i="29"/>
  <c r="J48" i="29"/>
  <c r="I48" i="29"/>
  <c r="K48" i="29" s="1"/>
  <c r="H48" i="29"/>
  <c r="G48" i="29"/>
  <c r="L47" i="29"/>
  <c r="J47" i="29"/>
  <c r="I47" i="29"/>
  <c r="K47" i="29" s="1"/>
  <c r="M47" i="29" s="1"/>
  <c r="N47" i="29" s="1"/>
  <c r="O47" i="29" s="1"/>
  <c r="H47" i="29"/>
  <c r="G47" i="29"/>
  <c r="L46" i="29"/>
  <c r="J46" i="29"/>
  <c r="I46" i="29"/>
  <c r="K46" i="29" s="1"/>
  <c r="M46" i="29" s="1"/>
  <c r="N46" i="29" s="1"/>
  <c r="O46" i="29" s="1"/>
  <c r="H46" i="29"/>
  <c r="G46" i="29"/>
  <c r="L45" i="29"/>
  <c r="J45" i="29"/>
  <c r="I45" i="29"/>
  <c r="K45" i="29" s="1"/>
  <c r="H45" i="29"/>
  <c r="G45" i="29"/>
  <c r="L44" i="29"/>
  <c r="J44" i="29"/>
  <c r="I44" i="29"/>
  <c r="H44" i="29"/>
  <c r="G44" i="29"/>
  <c r="L43" i="29"/>
  <c r="J43" i="29"/>
  <c r="I43" i="29"/>
  <c r="K43" i="29" s="1"/>
  <c r="H43" i="29"/>
  <c r="G43" i="29"/>
  <c r="L42" i="29"/>
  <c r="J42" i="29"/>
  <c r="I42" i="29"/>
  <c r="K42" i="29" s="1"/>
  <c r="H42" i="29"/>
  <c r="G42" i="29"/>
  <c r="L41" i="29"/>
  <c r="J41" i="29"/>
  <c r="I41" i="29"/>
  <c r="K41" i="29" s="1"/>
  <c r="H41" i="29"/>
  <c r="G41" i="29"/>
  <c r="L40" i="29"/>
  <c r="J40" i="29"/>
  <c r="I40" i="29"/>
  <c r="K40" i="29" s="1"/>
  <c r="H40" i="29"/>
  <c r="G40" i="29"/>
  <c r="L39" i="29"/>
  <c r="J39" i="29"/>
  <c r="I39" i="29"/>
  <c r="K39" i="29" s="1"/>
  <c r="H39" i="29"/>
  <c r="G39" i="29"/>
  <c r="L38" i="29"/>
  <c r="J38" i="29"/>
  <c r="I38" i="29"/>
  <c r="K38" i="29" s="1"/>
  <c r="H38" i="29"/>
  <c r="G38" i="29"/>
  <c r="L37" i="29"/>
  <c r="J37" i="29"/>
  <c r="I37" i="29"/>
  <c r="K37" i="29" s="1"/>
  <c r="M37" i="29" s="1"/>
  <c r="N37" i="29" s="1"/>
  <c r="O37" i="29" s="1"/>
  <c r="H37" i="29"/>
  <c r="G37" i="29"/>
  <c r="L36" i="29"/>
  <c r="J36" i="29"/>
  <c r="I36" i="29"/>
  <c r="H36" i="29"/>
  <c r="G36" i="29"/>
  <c r="L35" i="29"/>
  <c r="J35" i="29"/>
  <c r="I35" i="29"/>
  <c r="K35" i="29" s="1"/>
  <c r="H35" i="29"/>
  <c r="G35" i="29"/>
  <c r="L34" i="29"/>
  <c r="J34" i="29"/>
  <c r="I34" i="29"/>
  <c r="K34" i="29" s="1"/>
  <c r="H34" i="29"/>
  <c r="G34" i="29"/>
  <c r="L33" i="29"/>
  <c r="J33" i="29"/>
  <c r="I33" i="29"/>
  <c r="K33" i="29" s="1"/>
  <c r="H33" i="29"/>
  <c r="G33" i="29"/>
  <c r="L32" i="29"/>
  <c r="J32" i="29"/>
  <c r="I32" i="29"/>
  <c r="K32" i="29" s="1"/>
  <c r="H32" i="29"/>
  <c r="G32" i="29"/>
  <c r="L31" i="29"/>
  <c r="J31" i="29"/>
  <c r="I31" i="29"/>
  <c r="K31" i="29" s="1"/>
  <c r="M31" i="29" s="1"/>
  <c r="N31" i="29" s="1"/>
  <c r="O31" i="29" s="1"/>
  <c r="H31" i="29"/>
  <c r="G31" i="29"/>
  <c r="L30" i="29"/>
  <c r="J30" i="29"/>
  <c r="I30" i="29"/>
  <c r="K30" i="29" s="1"/>
  <c r="H30" i="29"/>
  <c r="G30" i="29"/>
  <c r="L29" i="29"/>
  <c r="J29" i="29"/>
  <c r="I29" i="29"/>
  <c r="K29" i="29" s="1"/>
  <c r="H29" i="29"/>
  <c r="G29" i="29"/>
  <c r="L28" i="29"/>
  <c r="J28" i="29"/>
  <c r="K28" i="29" s="1"/>
  <c r="M28" i="29" s="1"/>
  <c r="N28" i="29" s="1"/>
  <c r="O28" i="29" s="1"/>
  <c r="I28" i="29"/>
  <c r="H28" i="29"/>
  <c r="G28" i="29"/>
  <c r="L27" i="29"/>
  <c r="K27" i="29"/>
  <c r="J27" i="29"/>
  <c r="I27" i="29"/>
  <c r="H27" i="29"/>
  <c r="G27" i="29"/>
  <c r="L26" i="29"/>
  <c r="K26" i="29"/>
  <c r="J26" i="29"/>
  <c r="I26" i="29"/>
  <c r="H26" i="29"/>
  <c r="G26" i="29"/>
  <c r="L25" i="29"/>
  <c r="J25" i="29"/>
  <c r="I25" i="29"/>
  <c r="K25" i="29" s="1"/>
  <c r="M25" i="29" s="1"/>
  <c r="N25" i="29" s="1"/>
  <c r="O25" i="29" s="1"/>
  <c r="H25" i="29"/>
  <c r="G25" i="29"/>
  <c r="L24" i="29"/>
  <c r="J24" i="29"/>
  <c r="I24" i="29"/>
  <c r="K24" i="29" s="1"/>
  <c r="H24" i="29"/>
  <c r="G24" i="29"/>
  <c r="L23" i="29"/>
  <c r="J23" i="29"/>
  <c r="I23" i="29"/>
  <c r="K23" i="29" s="1"/>
  <c r="H23" i="29"/>
  <c r="G23" i="29"/>
  <c r="L22" i="29"/>
  <c r="J22" i="29"/>
  <c r="I22" i="29"/>
  <c r="K22" i="29" s="1"/>
  <c r="M22" i="29" s="1"/>
  <c r="N22" i="29" s="1"/>
  <c r="O22" i="29" s="1"/>
  <c r="H22" i="29"/>
  <c r="G22" i="29"/>
  <c r="L21" i="29"/>
  <c r="J21" i="29"/>
  <c r="I21" i="29"/>
  <c r="K21" i="29" s="1"/>
  <c r="M21" i="29" s="1"/>
  <c r="N21" i="29" s="1"/>
  <c r="O21" i="29" s="1"/>
  <c r="H21" i="29"/>
  <c r="G21" i="29"/>
  <c r="L20" i="29"/>
  <c r="J20" i="29"/>
  <c r="I20" i="29"/>
  <c r="H20" i="29"/>
  <c r="G20" i="29"/>
  <c r="L19" i="29"/>
  <c r="J19" i="29"/>
  <c r="I19" i="29"/>
  <c r="K19" i="29" s="1"/>
  <c r="M19" i="29" s="1"/>
  <c r="N19" i="29" s="1"/>
  <c r="O19" i="29" s="1"/>
  <c r="H19" i="29"/>
  <c r="G19" i="29"/>
  <c r="L18" i="29"/>
  <c r="J18" i="29"/>
  <c r="I18" i="29"/>
  <c r="K18" i="29" s="1"/>
  <c r="H18" i="29"/>
  <c r="G18" i="29"/>
  <c r="L17" i="29"/>
  <c r="J17" i="29"/>
  <c r="I17" i="29"/>
  <c r="K17" i="29" s="1"/>
  <c r="H17" i="29"/>
  <c r="G17" i="29"/>
  <c r="L16" i="29"/>
  <c r="J16" i="29"/>
  <c r="I16" i="29"/>
  <c r="K16" i="29" s="1"/>
  <c r="H16" i="29"/>
  <c r="G16" i="29"/>
  <c r="L15" i="29"/>
  <c r="J15" i="29"/>
  <c r="I15" i="29"/>
  <c r="K15" i="29" s="1"/>
  <c r="H15" i="29"/>
  <c r="G15" i="29"/>
  <c r="L14" i="29"/>
  <c r="J14" i="29"/>
  <c r="I14" i="29"/>
  <c r="K14" i="29" s="1"/>
  <c r="M14" i="29" s="1"/>
  <c r="N14" i="29" s="1"/>
  <c r="O14" i="29" s="1"/>
  <c r="H14" i="29"/>
  <c r="G14" i="29"/>
  <c r="L13" i="29"/>
  <c r="J13" i="29"/>
  <c r="I13" i="29"/>
  <c r="K13" i="29" s="1"/>
  <c r="H13" i="29"/>
  <c r="G13" i="29"/>
  <c r="L12" i="29"/>
  <c r="J12" i="29"/>
  <c r="I12" i="29"/>
  <c r="H12" i="29"/>
  <c r="G12" i="29"/>
  <c r="L11" i="29"/>
  <c r="J11" i="29"/>
  <c r="I11" i="29"/>
  <c r="K11" i="29" s="1"/>
  <c r="M11" i="29" s="1"/>
  <c r="N11" i="29" s="1"/>
  <c r="O11" i="29" s="1"/>
  <c r="H11" i="29"/>
  <c r="G11" i="29"/>
  <c r="L10" i="29"/>
  <c r="J10" i="29"/>
  <c r="I10" i="29"/>
  <c r="H10" i="29"/>
  <c r="G10" i="29"/>
  <c r="L9" i="29"/>
  <c r="J9" i="29"/>
  <c r="I9" i="29"/>
  <c r="K9" i="29" s="1"/>
  <c r="H9" i="29"/>
  <c r="G9" i="29"/>
  <c r="L8" i="29"/>
  <c r="J8" i="29"/>
  <c r="I8" i="29"/>
  <c r="K8" i="29" s="1"/>
  <c r="H8" i="29"/>
  <c r="G8" i="29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94" i="28"/>
  <c r="J95" i="28"/>
  <c r="J96" i="28"/>
  <c r="J97" i="28"/>
  <c r="J98" i="28"/>
  <c r="J99" i="28"/>
  <c r="J100" i="28"/>
  <c r="J101" i="28"/>
  <c r="J102" i="28"/>
  <c r="J103" i="28"/>
  <c r="J104" i="28"/>
  <c r="J105" i="28"/>
  <c r="J106" i="28"/>
  <c r="J107" i="28"/>
  <c r="J108" i="28"/>
  <c r="J8" i="28"/>
  <c r="L53" i="36" l="1"/>
  <c r="L77" i="36"/>
  <c r="L85" i="36"/>
  <c r="L70" i="36"/>
  <c r="L83" i="36"/>
  <c r="L13" i="36"/>
  <c r="L38" i="36"/>
  <c r="L45" i="36"/>
  <c r="L86" i="36"/>
  <c r="L14" i="36"/>
  <c r="L22" i="36"/>
  <c r="L12" i="36"/>
  <c r="L21" i="36"/>
  <c r="L30" i="36"/>
  <c r="L63" i="36"/>
  <c r="L64" i="36"/>
  <c r="L69" i="36"/>
  <c r="L75" i="36"/>
  <c r="L95" i="36"/>
  <c r="L96" i="36"/>
  <c r="L101" i="36"/>
  <c r="L107" i="36"/>
  <c r="L27" i="36"/>
  <c r="L36" i="36"/>
  <c r="L54" i="36"/>
  <c r="L8" i="36"/>
  <c r="L11" i="36"/>
  <c r="L42" i="36"/>
  <c r="L48" i="36"/>
  <c r="L62" i="36"/>
  <c r="L68" i="36"/>
  <c r="L94" i="36"/>
  <c r="L100" i="36"/>
  <c r="L72" i="36"/>
  <c r="L35" i="36"/>
  <c r="L44" i="36"/>
  <c r="L80" i="36"/>
  <c r="L106" i="36"/>
  <c r="L26" i="36"/>
  <c r="L32" i="36"/>
  <c r="L19" i="36"/>
  <c r="L28" i="36"/>
  <c r="L37" i="36"/>
  <c r="L46" i="36"/>
  <c r="L50" i="36"/>
  <c r="L55" i="36"/>
  <c r="L56" i="36"/>
  <c r="L61" i="36"/>
  <c r="L67" i="36"/>
  <c r="L82" i="36"/>
  <c r="L87" i="36"/>
  <c r="L88" i="36"/>
  <c r="L93" i="36"/>
  <c r="L99" i="36"/>
  <c r="L104" i="36"/>
  <c r="L10" i="36"/>
  <c r="L16" i="36"/>
  <c r="L43" i="36"/>
  <c r="L52" i="36"/>
  <c r="L78" i="36"/>
  <c r="L84" i="36"/>
  <c r="M37" i="35"/>
  <c r="N37" i="35" s="1"/>
  <c r="O37" i="35" s="1"/>
  <c r="M45" i="35"/>
  <c r="N45" i="35" s="1"/>
  <c r="O45" i="35" s="1"/>
  <c r="M53" i="35"/>
  <c r="N53" i="35" s="1"/>
  <c r="O53" i="35" s="1"/>
  <c r="M61" i="35"/>
  <c r="N61" i="35" s="1"/>
  <c r="O61" i="35" s="1"/>
  <c r="M79" i="35"/>
  <c r="N79" i="35" s="1"/>
  <c r="O79" i="35" s="1"/>
  <c r="M104" i="35"/>
  <c r="N104" i="35" s="1"/>
  <c r="O104" i="35" s="1"/>
  <c r="M28" i="35"/>
  <c r="N28" i="35" s="1"/>
  <c r="O28" i="35" s="1"/>
  <c r="M31" i="35"/>
  <c r="N31" i="35" s="1"/>
  <c r="O31" i="35" s="1"/>
  <c r="M39" i="35"/>
  <c r="N39" i="35" s="1"/>
  <c r="O39" i="35" s="1"/>
  <c r="K58" i="35"/>
  <c r="M69" i="35"/>
  <c r="N69" i="35" s="1"/>
  <c r="O69" i="35" s="1"/>
  <c r="M87" i="35"/>
  <c r="N87" i="35" s="1"/>
  <c r="O87" i="35" s="1"/>
  <c r="M25" i="35"/>
  <c r="N25" i="35" s="1"/>
  <c r="O25" i="35" s="1"/>
  <c r="M36" i="35"/>
  <c r="N36" i="35" s="1"/>
  <c r="O36" i="35" s="1"/>
  <c r="M44" i="35"/>
  <c r="N44" i="35" s="1"/>
  <c r="O44" i="35" s="1"/>
  <c r="M52" i="35"/>
  <c r="N52" i="35" s="1"/>
  <c r="O52" i="35" s="1"/>
  <c r="M60" i="35"/>
  <c r="N60" i="35" s="1"/>
  <c r="O60" i="35" s="1"/>
  <c r="M92" i="35"/>
  <c r="N92" i="35" s="1"/>
  <c r="O92" i="35" s="1"/>
  <c r="M95" i="35"/>
  <c r="N95" i="35" s="1"/>
  <c r="O95" i="35" s="1"/>
  <c r="M89" i="35"/>
  <c r="N89" i="35" s="1"/>
  <c r="O89" i="35" s="1"/>
  <c r="M27" i="35"/>
  <c r="N27" i="35" s="1"/>
  <c r="O27" i="35" s="1"/>
  <c r="M30" i="35"/>
  <c r="N30" i="35" s="1"/>
  <c r="O30" i="35" s="1"/>
  <c r="M38" i="35"/>
  <c r="N38" i="35" s="1"/>
  <c r="O38" i="35" s="1"/>
  <c r="M46" i="35"/>
  <c r="N46" i="35" s="1"/>
  <c r="O46" i="35" s="1"/>
  <c r="M54" i="35"/>
  <c r="N54" i="35" s="1"/>
  <c r="O54" i="35" s="1"/>
  <c r="M71" i="35"/>
  <c r="N71" i="35" s="1"/>
  <c r="O71" i="35" s="1"/>
  <c r="M80" i="35"/>
  <c r="N80" i="35" s="1"/>
  <c r="O80" i="35" s="1"/>
  <c r="M83" i="35"/>
  <c r="N83" i="35" s="1"/>
  <c r="O83" i="35" s="1"/>
  <c r="M86" i="35"/>
  <c r="N86" i="35" s="1"/>
  <c r="O86" i="35" s="1"/>
  <c r="M97" i="35"/>
  <c r="N97" i="35" s="1"/>
  <c r="O97" i="35" s="1"/>
  <c r="M105" i="35"/>
  <c r="N105" i="35" s="1"/>
  <c r="O105" i="35" s="1"/>
  <c r="K74" i="35"/>
  <c r="M74" i="35" s="1"/>
  <c r="N74" i="35" s="1"/>
  <c r="O74" i="35" s="1"/>
  <c r="M12" i="35"/>
  <c r="N12" i="35" s="1"/>
  <c r="O12" i="35" s="1"/>
  <c r="K34" i="35"/>
  <c r="M34" i="35" s="1"/>
  <c r="N34" i="35" s="1"/>
  <c r="O34" i="35" s="1"/>
  <c r="M55" i="35"/>
  <c r="N55" i="35" s="1"/>
  <c r="O55" i="35" s="1"/>
  <c r="M64" i="35"/>
  <c r="N64" i="35" s="1"/>
  <c r="O64" i="35" s="1"/>
  <c r="M67" i="35"/>
  <c r="N67" i="35" s="1"/>
  <c r="O67" i="35" s="1"/>
  <c r="M76" i="35"/>
  <c r="N76" i="35" s="1"/>
  <c r="O76" i="35" s="1"/>
  <c r="K98" i="35"/>
  <c r="M98" i="35" s="1"/>
  <c r="N98" i="35" s="1"/>
  <c r="O98" i="35" s="1"/>
  <c r="M58" i="35"/>
  <c r="N58" i="35" s="1"/>
  <c r="O58" i="35" s="1"/>
  <c r="K18" i="35"/>
  <c r="M18" i="35" s="1"/>
  <c r="N18" i="35" s="1"/>
  <c r="O18" i="35" s="1"/>
  <c r="K82" i="35"/>
  <c r="M82" i="35" s="1"/>
  <c r="N82" i="35" s="1"/>
  <c r="O82" i="35" s="1"/>
  <c r="M103" i="35"/>
  <c r="N103" i="35" s="1"/>
  <c r="O103" i="35" s="1"/>
  <c r="M8" i="35"/>
  <c r="N8" i="35" s="1"/>
  <c r="O8" i="35" s="1"/>
  <c r="M11" i="35"/>
  <c r="N11" i="35" s="1"/>
  <c r="O11" i="35" s="1"/>
  <c r="M20" i="35"/>
  <c r="N20" i="35" s="1"/>
  <c r="O20" i="35" s="1"/>
  <c r="K42" i="35"/>
  <c r="M42" i="35" s="1"/>
  <c r="N42" i="35" s="1"/>
  <c r="O42" i="35" s="1"/>
  <c r="M63" i="35"/>
  <c r="N63" i="35" s="1"/>
  <c r="O63" i="35" s="1"/>
  <c r="M72" i="35"/>
  <c r="N72" i="35" s="1"/>
  <c r="O72" i="35" s="1"/>
  <c r="M75" i="35"/>
  <c r="N75" i="35" s="1"/>
  <c r="O75" i="35" s="1"/>
  <c r="M84" i="35"/>
  <c r="N84" i="35" s="1"/>
  <c r="O84" i="35" s="1"/>
  <c r="K106" i="35"/>
  <c r="M106" i="35" s="1"/>
  <c r="N106" i="35" s="1"/>
  <c r="O106" i="35" s="1"/>
  <c r="M66" i="35"/>
  <c r="N66" i="35" s="1"/>
  <c r="O66" i="35" s="1"/>
  <c r="M14" i="35"/>
  <c r="N14" i="35" s="1"/>
  <c r="O14" i="35" s="1"/>
  <c r="M17" i="35"/>
  <c r="N17" i="35" s="1"/>
  <c r="O17" i="35" s="1"/>
  <c r="K26" i="35"/>
  <c r="M26" i="35" s="1"/>
  <c r="N26" i="35" s="1"/>
  <c r="O26" i="35" s="1"/>
  <c r="M29" i="35"/>
  <c r="N29" i="35" s="1"/>
  <c r="O29" i="35" s="1"/>
  <c r="M47" i="35"/>
  <c r="N47" i="35" s="1"/>
  <c r="O47" i="35" s="1"/>
  <c r="M56" i="35"/>
  <c r="N56" i="35" s="1"/>
  <c r="O56" i="35" s="1"/>
  <c r="M59" i="35"/>
  <c r="N59" i="35" s="1"/>
  <c r="O59" i="35" s="1"/>
  <c r="M68" i="35"/>
  <c r="N68" i="35" s="1"/>
  <c r="O68" i="35" s="1"/>
  <c r="M78" i="35"/>
  <c r="N78" i="35" s="1"/>
  <c r="O78" i="35" s="1"/>
  <c r="M81" i="35"/>
  <c r="N81" i="35" s="1"/>
  <c r="O81" i="35" s="1"/>
  <c r="K90" i="35"/>
  <c r="M90" i="35" s="1"/>
  <c r="N90" i="35" s="1"/>
  <c r="O90" i="35" s="1"/>
  <c r="M93" i="35"/>
  <c r="N93" i="35" s="1"/>
  <c r="O93" i="35" s="1"/>
  <c r="K50" i="35"/>
  <c r="M50" i="35" s="1"/>
  <c r="N50" i="35" s="1"/>
  <c r="O50" i="35" s="1"/>
  <c r="K12" i="34"/>
  <c r="M12" i="34" s="1"/>
  <c r="N12" i="34" s="1"/>
  <c r="O12" i="34" s="1"/>
  <c r="M15" i="34"/>
  <c r="N15" i="34" s="1"/>
  <c r="O15" i="34" s="1"/>
  <c r="K64" i="34"/>
  <c r="M64" i="34" s="1"/>
  <c r="N64" i="34" s="1"/>
  <c r="O64" i="34" s="1"/>
  <c r="K76" i="34"/>
  <c r="M76" i="34" s="1"/>
  <c r="N76" i="34" s="1"/>
  <c r="O76" i="34" s="1"/>
  <c r="M79" i="34"/>
  <c r="N79" i="34" s="1"/>
  <c r="O79" i="34" s="1"/>
  <c r="K36" i="34"/>
  <c r="M36" i="34" s="1"/>
  <c r="N36" i="34" s="1"/>
  <c r="O36" i="34" s="1"/>
  <c r="M39" i="34"/>
  <c r="N39" i="34" s="1"/>
  <c r="O39" i="34" s="1"/>
  <c r="M66" i="34"/>
  <c r="N66" i="34" s="1"/>
  <c r="O66" i="34" s="1"/>
  <c r="K48" i="34"/>
  <c r="M48" i="34" s="1"/>
  <c r="N48" i="34" s="1"/>
  <c r="O48" i="34" s="1"/>
  <c r="K60" i="34"/>
  <c r="M60" i="34" s="1"/>
  <c r="N60" i="34" s="1"/>
  <c r="O60" i="34" s="1"/>
  <c r="M63" i="34"/>
  <c r="N63" i="34" s="1"/>
  <c r="O63" i="34" s="1"/>
  <c r="M90" i="34"/>
  <c r="N90" i="34" s="1"/>
  <c r="O90" i="34" s="1"/>
  <c r="M10" i="34"/>
  <c r="N10" i="34" s="1"/>
  <c r="O10" i="34" s="1"/>
  <c r="K32" i="34"/>
  <c r="M32" i="34" s="1"/>
  <c r="N32" i="34" s="1"/>
  <c r="O32" i="34" s="1"/>
  <c r="K44" i="34"/>
  <c r="M44" i="34" s="1"/>
  <c r="N44" i="34" s="1"/>
  <c r="O44" i="34" s="1"/>
  <c r="M47" i="34"/>
  <c r="N47" i="34" s="1"/>
  <c r="O47" i="34" s="1"/>
  <c r="M74" i="34"/>
  <c r="N74" i="34" s="1"/>
  <c r="O74" i="34" s="1"/>
  <c r="K96" i="34"/>
  <c r="M96" i="34" s="1"/>
  <c r="N96" i="34" s="1"/>
  <c r="O96" i="34" s="1"/>
  <c r="M108" i="34"/>
  <c r="N108" i="34" s="1"/>
  <c r="O108" i="34" s="1"/>
  <c r="M34" i="34"/>
  <c r="N34" i="34" s="1"/>
  <c r="O34" i="34" s="1"/>
  <c r="K56" i="34"/>
  <c r="M56" i="34" s="1"/>
  <c r="N56" i="34" s="1"/>
  <c r="O56" i="34" s="1"/>
  <c r="K68" i="34"/>
  <c r="M68" i="34" s="1"/>
  <c r="N68" i="34" s="1"/>
  <c r="O68" i="34" s="1"/>
  <c r="M71" i="34"/>
  <c r="N71" i="34" s="1"/>
  <c r="O71" i="34" s="1"/>
  <c r="M98" i="34"/>
  <c r="N98" i="34" s="1"/>
  <c r="O98" i="34" s="1"/>
  <c r="M16" i="34"/>
  <c r="N16" i="34" s="1"/>
  <c r="O16" i="34" s="1"/>
  <c r="M19" i="34"/>
  <c r="N19" i="34" s="1"/>
  <c r="O19" i="34" s="1"/>
  <c r="M28" i="34"/>
  <c r="N28" i="34" s="1"/>
  <c r="O28" i="34" s="1"/>
  <c r="M80" i="34"/>
  <c r="N80" i="34" s="1"/>
  <c r="O80" i="34" s="1"/>
  <c r="M83" i="34"/>
  <c r="N83" i="34" s="1"/>
  <c r="O83" i="34" s="1"/>
  <c r="M92" i="34"/>
  <c r="N92" i="34" s="1"/>
  <c r="O92" i="34" s="1"/>
  <c r="K8" i="34"/>
  <c r="M8" i="34" s="1"/>
  <c r="N8" i="34" s="1"/>
  <c r="O8" i="34" s="1"/>
  <c r="M9" i="34"/>
  <c r="N9" i="34" s="1"/>
  <c r="O9" i="34" s="1"/>
  <c r="M17" i="34"/>
  <c r="N17" i="34" s="1"/>
  <c r="O17" i="34" s="1"/>
  <c r="M25" i="34"/>
  <c r="N25" i="34" s="1"/>
  <c r="O25" i="34" s="1"/>
  <c r="M33" i="34"/>
  <c r="N33" i="34" s="1"/>
  <c r="O33" i="34" s="1"/>
  <c r="M41" i="34"/>
  <c r="N41" i="34" s="1"/>
  <c r="O41" i="34" s="1"/>
  <c r="M49" i="34"/>
  <c r="N49" i="34" s="1"/>
  <c r="O49" i="34" s="1"/>
  <c r="M57" i="34"/>
  <c r="N57" i="34" s="1"/>
  <c r="O57" i="34" s="1"/>
  <c r="M65" i="34"/>
  <c r="N65" i="34" s="1"/>
  <c r="O65" i="34" s="1"/>
  <c r="M73" i="34"/>
  <c r="N73" i="34" s="1"/>
  <c r="O73" i="34" s="1"/>
  <c r="M81" i="34"/>
  <c r="N81" i="34" s="1"/>
  <c r="O81" i="34" s="1"/>
  <c r="M89" i="34"/>
  <c r="N89" i="34" s="1"/>
  <c r="O89" i="34" s="1"/>
  <c r="M97" i="34"/>
  <c r="N97" i="34" s="1"/>
  <c r="O97" i="34" s="1"/>
  <c r="M106" i="34"/>
  <c r="N106" i="34" s="1"/>
  <c r="O106" i="34" s="1"/>
  <c r="M102" i="34"/>
  <c r="N102" i="34" s="1"/>
  <c r="O102" i="34" s="1"/>
  <c r="M14" i="34"/>
  <c r="N14" i="34" s="1"/>
  <c r="O14" i="34" s="1"/>
  <c r="M22" i="34"/>
  <c r="N22" i="34" s="1"/>
  <c r="O22" i="34" s="1"/>
  <c r="M30" i="34"/>
  <c r="N30" i="34" s="1"/>
  <c r="O30" i="34" s="1"/>
  <c r="M38" i="34"/>
  <c r="N38" i="34" s="1"/>
  <c r="O38" i="34" s="1"/>
  <c r="M46" i="34"/>
  <c r="N46" i="34" s="1"/>
  <c r="O46" i="34" s="1"/>
  <c r="M54" i="34"/>
  <c r="N54" i="34" s="1"/>
  <c r="O54" i="34" s="1"/>
  <c r="M62" i="34"/>
  <c r="N62" i="34" s="1"/>
  <c r="O62" i="34" s="1"/>
  <c r="M70" i="34"/>
  <c r="N70" i="34" s="1"/>
  <c r="O70" i="34" s="1"/>
  <c r="M78" i="34"/>
  <c r="N78" i="34" s="1"/>
  <c r="O78" i="34" s="1"/>
  <c r="M86" i="34"/>
  <c r="N86" i="34" s="1"/>
  <c r="O86" i="34" s="1"/>
  <c r="M94" i="34"/>
  <c r="N94" i="34" s="1"/>
  <c r="O94" i="34" s="1"/>
  <c r="M105" i="34"/>
  <c r="N105" i="34" s="1"/>
  <c r="O105" i="34" s="1"/>
  <c r="M12" i="33"/>
  <c r="N12" i="33" s="1"/>
  <c r="O12" i="33" s="1"/>
  <c r="M15" i="33"/>
  <c r="N15" i="33" s="1"/>
  <c r="O15" i="33" s="1"/>
  <c r="M18" i="33"/>
  <c r="N18" i="33" s="1"/>
  <c r="O18" i="33" s="1"/>
  <c r="M32" i="33"/>
  <c r="N32" i="33" s="1"/>
  <c r="O32" i="33" s="1"/>
  <c r="M68" i="33"/>
  <c r="N68" i="33" s="1"/>
  <c r="O68" i="33" s="1"/>
  <c r="M71" i="33"/>
  <c r="N71" i="33" s="1"/>
  <c r="O71" i="33" s="1"/>
  <c r="M79" i="33"/>
  <c r="N79" i="33" s="1"/>
  <c r="O79" i="33" s="1"/>
  <c r="M29" i="33"/>
  <c r="N29" i="33" s="1"/>
  <c r="O29" i="33" s="1"/>
  <c r="M45" i="33"/>
  <c r="N45" i="33" s="1"/>
  <c r="O45" i="33" s="1"/>
  <c r="M48" i="33"/>
  <c r="N48" i="33" s="1"/>
  <c r="O48" i="33" s="1"/>
  <c r="M51" i="33"/>
  <c r="N51" i="33" s="1"/>
  <c r="O51" i="33" s="1"/>
  <c r="M106" i="33"/>
  <c r="N106" i="33" s="1"/>
  <c r="O106" i="33" s="1"/>
  <c r="M39" i="33"/>
  <c r="N39" i="33" s="1"/>
  <c r="O39" i="33" s="1"/>
  <c r="M67" i="33"/>
  <c r="N67" i="33" s="1"/>
  <c r="O67" i="33" s="1"/>
  <c r="M36" i="33"/>
  <c r="N36" i="33" s="1"/>
  <c r="O36" i="33" s="1"/>
  <c r="M44" i="33"/>
  <c r="N44" i="33" s="1"/>
  <c r="O44" i="33" s="1"/>
  <c r="M47" i="33"/>
  <c r="N47" i="33" s="1"/>
  <c r="O47" i="33" s="1"/>
  <c r="M50" i="33"/>
  <c r="N50" i="33" s="1"/>
  <c r="O50" i="33" s="1"/>
  <c r="M64" i="33"/>
  <c r="N64" i="33" s="1"/>
  <c r="O64" i="33" s="1"/>
  <c r="M75" i="33"/>
  <c r="N75" i="33" s="1"/>
  <c r="O75" i="33" s="1"/>
  <c r="M13" i="33"/>
  <c r="N13" i="33" s="1"/>
  <c r="O13" i="33" s="1"/>
  <c r="M16" i="33"/>
  <c r="N16" i="33" s="1"/>
  <c r="O16" i="33" s="1"/>
  <c r="M19" i="33"/>
  <c r="N19" i="33" s="1"/>
  <c r="O19" i="33" s="1"/>
  <c r="M33" i="33"/>
  <c r="N33" i="33" s="1"/>
  <c r="O33" i="33" s="1"/>
  <c r="M41" i="33"/>
  <c r="N41" i="33" s="1"/>
  <c r="O41" i="33" s="1"/>
  <c r="M61" i="33"/>
  <c r="N61" i="33" s="1"/>
  <c r="O61" i="33" s="1"/>
  <c r="M22" i="33"/>
  <c r="N22" i="33" s="1"/>
  <c r="O22" i="33" s="1"/>
  <c r="M25" i="33"/>
  <c r="N25" i="33" s="1"/>
  <c r="O25" i="33" s="1"/>
  <c r="M21" i="33"/>
  <c r="N21" i="33" s="1"/>
  <c r="O21" i="33" s="1"/>
  <c r="M24" i="33"/>
  <c r="N24" i="33" s="1"/>
  <c r="O24" i="33" s="1"/>
  <c r="M27" i="33"/>
  <c r="N27" i="33" s="1"/>
  <c r="O27" i="33" s="1"/>
  <c r="M53" i="33"/>
  <c r="N53" i="33" s="1"/>
  <c r="O53" i="33" s="1"/>
  <c r="M56" i="33"/>
  <c r="N56" i="33" s="1"/>
  <c r="O56" i="33" s="1"/>
  <c r="M59" i="33"/>
  <c r="N59" i="33" s="1"/>
  <c r="O59" i="33" s="1"/>
  <c r="M73" i="33"/>
  <c r="N73" i="33" s="1"/>
  <c r="O73" i="33" s="1"/>
  <c r="M84" i="33"/>
  <c r="N84" i="33" s="1"/>
  <c r="O84" i="33" s="1"/>
  <c r="M87" i="33"/>
  <c r="N87" i="33" s="1"/>
  <c r="O87" i="33" s="1"/>
  <c r="M98" i="33"/>
  <c r="N98" i="33" s="1"/>
  <c r="O98" i="33" s="1"/>
  <c r="M20" i="33"/>
  <c r="N20" i="33" s="1"/>
  <c r="O20" i="33" s="1"/>
  <c r="M23" i="33"/>
  <c r="N23" i="33" s="1"/>
  <c r="O23" i="33" s="1"/>
  <c r="M26" i="33"/>
  <c r="N26" i="33" s="1"/>
  <c r="O26" i="33" s="1"/>
  <c r="M52" i="33"/>
  <c r="N52" i="33" s="1"/>
  <c r="O52" i="33" s="1"/>
  <c r="M55" i="33"/>
  <c r="N55" i="33" s="1"/>
  <c r="O55" i="33" s="1"/>
  <c r="M58" i="33"/>
  <c r="N58" i="33" s="1"/>
  <c r="O58" i="33" s="1"/>
  <c r="M69" i="33"/>
  <c r="N69" i="33" s="1"/>
  <c r="O69" i="33" s="1"/>
  <c r="M72" i="33"/>
  <c r="N72" i="33" s="1"/>
  <c r="O72" i="33" s="1"/>
  <c r="M83" i="33"/>
  <c r="N83" i="33" s="1"/>
  <c r="O83" i="33" s="1"/>
  <c r="M97" i="33"/>
  <c r="N97" i="33" s="1"/>
  <c r="O97" i="33" s="1"/>
  <c r="K103" i="33"/>
  <c r="M103" i="33" s="1"/>
  <c r="N103" i="33" s="1"/>
  <c r="O103" i="33" s="1"/>
  <c r="M108" i="33"/>
  <c r="N108" i="33" s="1"/>
  <c r="O108" i="33" s="1"/>
  <c r="M8" i="33"/>
  <c r="N8" i="33" s="1"/>
  <c r="O8" i="33" s="1"/>
  <c r="M11" i="33"/>
  <c r="N11" i="33" s="1"/>
  <c r="O11" i="33" s="1"/>
  <c r="M37" i="33"/>
  <c r="N37" i="33" s="1"/>
  <c r="O37" i="33" s="1"/>
  <c r="M40" i="33"/>
  <c r="N40" i="33" s="1"/>
  <c r="O40" i="33" s="1"/>
  <c r="M43" i="33"/>
  <c r="N43" i="33" s="1"/>
  <c r="O43" i="33" s="1"/>
  <c r="M66" i="33"/>
  <c r="N66" i="33" s="1"/>
  <c r="O66" i="33" s="1"/>
  <c r="M77" i="33"/>
  <c r="N77" i="33" s="1"/>
  <c r="O77" i="33" s="1"/>
  <c r="M80" i="33"/>
  <c r="N80" i="33" s="1"/>
  <c r="O80" i="33" s="1"/>
  <c r="M91" i="33"/>
  <c r="N91" i="33" s="1"/>
  <c r="O91" i="33" s="1"/>
  <c r="M105" i="33"/>
  <c r="N105" i="33" s="1"/>
  <c r="O105" i="33" s="1"/>
  <c r="M14" i="33"/>
  <c r="N14" i="33" s="1"/>
  <c r="O14" i="33" s="1"/>
  <c r="M17" i="33"/>
  <c r="N17" i="33" s="1"/>
  <c r="O17" i="33" s="1"/>
  <c r="M28" i="33"/>
  <c r="N28" i="33" s="1"/>
  <c r="O28" i="33" s="1"/>
  <c r="M31" i="33"/>
  <c r="N31" i="33" s="1"/>
  <c r="O31" i="33" s="1"/>
  <c r="M34" i="33"/>
  <c r="N34" i="33" s="1"/>
  <c r="O34" i="33" s="1"/>
  <c r="M60" i="33"/>
  <c r="N60" i="33" s="1"/>
  <c r="O60" i="33" s="1"/>
  <c r="M63" i="33"/>
  <c r="N63" i="33" s="1"/>
  <c r="O63" i="33" s="1"/>
  <c r="M74" i="33"/>
  <c r="N74" i="33" s="1"/>
  <c r="O74" i="33" s="1"/>
  <c r="M85" i="33"/>
  <c r="N85" i="33" s="1"/>
  <c r="O85" i="33" s="1"/>
  <c r="M88" i="33"/>
  <c r="N88" i="33" s="1"/>
  <c r="O88" i="33" s="1"/>
  <c r="M94" i="33"/>
  <c r="N94" i="33" s="1"/>
  <c r="O94" i="33" s="1"/>
  <c r="M99" i="33"/>
  <c r="N99" i="33" s="1"/>
  <c r="O99" i="33" s="1"/>
  <c r="M102" i="33"/>
  <c r="N102" i="33" s="1"/>
  <c r="O102" i="33" s="1"/>
  <c r="M38" i="32"/>
  <c r="N38" i="32" s="1"/>
  <c r="O38" i="32" s="1"/>
  <c r="M41" i="32"/>
  <c r="N41" i="32" s="1"/>
  <c r="O41" i="32" s="1"/>
  <c r="M44" i="32"/>
  <c r="N44" i="32" s="1"/>
  <c r="O44" i="32" s="1"/>
  <c r="M53" i="32"/>
  <c r="N53" i="32" s="1"/>
  <c r="O53" i="32" s="1"/>
  <c r="M84" i="32"/>
  <c r="N84" i="32" s="1"/>
  <c r="O84" i="32" s="1"/>
  <c r="M87" i="32"/>
  <c r="N87" i="32" s="1"/>
  <c r="O87" i="32" s="1"/>
  <c r="M101" i="32"/>
  <c r="N101" i="32" s="1"/>
  <c r="O101" i="32" s="1"/>
  <c r="M16" i="32"/>
  <c r="N16" i="32" s="1"/>
  <c r="O16" i="32" s="1"/>
  <c r="M32" i="32"/>
  <c r="N32" i="32" s="1"/>
  <c r="O32" i="32" s="1"/>
  <c r="M98" i="32"/>
  <c r="N98" i="32" s="1"/>
  <c r="O98" i="32" s="1"/>
  <c r="M106" i="32"/>
  <c r="N106" i="32" s="1"/>
  <c r="O106" i="32" s="1"/>
  <c r="M61" i="32"/>
  <c r="N61" i="32" s="1"/>
  <c r="O61" i="32" s="1"/>
  <c r="M70" i="32"/>
  <c r="N70" i="32" s="1"/>
  <c r="O70" i="32" s="1"/>
  <c r="M78" i="32"/>
  <c r="N78" i="32" s="1"/>
  <c r="O78" i="32" s="1"/>
  <c r="M9" i="32"/>
  <c r="N9" i="32" s="1"/>
  <c r="M37" i="32"/>
  <c r="N37" i="32" s="1"/>
  <c r="O37" i="32" s="1"/>
  <c r="M40" i="32"/>
  <c r="N40" i="32" s="1"/>
  <c r="O40" i="32" s="1"/>
  <c r="M72" i="32"/>
  <c r="N72" i="32" s="1"/>
  <c r="O72" i="32" s="1"/>
  <c r="M97" i="32"/>
  <c r="N97" i="32" s="1"/>
  <c r="O97" i="32" s="1"/>
  <c r="M105" i="32"/>
  <c r="N105" i="32" s="1"/>
  <c r="O105" i="32" s="1"/>
  <c r="M15" i="32"/>
  <c r="N15" i="32" s="1"/>
  <c r="O15" i="32" s="1"/>
  <c r="M24" i="32"/>
  <c r="N24" i="32" s="1"/>
  <c r="O24" i="32" s="1"/>
  <c r="M31" i="32"/>
  <c r="N31" i="32" s="1"/>
  <c r="O31" i="32" s="1"/>
  <c r="M45" i="32"/>
  <c r="N45" i="32" s="1"/>
  <c r="O45" i="32" s="1"/>
  <c r="M77" i="32"/>
  <c r="N77" i="32" s="1"/>
  <c r="O77" i="32" s="1"/>
  <c r="M85" i="32"/>
  <c r="N85" i="32" s="1"/>
  <c r="O85" i="32" s="1"/>
  <c r="M102" i="32"/>
  <c r="N102" i="32" s="1"/>
  <c r="O102" i="32" s="1"/>
  <c r="M18" i="32"/>
  <c r="N18" i="32" s="1"/>
  <c r="O18" i="32" s="1"/>
  <c r="M26" i="32"/>
  <c r="N26" i="32" s="1"/>
  <c r="O26" i="32" s="1"/>
  <c r="M34" i="32"/>
  <c r="N34" i="32" s="1"/>
  <c r="O34" i="32" s="1"/>
  <c r="M42" i="32"/>
  <c r="N42" i="32" s="1"/>
  <c r="O42" i="32" s="1"/>
  <c r="M50" i="32"/>
  <c r="N50" i="32" s="1"/>
  <c r="O50" i="32" s="1"/>
  <c r="M58" i="32"/>
  <c r="N58" i="32" s="1"/>
  <c r="O58" i="32" s="1"/>
  <c r="M74" i="32"/>
  <c r="N74" i="32" s="1"/>
  <c r="O74" i="32" s="1"/>
  <c r="K107" i="32"/>
  <c r="M107" i="32" s="1"/>
  <c r="N107" i="32" s="1"/>
  <c r="O107" i="32" s="1"/>
  <c r="M47" i="32"/>
  <c r="N47" i="32" s="1"/>
  <c r="O47" i="32" s="1"/>
  <c r="M55" i="32"/>
  <c r="N55" i="32" s="1"/>
  <c r="O55" i="32" s="1"/>
  <c r="M60" i="32"/>
  <c r="N60" i="32" s="1"/>
  <c r="O60" i="32" s="1"/>
  <c r="M64" i="32"/>
  <c r="N64" i="32" s="1"/>
  <c r="O64" i="32" s="1"/>
  <c r="K67" i="32"/>
  <c r="M67" i="32" s="1"/>
  <c r="N67" i="32" s="1"/>
  <c r="O67" i="32" s="1"/>
  <c r="M71" i="32"/>
  <c r="N71" i="32" s="1"/>
  <c r="O71" i="32" s="1"/>
  <c r="M76" i="32"/>
  <c r="N76" i="32" s="1"/>
  <c r="O76" i="32" s="1"/>
  <c r="M80" i="32"/>
  <c r="N80" i="32" s="1"/>
  <c r="O80" i="32" s="1"/>
  <c r="M89" i="32"/>
  <c r="N89" i="32" s="1"/>
  <c r="O89" i="32" s="1"/>
  <c r="M17" i="32"/>
  <c r="N17" i="32" s="1"/>
  <c r="O17" i="32" s="1"/>
  <c r="M25" i="32"/>
  <c r="N25" i="32" s="1"/>
  <c r="O25" i="32" s="1"/>
  <c r="M33" i="32"/>
  <c r="N33" i="32" s="1"/>
  <c r="O33" i="32" s="1"/>
  <c r="M83" i="32"/>
  <c r="N83" i="32" s="1"/>
  <c r="O83" i="32" s="1"/>
  <c r="M86" i="32"/>
  <c r="N86" i="32" s="1"/>
  <c r="O86" i="32" s="1"/>
  <c r="M10" i="32"/>
  <c r="N10" i="32" s="1"/>
  <c r="O10" i="32" s="1"/>
  <c r="M66" i="32"/>
  <c r="N66" i="32" s="1"/>
  <c r="O66" i="32" s="1"/>
  <c r="M88" i="32"/>
  <c r="N88" i="32" s="1"/>
  <c r="O88" i="32" s="1"/>
  <c r="M59" i="32"/>
  <c r="N59" i="32" s="1"/>
  <c r="O59" i="32" s="1"/>
  <c r="M63" i="32"/>
  <c r="N63" i="32" s="1"/>
  <c r="O63" i="32" s="1"/>
  <c r="M75" i="32"/>
  <c r="N75" i="32" s="1"/>
  <c r="O75" i="32" s="1"/>
  <c r="M46" i="31"/>
  <c r="N46" i="31" s="1"/>
  <c r="O46" i="31" s="1"/>
  <c r="M54" i="31"/>
  <c r="N54" i="31" s="1"/>
  <c r="O54" i="31" s="1"/>
  <c r="M62" i="31"/>
  <c r="N62" i="31" s="1"/>
  <c r="O62" i="31" s="1"/>
  <c r="M69" i="31"/>
  <c r="N69" i="31" s="1"/>
  <c r="O69" i="31" s="1"/>
  <c r="M26" i="31"/>
  <c r="N26" i="31" s="1"/>
  <c r="O26" i="31" s="1"/>
  <c r="M34" i="31"/>
  <c r="N34" i="31" s="1"/>
  <c r="O34" i="31" s="1"/>
  <c r="M50" i="31"/>
  <c r="N50" i="31" s="1"/>
  <c r="O50" i="31" s="1"/>
  <c r="M66" i="31"/>
  <c r="N66" i="31" s="1"/>
  <c r="O66" i="31" s="1"/>
  <c r="M98" i="31"/>
  <c r="N98" i="31" s="1"/>
  <c r="O98" i="31" s="1"/>
  <c r="M47" i="31"/>
  <c r="N47" i="31" s="1"/>
  <c r="O47" i="31" s="1"/>
  <c r="M63" i="31"/>
  <c r="N63" i="31" s="1"/>
  <c r="O63" i="31" s="1"/>
  <c r="M71" i="31"/>
  <c r="N71" i="31" s="1"/>
  <c r="O71" i="31" s="1"/>
  <c r="M84" i="31"/>
  <c r="N84" i="31" s="1"/>
  <c r="O84" i="31" s="1"/>
  <c r="M92" i="31"/>
  <c r="N92" i="31" s="1"/>
  <c r="O92" i="31" s="1"/>
  <c r="M93" i="31"/>
  <c r="N93" i="31" s="1"/>
  <c r="O93" i="31" s="1"/>
  <c r="M101" i="31"/>
  <c r="N101" i="31" s="1"/>
  <c r="O101" i="31" s="1"/>
  <c r="M15" i="31"/>
  <c r="N15" i="31" s="1"/>
  <c r="O15" i="31" s="1"/>
  <c r="M23" i="31"/>
  <c r="N23" i="31" s="1"/>
  <c r="O23" i="31" s="1"/>
  <c r="M31" i="31"/>
  <c r="N31" i="31" s="1"/>
  <c r="O31" i="31" s="1"/>
  <c r="M39" i="31"/>
  <c r="N39" i="31" s="1"/>
  <c r="O39" i="31" s="1"/>
  <c r="M42" i="31"/>
  <c r="N42" i="31" s="1"/>
  <c r="O42" i="31" s="1"/>
  <c r="M53" i="31"/>
  <c r="N53" i="31" s="1"/>
  <c r="O53" i="31" s="1"/>
  <c r="M79" i="31"/>
  <c r="N79" i="31" s="1"/>
  <c r="O79" i="31" s="1"/>
  <c r="M87" i="31"/>
  <c r="N87" i="31" s="1"/>
  <c r="O87" i="31" s="1"/>
  <c r="M95" i="31"/>
  <c r="N95" i="31" s="1"/>
  <c r="O95" i="31" s="1"/>
  <c r="M103" i="31"/>
  <c r="N103" i="31" s="1"/>
  <c r="O103" i="31" s="1"/>
  <c r="M106" i="31"/>
  <c r="N106" i="31" s="1"/>
  <c r="O106" i="31" s="1"/>
  <c r="M100" i="31"/>
  <c r="N100" i="31" s="1"/>
  <c r="O100" i="31" s="1"/>
  <c r="M9" i="31"/>
  <c r="N9" i="31" s="1"/>
  <c r="O9" i="31" s="1"/>
  <c r="M17" i="31"/>
  <c r="N17" i="31" s="1"/>
  <c r="O17" i="31" s="1"/>
  <c r="M25" i="31"/>
  <c r="N25" i="31" s="1"/>
  <c r="O25" i="31" s="1"/>
  <c r="M33" i="31"/>
  <c r="N33" i="31" s="1"/>
  <c r="O33" i="31" s="1"/>
  <c r="M44" i="31"/>
  <c r="N44" i="31" s="1"/>
  <c r="O44" i="31" s="1"/>
  <c r="M55" i="31"/>
  <c r="N55" i="31" s="1"/>
  <c r="O55" i="31" s="1"/>
  <c r="M58" i="31"/>
  <c r="N58" i="31" s="1"/>
  <c r="O58" i="31" s="1"/>
  <c r="M61" i="31"/>
  <c r="N61" i="31" s="1"/>
  <c r="O61" i="31" s="1"/>
  <c r="M64" i="31"/>
  <c r="N64" i="31" s="1"/>
  <c r="O64" i="31" s="1"/>
  <c r="M73" i="31"/>
  <c r="N73" i="31" s="1"/>
  <c r="O73" i="31" s="1"/>
  <c r="M81" i="31"/>
  <c r="N81" i="31" s="1"/>
  <c r="O81" i="31" s="1"/>
  <c r="M89" i="31"/>
  <c r="N89" i="31" s="1"/>
  <c r="O89" i="31" s="1"/>
  <c r="M97" i="31"/>
  <c r="N97" i="31" s="1"/>
  <c r="O97" i="31" s="1"/>
  <c r="M108" i="31"/>
  <c r="N108" i="31" s="1"/>
  <c r="O108" i="31" s="1"/>
  <c r="M22" i="31"/>
  <c r="N22" i="31" s="1"/>
  <c r="O22" i="31" s="1"/>
  <c r="M30" i="31"/>
  <c r="N30" i="31" s="1"/>
  <c r="O30" i="31" s="1"/>
  <c r="M38" i="31"/>
  <c r="N38" i="31" s="1"/>
  <c r="O38" i="31" s="1"/>
  <c r="M41" i="31"/>
  <c r="N41" i="31" s="1"/>
  <c r="O41" i="31" s="1"/>
  <c r="M52" i="31"/>
  <c r="N52" i="31" s="1"/>
  <c r="O52" i="31" s="1"/>
  <c r="M86" i="31"/>
  <c r="N86" i="31" s="1"/>
  <c r="O86" i="31" s="1"/>
  <c r="M94" i="31"/>
  <c r="N94" i="31" s="1"/>
  <c r="O94" i="31" s="1"/>
  <c r="M102" i="31"/>
  <c r="N102" i="31" s="1"/>
  <c r="O102" i="31" s="1"/>
  <c r="M105" i="31"/>
  <c r="N105" i="31" s="1"/>
  <c r="O105" i="31" s="1"/>
  <c r="M11" i="31"/>
  <c r="N11" i="31" s="1"/>
  <c r="O11" i="31" s="1"/>
  <c r="M14" i="31"/>
  <c r="N14" i="31" s="1"/>
  <c r="O14" i="31" s="1"/>
  <c r="M18" i="31"/>
  <c r="N18" i="31" s="1"/>
  <c r="O18" i="31" s="1"/>
  <c r="M21" i="31"/>
  <c r="N21" i="31" s="1"/>
  <c r="O21" i="31" s="1"/>
  <c r="M75" i="31"/>
  <c r="N75" i="31" s="1"/>
  <c r="O75" i="31" s="1"/>
  <c r="M78" i="31"/>
  <c r="N78" i="31" s="1"/>
  <c r="O78" i="31" s="1"/>
  <c r="M82" i="31"/>
  <c r="N82" i="31" s="1"/>
  <c r="O82" i="31" s="1"/>
  <c r="M85" i="31"/>
  <c r="N85" i="31" s="1"/>
  <c r="O85" i="31" s="1"/>
  <c r="M10" i="31"/>
  <c r="N10" i="31" s="1"/>
  <c r="O10" i="31" s="1"/>
  <c r="M13" i="31"/>
  <c r="N13" i="31" s="1"/>
  <c r="O13" i="31" s="1"/>
  <c r="M67" i="31"/>
  <c r="N67" i="31" s="1"/>
  <c r="O67" i="31" s="1"/>
  <c r="M70" i="31"/>
  <c r="N70" i="31" s="1"/>
  <c r="O70" i="31" s="1"/>
  <c r="M74" i="31"/>
  <c r="N74" i="31" s="1"/>
  <c r="O74" i="31" s="1"/>
  <c r="M77" i="31"/>
  <c r="N77" i="31" s="1"/>
  <c r="O77" i="31" s="1"/>
  <c r="M73" i="29"/>
  <c r="N73" i="29" s="1"/>
  <c r="O73" i="29" s="1"/>
  <c r="M43" i="29"/>
  <c r="N43" i="29" s="1"/>
  <c r="O43" i="29" s="1"/>
  <c r="M51" i="29"/>
  <c r="N51" i="29" s="1"/>
  <c r="O51" i="29" s="1"/>
  <c r="M93" i="29"/>
  <c r="N93" i="29" s="1"/>
  <c r="O93" i="29" s="1"/>
  <c r="M107" i="29"/>
  <c r="N107" i="29" s="1"/>
  <c r="O107" i="29" s="1"/>
  <c r="M15" i="29"/>
  <c r="N15" i="29" s="1"/>
  <c r="O15" i="29" s="1"/>
  <c r="M40" i="29"/>
  <c r="N40" i="29" s="1"/>
  <c r="O40" i="29" s="1"/>
  <c r="M48" i="29"/>
  <c r="N48" i="29" s="1"/>
  <c r="O48" i="29" s="1"/>
  <c r="M70" i="29"/>
  <c r="N70" i="29" s="1"/>
  <c r="O70" i="29" s="1"/>
  <c r="K76" i="29"/>
  <c r="M76" i="29" s="1"/>
  <c r="N76" i="29" s="1"/>
  <c r="O76" i="29" s="1"/>
  <c r="M87" i="29"/>
  <c r="N87" i="29" s="1"/>
  <c r="O87" i="29" s="1"/>
  <c r="M26" i="29"/>
  <c r="N26" i="29" s="1"/>
  <c r="O26" i="29" s="1"/>
  <c r="K50" i="29"/>
  <c r="M50" i="29" s="1"/>
  <c r="N50" i="29" s="1"/>
  <c r="O50" i="29" s="1"/>
  <c r="K92" i="29"/>
  <c r="M92" i="29" s="1"/>
  <c r="N92" i="29" s="1"/>
  <c r="O92" i="29" s="1"/>
  <c r="K12" i="29"/>
  <c r="M12" i="29" s="1"/>
  <c r="N12" i="29" s="1"/>
  <c r="O12" i="29" s="1"/>
  <c r="M63" i="29"/>
  <c r="N63" i="29" s="1"/>
  <c r="O63" i="29" s="1"/>
  <c r="M8" i="29"/>
  <c r="N8" i="29" s="1"/>
  <c r="O8" i="29" s="1"/>
  <c r="M16" i="29"/>
  <c r="N16" i="29" s="1"/>
  <c r="O16" i="29" s="1"/>
  <c r="K36" i="29"/>
  <c r="M36" i="29" s="1"/>
  <c r="N36" i="29" s="1"/>
  <c r="O36" i="29" s="1"/>
  <c r="M41" i="29"/>
  <c r="N41" i="29" s="1"/>
  <c r="O41" i="29" s="1"/>
  <c r="K44" i="29"/>
  <c r="M44" i="29" s="1"/>
  <c r="N44" i="29" s="1"/>
  <c r="O44" i="29" s="1"/>
  <c r="M57" i="29"/>
  <c r="N57" i="29" s="1"/>
  <c r="O57" i="29" s="1"/>
  <c r="M71" i="29"/>
  <c r="N71" i="29" s="1"/>
  <c r="O71" i="29" s="1"/>
  <c r="M88" i="29"/>
  <c r="N88" i="29" s="1"/>
  <c r="O88" i="29" s="1"/>
  <c r="M99" i="29"/>
  <c r="N99" i="29" s="1"/>
  <c r="O99" i="29" s="1"/>
  <c r="K108" i="29"/>
  <c r="M108" i="29" s="1"/>
  <c r="N108" i="29" s="1"/>
  <c r="O108" i="29" s="1"/>
  <c r="K20" i="29"/>
  <c r="M20" i="29" s="1"/>
  <c r="N20" i="29" s="1"/>
  <c r="O20" i="29" s="1"/>
  <c r="K60" i="29"/>
  <c r="M60" i="29" s="1"/>
  <c r="N60" i="29" s="1"/>
  <c r="O60" i="29" s="1"/>
  <c r="M66" i="29"/>
  <c r="N66" i="29" s="1"/>
  <c r="O66" i="29" s="1"/>
  <c r="K84" i="29"/>
  <c r="M84" i="29" s="1"/>
  <c r="N84" i="29" s="1"/>
  <c r="O84" i="29" s="1"/>
  <c r="K90" i="29"/>
  <c r="M90" i="29" s="1"/>
  <c r="N90" i="29" s="1"/>
  <c r="O90" i="29" s="1"/>
  <c r="M13" i="29"/>
  <c r="N13" i="29" s="1"/>
  <c r="O13" i="29" s="1"/>
  <c r="M33" i="29"/>
  <c r="N33" i="29" s="1"/>
  <c r="O33" i="29" s="1"/>
  <c r="M34" i="29"/>
  <c r="N34" i="29" s="1"/>
  <c r="O34" i="29" s="1"/>
  <c r="M39" i="29"/>
  <c r="N39" i="29" s="1"/>
  <c r="O39" i="29" s="1"/>
  <c r="M45" i="29"/>
  <c r="N45" i="29" s="1"/>
  <c r="O45" i="29" s="1"/>
  <c r="M56" i="29"/>
  <c r="N56" i="29" s="1"/>
  <c r="O56" i="29" s="1"/>
  <c r="M62" i="29"/>
  <c r="N62" i="29" s="1"/>
  <c r="O62" i="29" s="1"/>
  <c r="M77" i="29"/>
  <c r="N77" i="29" s="1"/>
  <c r="O77" i="29" s="1"/>
  <c r="M86" i="29"/>
  <c r="N86" i="29" s="1"/>
  <c r="O86" i="29" s="1"/>
  <c r="M95" i="29"/>
  <c r="N95" i="29" s="1"/>
  <c r="O95" i="29" s="1"/>
  <c r="K10" i="29"/>
  <c r="M10" i="29" s="1"/>
  <c r="N10" i="29" s="1"/>
  <c r="O10" i="29" s="1"/>
  <c r="M24" i="29"/>
  <c r="N24" i="29" s="1"/>
  <c r="O24" i="29" s="1"/>
  <c r="M30" i="29"/>
  <c r="N30" i="29" s="1"/>
  <c r="O30" i="29" s="1"/>
  <c r="M53" i="29"/>
  <c r="N53" i="29" s="1"/>
  <c r="O53" i="29" s="1"/>
  <c r="K68" i="29"/>
  <c r="M68" i="29" s="1"/>
  <c r="N68" i="29" s="1"/>
  <c r="O68" i="29" s="1"/>
  <c r="K74" i="29"/>
  <c r="M74" i="29" s="1"/>
  <c r="N74" i="29" s="1"/>
  <c r="O74" i="29" s="1"/>
  <c r="M101" i="29"/>
  <c r="N101" i="29" s="1"/>
  <c r="O101" i="29" s="1"/>
  <c r="M42" i="29"/>
  <c r="N42" i="29" s="1"/>
  <c r="O42" i="29" s="1"/>
  <c r="M106" i="29"/>
  <c r="N106" i="29" s="1"/>
  <c r="O106" i="29" s="1"/>
  <c r="M9" i="29"/>
  <c r="N9" i="29" s="1"/>
  <c r="O9" i="29" s="1"/>
  <c r="M27" i="29"/>
  <c r="N27" i="29" s="1"/>
  <c r="O27" i="29" s="1"/>
  <c r="M32" i="29"/>
  <c r="N32" i="29" s="1"/>
  <c r="O32" i="29" s="1"/>
  <c r="M38" i="29"/>
  <c r="N38" i="29" s="1"/>
  <c r="O38" i="29" s="1"/>
  <c r="M55" i="29"/>
  <c r="N55" i="29" s="1"/>
  <c r="O55" i="29" s="1"/>
  <c r="M61" i="29"/>
  <c r="N61" i="29" s="1"/>
  <c r="O61" i="29" s="1"/>
  <c r="M85" i="29"/>
  <c r="N85" i="29" s="1"/>
  <c r="O85" i="29" s="1"/>
  <c r="M94" i="29"/>
  <c r="N94" i="29" s="1"/>
  <c r="O94" i="29" s="1"/>
  <c r="M103" i="29"/>
  <c r="N103" i="29" s="1"/>
  <c r="O103" i="29" s="1"/>
  <c r="M17" i="29"/>
  <c r="N17" i="29" s="1"/>
  <c r="O17" i="29" s="1"/>
  <c r="M18" i="29"/>
  <c r="N18" i="29" s="1"/>
  <c r="O18" i="29" s="1"/>
  <c r="M23" i="29"/>
  <c r="N23" i="29" s="1"/>
  <c r="O23" i="29" s="1"/>
  <c r="M29" i="29"/>
  <c r="N29" i="29" s="1"/>
  <c r="O29" i="29" s="1"/>
  <c r="M49" i="29"/>
  <c r="N49" i="29" s="1"/>
  <c r="O49" i="29" s="1"/>
  <c r="M72" i="29"/>
  <c r="N72" i="29" s="1"/>
  <c r="O72" i="29" s="1"/>
  <c r="M35" i="29"/>
  <c r="N35" i="29" s="1"/>
  <c r="O35" i="29" s="1"/>
  <c r="K52" i="29"/>
  <c r="M52" i="29" s="1"/>
  <c r="N52" i="29" s="1"/>
  <c r="O52" i="29" s="1"/>
  <c r="M58" i="29"/>
  <c r="N58" i="29" s="1"/>
  <c r="O58" i="29" s="1"/>
  <c r="M91" i="29"/>
  <c r="N91" i="29" s="1"/>
  <c r="O91" i="29" s="1"/>
  <c r="K100" i="29"/>
  <c r="M100" i="29" s="1"/>
  <c r="N100" i="29" s="1"/>
  <c r="O100" i="29" s="1"/>
  <c r="O9" i="32" l="1"/>
  <c r="C10" i="17" a="1"/>
  <c r="C10" i="17" s="1"/>
  <c r="C9" i="17" a="1"/>
  <c r="C9" i="17" s="1"/>
  <c r="L108" i="28" l="1"/>
  <c r="I108" i="28"/>
  <c r="K108" i="28" s="1"/>
  <c r="H108" i="28"/>
  <c r="G108" i="28"/>
  <c r="L107" i="28"/>
  <c r="I107" i="28"/>
  <c r="K107" i="28" s="1"/>
  <c r="H107" i="28"/>
  <c r="G107" i="28"/>
  <c r="L106" i="28"/>
  <c r="I106" i="28"/>
  <c r="H106" i="28"/>
  <c r="G106" i="28"/>
  <c r="L105" i="28"/>
  <c r="I105" i="28"/>
  <c r="K105" i="28" s="1"/>
  <c r="H105" i="28"/>
  <c r="G105" i="28"/>
  <c r="L104" i="28"/>
  <c r="I104" i="28"/>
  <c r="K104" i="28" s="1"/>
  <c r="H104" i="28"/>
  <c r="G104" i="28"/>
  <c r="L103" i="28"/>
  <c r="I103" i="28"/>
  <c r="K103" i="28" s="1"/>
  <c r="H103" i="28"/>
  <c r="G103" i="28"/>
  <c r="L102" i="28"/>
  <c r="I102" i="28"/>
  <c r="K102" i="28" s="1"/>
  <c r="H102" i="28"/>
  <c r="G102" i="28"/>
  <c r="L101" i="28"/>
  <c r="I101" i="28"/>
  <c r="K101" i="28" s="1"/>
  <c r="H101" i="28"/>
  <c r="G101" i="28"/>
  <c r="L100" i="28"/>
  <c r="I100" i="28"/>
  <c r="K100" i="28" s="1"/>
  <c r="H100" i="28"/>
  <c r="G100" i="28"/>
  <c r="L99" i="28"/>
  <c r="I99" i="28"/>
  <c r="K99" i="28" s="1"/>
  <c r="H99" i="28"/>
  <c r="G99" i="28"/>
  <c r="L98" i="28"/>
  <c r="I98" i="28"/>
  <c r="H98" i="28"/>
  <c r="G98" i="28"/>
  <c r="L97" i="28"/>
  <c r="I97" i="28"/>
  <c r="K97" i="28" s="1"/>
  <c r="H97" i="28"/>
  <c r="G97" i="28"/>
  <c r="L96" i="28"/>
  <c r="I96" i="28"/>
  <c r="K96" i="28" s="1"/>
  <c r="H96" i="28"/>
  <c r="G96" i="28"/>
  <c r="L95" i="28"/>
  <c r="I95" i="28"/>
  <c r="K95" i="28" s="1"/>
  <c r="H95" i="28"/>
  <c r="G95" i="28"/>
  <c r="L94" i="28"/>
  <c r="I94" i="28"/>
  <c r="K94" i="28" s="1"/>
  <c r="H94" i="28"/>
  <c r="G94" i="28"/>
  <c r="L93" i="28"/>
  <c r="I93" i="28"/>
  <c r="K93" i="28" s="1"/>
  <c r="H93" i="28"/>
  <c r="G93" i="28"/>
  <c r="L92" i="28"/>
  <c r="I92" i="28"/>
  <c r="K92" i="28" s="1"/>
  <c r="H92" i="28"/>
  <c r="G92" i="28"/>
  <c r="L91" i="28"/>
  <c r="I91" i="28"/>
  <c r="K91" i="28" s="1"/>
  <c r="H91" i="28"/>
  <c r="G91" i="28"/>
  <c r="L90" i="28"/>
  <c r="I90" i="28"/>
  <c r="K90" i="28" s="1"/>
  <c r="M90" i="28" s="1"/>
  <c r="N90" i="28" s="1"/>
  <c r="O90" i="28" s="1"/>
  <c r="H90" i="28"/>
  <c r="G90" i="28"/>
  <c r="L89" i="28"/>
  <c r="I89" i="28"/>
  <c r="K89" i="28" s="1"/>
  <c r="H89" i="28"/>
  <c r="G89" i="28"/>
  <c r="L88" i="28"/>
  <c r="I88" i="28"/>
  <c r="K88" i="28" s="1"/>
  <c r="H88" i="28"/>
  <c r="G88" i="28"/>
  <c r="L87" i="28"/>
  <c r="I87" i="28"/>
  <c r="K87" i="28" s="1"/>
  <c r="H87" i="28"/>
  <c r="G87" i="28"/>
  <c r="L86" i="28"/>
  <c r="I86" i="28"/>
  <c r="H86" i="28"/>
  <c r="G86" i="28"/>
  <c r="L85" i="28"/>
  <c r="I85" i="28"/>
  <c r="K85" i="28" s="1"/>
  <c r="H85" i="28"/>
  <c r="G85" i="28"/>
  <c r="L84" i="28"/>
  <c r="I84" i="28"/>
  <c r="K84" i="28" s="1"/>
  <c r="H84" i="28"/>
  <c r="G84" i="28"/>
  <c r="L83" i="28"/>
  <c r="I83" i="28"/>
  <c r="K83" i="28" s="1"/>
  <c r="H83" i="28"/>
  <c r="G83" i="28"/>
  <c r="L82" i="28"/>
  <c r="K82" i="28"/>
  <c r="I82" i="28"/>
  <c r="H82" i="28"/>
  <c r="G82" i="28"/>
  <c r="L81" i="28"/>
  <c r="I81" i="28"/>
  <c r="K81" i="28" s="1"/>
  <c r="M81" i="28" s="1"/>
  <c r="N81" i="28" s="1"/>
  <c r="O81" i="28" s="1"/>
  <c r="H81" i="28"/>
  <c r="G81" i="28"/>
  <c r="L80" i="28"/>
  <c r="I80" i="28"/>
  <c r="K80" i="28" s="1"/>
  <c r="H80" i="28"/>
  <c r="G80" i="28"/>
  <c r="L79" i="28"/>
  <c r="I79" i="28"/>
  <c r="K79" i="28" s="1"/>
  <c r="M79" i="28" s="1"/>
  <c r="N79" i="28" s="1"/>
  <c r="O79" i="28" s="1"/>
  <c r="H79" i="28"/>
  <c r="G79" i="28"/>
  <c r="L78" i="28"/>
  <c r="I78" i="28"/>
  <c r="H78" i="28"/>
  <c r="G78" i="28"/>
  <c r="L77" i="28"/>
  <c r="I77" i="28"/>
  <c r="K77" i="28" s="1"/>
  <c r="H77" i="28"/>
  <c r="G77" i="28"/>
  <c r="L76" i="28"/>
  <c r="I76" i="28"/>
  <c r="K76" i="28" s="1"/>
  <c r="H76" i="28"/>
  <c r="G76" i="28"/>
  <c r="L75" i="28"/>
  <c r="I75" i="28"/>
  <c r="K75" i="28" s="1"/>
  <c r="H75" i="28"/>
  <c r="G75" i="28"/>
  <c r="L74" i="28"/>
  <c r="I74" i="28"/>
  <c r="K74" i="28" s="1"/>
  <c r="H74" i="28"/>
  <c r="G74" i="28"/>
  <c r="L73" i="28"/>
  <c r="I73" i="28"/>
  <c r="K73" i="28" s="1"/>
  <c r="H73" i="28"/>
  <c r="G73" i="28"/>
  <c r="L72" i="28"/>
  <c r="I72" i="28"/>
  <c r="K72" i="28" s="1"/>
  <c r="M72" i="28" s="1"/>
  <c r="N72" i="28" s="1"/>
  <c r="O72" i="28" s="1"/>
  <c r="H72" i="28"/>
  <c r="G72" i="28"/>
  <c r="L71" i="28"/>
  <c r="I71" i="28"/>
  <c r="H71" i="28"/>
  <c r="G71" i="28"/>
  <c r="L70" i="28"/>
  <c r="I70" i="28"/>
  <c r="H70" i="28"/>
  <c r="G70" i="28"/>
  <c r="L69" i="28"/>
  <c r="I69" i="28"/>
  <c r="K69" i="28" s="1"/>
  <c r="H69" i="28"/>
  <c r="G69" i="28"/>
  <c r="L68" i="28"/>
  <c r="I68" i="28"/>
  <c r="K68" i="28" s="1"/>
  <c r="H68" i="28"/>
  <c r="G68" i="28"/>
  <c r="L67" i="28"/>
  <c r="I67" i="28"/>
  <c r="K67" i="28" s="1"/>
  <c r="H67" i="28"/>
  <c r="G67" i="28"/>
  <c r="L66" i="28"/>
  <c r="I66" i="28"/>
  <c r="H66" i="28"/>
  <c r="G66" i="28"/>
  <c r="L65" i="28"/>
  <c r="I65" i="28"/>
  <c r="K65" i="28" s="1"/>
  <c r="H65" i="28"/>
  <c r="G65" i="28"/>
  <c r="L64" i="28"/>
  <c r="K64" i="28"/>
  <c r="I64" i="28"/>
  <c r="H64" i="28"/>
  <c r="G64" i="28"/>
  <c r="L63" i="28"/>
  <c r="I63" i="28"/>
  <c r="K63" i="28" s="1"/>
  <c r="H63" i="28"/>
  <c r="G63" i="28"/>
  <c r="L62" i="28"/>
  <c r="I62" i="28"/>
  <c r="K62" i="28" s="1"/>
  <c r="H62" i="28"/>
  <c r="G62" i="28"/>
  <c r="L61" i="28"/>
  <c r="I61" i="28"/>
  <c r="K61" i="28" s="1"/>
  <c r="H61" i="28"/>
  <c r="G61" i="28"/>
  <c r="L60" i="28"/>
  <c r="I60" i="28"/>
  <c r="K60" i="28" s="1"/>
  <c r="H60" i="28"/>
  <c r="G60" i="28"/>
  <c r="L59" i="28"/>
  <c r="I59" i="28"/>
  <c r="K59" i="28" s="1"/>
  <c r="M59" i="28" s="1"/>
  <c r="N59" i="28" s="1"/>
  <c r="O59" i="28" s="1"/>
  <c r="H59" i="28"/>
  <c r="G59" i="28"/>
  <c r="L58" i="28"/>
  <c r="I58" i="28"/>
  <c r="H58" i="28"/>
  <c r="G58" i="28"/>
  <c r="L57" i="28"/>
  <c r="I57" i="28"/>
  <c r="K57" i="28" s="1"/>
  <c r="H57" i="28"/>
  <c r="G57" i="28"/>
  <c r="L56" i="28"/>
  <c r="I56" i="28"/>
  <c r="K56" i="28" s="1"/>
  <c r="H56" i="28"/>
  <c r="G56" i="28"/>
  <c r="L55" i="28"/>
  <c r="I55" i="28"/>
  <c r="K55" i="28" s="1"/>
  <c r="H55" i="28"/>
  <c r="G55" i="28"/>
  <c r="L54" i="28"/>
  <c r="I54" i="28"/>
  <c r="H54" i="28"/>
  <c r="G54" i="28"/>
  <c r="L53" i="28"/>
  <c r="I53" i="28"/>
  <c r="K53" i="28" s="1"/>
  <c r="H53" i="28"/>
  <c r="G53" i="28"/>
  <c r="L52" i="28"/>
  <c r="I52" i="28"/>
  <c r="K52" i="28" s="1"/>
  <c r="H52" i="28"/>
  <c r="G52" i="28"/>
  <c r="L51" i="28"/>
  <c r="I51" i="28"/>
  <c r="K51" i="28" s="1"/>
  <c r="H51" i="28"/>
  <c r="G51" i="28"/>
  <c r="L50" i="28"/>
  <c r="I50" i="28"/>
  <c r="K50" i="28" s="1"/>
  <c r="H50" i="28"/>
  <c r="G50" i="28"/>
  <c r="L49" i="28"/>
  <c r="I49" i="28"/>
  <c r="K49" i="28" s="1"/>
  <c r="H49" i="28"/>
  <c r="G49" i="28"/>
  <c r="L48" i="28"/>
  <c r="I48" i="28"/>
  <c r="K48" i="28" s="1"/>
  <c r="H48" i="28"/>
  <c r="G48" i="28"/>
  <c r="L47" i="28"/>
  <c r="I47" i="28"/>
  <c r="K47" i="28" s="1"/>
  <c r="H47" i="28"/>
  <c r="G47" i="28"/>
  <c r="L46" i="28"/>
  <c r="I46" i="28"/>
  <c r="H46" i="28"/>
  <c r="G46" i="28"/>
  <c r="L45" i="28"/>
  <c r="I45" i="28"/>
  <c r="K45" i="28" s="1"/>
  <c r="H45" i="28"/>
  <c r="G45" i="28"/>
  <c r="L44" i="28"/>
  <c r="I44" i="28"/>
  <c r="K44" i="28" s="1"/>
  <c r="H44" i="28"/>
  <c r="G44" i="28"/>
  <c r="L43" i="28"/>
  <c r="I43" i="28"/>
  <c r="K43" i="28" s="1"/>
  <c r="M43" i="28" s="1"/>
  <c r="N43" i="28" s="1"/>
  <c r="O43" i="28" s="1"/>
  <c r="H43" i="28"/>
  <c r="G43" i="28"/>
  <c r="L42" i="28"/>
  <c r="I42" i="28"/>
  <c r="K42" i="28" s="1"/>
  <c r="H42" i="28"/>
  <c r="G42" i="28"/>
  <c r="L41" i="28"/>
  <c r="I41" i="28"/>
  <c r="K41" i="28" s="1"/>
  <c r="M41" i="28" s="1"/>
  <c r="N41" i="28" s="1"/>
  <c r="O41" i="28" s="1"/>
  <c r="H41" i="28"/>
  <c r="G41" i="28"/>
  <c r="L40" i="28"/>
  <c r="I40" i="28"/>
  <c r="K40" i="28" s="1"/>
  <c r="H40" i="28"/>
  <c r="G40" i="28"/>
  <c r="L39" i="28"/>
  <c r="I39" i="28"/>
  <c r="K39" i="28" s="1"/>
  <c r="H39" i="28"/>
  <c r="G39" i="28"/>
  <c r="L38" i="28"/>
  <c r="I38" i="28"/>
  <c r="K38" i="28" s="1"/>
  <c r="H38" i="28"/>
  <c r="G38" i="28"/>
  <c r="L37" i="28"/>
  <c r="I37" i="28"/>
  <c r="K37" i="28" s="1"/>
  <c r="H37" i="28"/>
  <c r="C45" i="17" s="1" a="1"/>
  <c r="C45" i="17" s="1"/>
  <c r="G37" i="28"/>
  <c r="L36" i="28"/>
  <c r="I36" i="28"/>
  <c r="K36" i="28" s="1"/>
  <c r="H36" i="28"/>
  <c r="G36" i="28"/>
  <c r="L35" i="28"/>
  <c r="I35" i="28"/>
  <c r="K35" i="28" s="1"/>
  <c r="H35" i="28"/>
  <c r="G35" i="28"/>
  <c r="L34" i="28"/>
  <c r="I34" i="28"/>
  <c r="K34" i="28" s="1"/>
  <c r="H34" i="28"/>
  <c r="G34" i="28"/>
  <c r="L33" i="28"/>
  <c r="I33" i="28"/>
  <c r="K33" i="28" s="1"/>
  <c r="M33" i="28" s="1"/>
  <c r="N33" i="28" s="1"/>
  <c r="O33" i="28" s="1"/>
  <c r="H33" i="28"/>
  <c r="G33" i="28"/>
  <c r="L32" i="28"/>
  <c r="K32" i="28"/>
  <c r="I32" i="28"/>
  <c r="H32" i="28"/>
  <c r="G32" i="28"/>
  <c r="L31" i="28"/>
  <c r="I31" i="28"/>
  <c r="K31" i="28" s="1"/>
  <c r="H31" i="28"/>
  <c r="G31" i="28"/>
  <c r="L30" i="28"/>
  <c r="K30" i="28"/>
  <c r="I30" i="28"/>
  <c r="H30" i="28"/>
  <c r="G30" i="28"/>
  <c r="L29" i="28"/>
  <c r="I29" i="28"/>
  <c r="K29" i="28" s="1"/>
  <c r="H29" i="28"/>
  <c r="G29" i="28"/>
  <c r="L28" i="28"/>
  <c r="I28" i="28"/>
  <c r="K28" i="28" s="1"/>
  <c r="H28" i="28"/>
  <c r="G28" i="28"/>
  <c r="L27" i="28"/>
  <c r="I27" i="28"/>
  <c r="K27" i="28" s="1"/>
  <c r="H27" i="28"/>
  <c r="G27" i="28"/>
  <c r="L26" i="28"/>
  <c r="I26" i="28"/>
  <c r="K26" i="28" s="1"/>
  <c r="H26" i="28"/>
  <c r="G26" i="28"/>
  <c r="L25" i="28"/>
  <c r="I25" i="28"/>
  <c r="K25" i="28" s="1"/>
  <c r="H25" i="28"/>
  <c r="G25" i="28"/>
  <c r="L24" i="28"/>
  <c r="I24" i="28"/>
  <c r="K24" i="28" s="1"/>
  <c r="H24" i="28"/>
  <c r="G24" i="28"/>
  <c r="L23" i="28"/>
  <c r="I23" i="28"/>
  <c r="K23" i="28" s="1"/>
  <c r="M23" i="28" s="1"/>
  <c r="N23" i="28" s="1"/>
  <c r="O23" i="28" s="1"/>
  <c r="H23" i="28"/>
  <c r="G23" i="28"/>
  <c r="L22" i="28"/>
  <c r="I22" i="28"/>
  <c r="K22" i="28" s="1"/>
  <c r="H22" i="28"/>
  <c r="G22" i="28"/>
  <c r="L21" i="28"/>
  <c r="I21" i="28"/>
  <c r="K21" i="28" s="1"/>
  <c r="M21" i="28" s="1"/>
  <c r="N21" i="28" s="1"/>
  <c r="O21" i="28" s="1"/>
  <c r="H21" i="28"/>
  <c r="G21" i="28"/>
  <c r="L20" i="28"/>
  <c r="I20" i="28"/>
  <c r="K20" i="28" s="1"/>
  <c r="H20" i="28"/>
  <c r="G20" i="28"/>
  <c r="L19" i="28"/>
  <c r="I19" i="28"/>
  <c r="K19" i="28" s="1"/>
  <c r="H19" i="28"/>
  <c r="G19" i="28"/>
  <c r="L18" i="28"/>
  <c r="I18" i="28"/>
  <c r="K18" i="28" s="1"/>
  <c r="H18" i="28"/>
  <c r="G18" i="28"/>
  <c r="L17" i="28"/>
  <c r="I17" i="28"/>
  <c r="K17" i="28" s="1"/>
  <c r="M17" i="28" s="1"/>
  <c r="N17" i="28" s="1"/>
  <c r="O17" i="28" s="1"/>
  <c r="H17" i="28"/>
  <c r="G17" i="28"/>
  <c r="L16" i="28"/>
  <c r="I16" i="28"/>
  <c r="K16" i="28" s="1"/>
  <c r="H16" i="28"/>
  <c r="G16" i="28"/>
  <c r="L15" i="28"/>
  <c r="I15" i="28"/>
  <c r="K15" i="28" s="1"/>
  <c r="H15" i="28"/>
  <c r="G15" i="28"/>
  <c r="L14" i="28"/>
  <c r="I14" i="28"/>
  <c r="K14" i="28" s="1"/>
  <c r="H14" i="28"/>
  <c r="G14" i="28"/>
  <c r="L13" i="28"/>
  <c r="I13" i="28"/>
  <c r="K13" i="28" s="1"/>
  <c r="H13" i="28"/>
  <c r="G13" i="28"/>
  <c r="L12" i="28"/>
  <c r="I12" i="28"/>
  <c r="K12" i="28" s="1"/>
  <c r="M12" i="28" s="1"/>
  <c r="N12" i="28" s="1"/>
  <c r="O12" i="28" s="1"/>
  <c r="H12" i="28"/>
  <c r="G12" i="28"/>
  <c r="L11" i="28"/>
  <c r="I11" i="28"/>
  <c r="K11" i="28" s="1"/>
  <c r="H11" i="28"/>
  <c r="G11" i="28"/>
  <c r="L10" i="28"/>
  <c r="I10" i="28"/>
  <c r="K10" i="28" s="1"/>
  <c r="H10" i="28"/>
  <c r="G10" i="28"/>
  <c r="L9" i="28"/>
  <c r="I9" i="28"/>
  <c r="K9" i="28" s="1"/>
  <c r="H9" i="28"/>
  <c r="G9" i="28"/>
  <c r="L8" i="28"/>
  <c r="I8" i="28"/>
  <c r="K8" i="28" s="1"/>
  <c r="M8" i="28" s="1"/>
  <c r="N8" i="28" s="1"/>
  <c r="O8" i="28" s="1"/>
  <c r="H8" i="28"/>
  <c r="G8" i="28"/>
  <c r="B5" i="17"/>
  <c r="L108" i="27"/>
  <c r="J108" i="27"/>
  <c r="I108" i="27"/>
  <c r="H108" i="27"/>
  <c r="G108" i="27"/>
  <c r="L107" i="27"/>
  <c r="J107" i="27"/>
  <c r="I107" i="27"/>
  <c r="H107" i="27"/>
  <c r="G107" i="27"/>
  <c r="L106" i="27"/>
  <c r="J106" i="27"/>
  <c r="I106" i="27"/>
  <c r="H106" i="27"/>
  <c r="G106" i="27"/>
  <c r="L105" i="27"/>
  <c r="J105" i="27"/>
  <c r="I105" i="27"/>
  <c r="H105" i="27"/>
  <c r="G105" i="27"/>
  <c r="L104" i="27"/>
  <c r="J104" i="27"/>
  <c r="I104" i="27"/>
  <c r="H104" i="27"/>
  <c r="G104" i="27"/>
  <c r="L103" i="27"/>
  <c r="J103" i="27"/>
  <c r="I103" i="27"/>
  <c r="H103" i="27"/>
  <c r="G103" i="27"/>
  <c r="L102" i="27"/>
  <c r="J102" i="27"/>
  <c r="I102" i="27"/>
  <c r="K102" i="27" s="1"/>
  <c r="H102" i="27"/>
  <c r="G102" i="27"/>
  <c r="L101" i="27"/>
  <c r="J101" i="27"/>
  <c r="I101" i="27"/>
  <c r="K101" i="27" s="1"/>
  <c r="H101" i="27"/>
  <c r="G101" i="27"/>
  <c r="L100" i="27"/>
  <c r="J100" i="27"/>
  <c r="I100" i="27"/>
  <c r="H100" i="27"/>
  <c r="G100" i="27"/>
  <c r="L99" i="27"/>
  <c r="J99" i="27"/>
  <c r="I99" i="27"/>
  <c r="K99" i="27" s="1"/>
  <c r="M99" i="27" s="1"/>
  <c r="N99" i="27" s="1"/>
  <c r="O99" i="27" s="1"/>
  <c r="H99" i="27"/>
  <c r="G99" i="27"/>
  <c r="L98" i="27"/>
  <c r="J98" i="27"/>
  <c r="I98" i="27"/>
  <c r="H98" i="27"/>
  <c r="G98" i="27"/>
  <c r="L97" i="27"/>
  <c r="J97" i="27"/>
  <c r="I97" i="27"/>
  <c r="K97" i="27" s="1"/>
  <c r="H97" i="27"/>
  <c r="G97" i="27"/>
  <c r="L96" i="27"/>
  <c r="J96" i="27"/>
  <c r="I96" i="27"/>
  <c r="H96" i="27"/>
  <c r="G96" i="27"/>
  <c r="L95" i="27"/>
  <c r="J95" i="27"/>
  <c r="I95" i="27"/>
  <c r="H95" i="27"/>
  <c r="G95" i="27"/>
  <c r="L94" i="27"/>
  <c r="J94" i="27"/>
  <c r="I94" i="27"/>
  <c r="H94" i="27"/>
  <c r="G94" i="27"/>
  <c r="L93" i="27"/>
  <c r="J93" i="27"/>
  <c r="I93" i="27"/>
  <c r="H93" i="27"/>
  <c r="G93" i="27"/>
  <c r="L92" i="27"/>
  <c r="J92" i="27"/>
  <c r="K92" i="27" s="1"/>
  <c r="M92" i="27" s="1"/>
  <c r="N92" i="27" s="1"/>
  <c r="O92" i="27" s="1"/>
  <c r="I92" i="27"/>
  <c r="H92" i="27"/>
  <c r="G92" i="27"/>
  <c r="L91" i="27"/>
  <c r="J91" i="27"/>
  <c r="I91" i="27"/>
  <c r="K91" i="27" s="1"/>
  <c r="M91" i="27" s="1"/>
  <c r="N91" i="27" s="1"/>
  <c r="O91" i="27" s="1"/>
  <c r="H91" i="27"/>
  <c r="G91" i="27"/>
  <c r="L90" i="27"/>
  <c r="J90" i="27"/>
  <c r="I90" i="27"/>
  <c r="H90" i="27"/>
  <c r="G90" i="27"/>
  <c r="L89" i="27"/>
  <c r="J89" i="27"/>
  <c r="K89" i="27" s="1"/>
  <c r="M89" i="27" s="1"/>
  <c r="N89" i="27" s="1"/>
  <c r="O89" i="27" s="1"/>
  <c r="I89" i="27"/>
  <c r="H89" i="27"/>
  <c r="G89" i="27"/>
  <c r="L88" i="27"/>
  <c r="J88" i="27"/>
  <c r="I88" i="27"/>
  <c r="K88" i="27" s="1"/>
  <c r="H88" i="27"/>
  <c r="G88" i="27"/>
  <c r="L87" i="27"/>
  <c r="J87" i="27"/>
  <c r="I87" i="27"/>
  <c r="K87" i="27" s="1"/>
  <c r="H87" i="27"/>
  <c r="G87" i="27"/>
  <c r="L86" i="27"/>
  <c r="J86" i="27"/>
  <c r="I86" i="27"/>
  <c r="K86" i="27" s="1"/>
  <c r="H86" i="27"/>
  <c r="G86" i="27"/>
  <c r="L85" i="27"/>
  <c r="J85" i="27"/>
  <c r="I85" i="27"/>
  <c r="H85" i="27"/>
  <c r="G85" i="27"/>
  <c r="L84" i="27"/>
  <c r="J84" i="27"/>
  <c r="I84" i="27"/>
  <c r="H84" i="27"/>
  <c r="G84" i="27"/>
  <c r="L83" i="27"/>
  <c r="J83" i="27"/>
  <c r="I83" i="27"/>
  <c r="H83" i="27"/>
  <c r="G83" i="27"/>
  <c r="L82" i="27"/>
  <c r="J82" i="27"/>
  <c r="I82" i="27"/>
  <c r="H82" i="27"/>
  <c r="G82" i="27"/>
  <c r="L81" i="27"/>
  <c r="J81" i="27"/>
  <c r="I81" i="27"/>
  <c r="H81" i="27"/>
  <c r="G81" i="27"/>
  <c r="L80" i="27"/>
  <c r="J80" i="27"/>
  <c r="I80" i="27"/>
  <c r="K80" i="27" s="1"/>
  <c r="M80" i="27" s="1"/>
  <c r="N80" i="27" s="1"/>
  <c r="O80" i="27" s="1"/>
  <c r="H80" i="27"/>
  <c r="G80" i="27"/>
  <c r="L79" i="27"/>
  <c r="J79" i="27"/>
  <c r="I79" i="27"/>
  <c r="K79" i="27" s="1"/>
  <c r="H79" i="27"/>
  <c r="G79" i="27"/>
  <c r="L78" i="27"/>
  <c r="J78" i="27"/>
  <c r="I78" i="27"/>
  <c r="K78" i="27" s="1"/>
  <c r="H78" i="27"/>
  <c r="G78" i="27"/>
  <c r="L77" i="27"/>
  <c r="J77" i="27"/>
  <c r="I77" i="27"/>
  <c r="H77" i="27"/>
  <c r="G77" i="27"/>
  <c r="L76" i="27"/>
  <c r="J76" i="27"/>
  <c r="I76" i="27"/>
  <c r="H76" i="27"/>
  <c r="G76" i="27"/>
  <c r="L75" i="27"/>
  <c r="J75" i="27"/>
  <c r="I75" i="27"/>
  <c r="H75" i="27"/>
  <c r="G75" i="27"/>
  <c r="L74" i="27"/>
  <c r="J74" i="27"/>
  <c r="I74" i="27"/>
  <c r="H74" i="27"/>
  <c r="G74" i="27"/>
  <c r="L73" i="27"/>
  <c r="J73" i="27"/>
  <c r="I73" i="27"/>
  <c r="H73" i="27"/>
  <c r="G73" i="27"/>
  <c r="L72" i="27"/>
  <c r="J72" i="27"/>
  <c r="I72" i="27"/>
  <c r="K72" i="27" s="1"/>
  <c r="M72" i="27" s="1"/>
  <c r="N72" i="27" s="1"/>
  <c r="O72" i="27" s="1"/>
  <c r="H72" i="27"/>
  <c r="G72" i="27"/>
  <c r="L71" i="27"/>
  <c r="J71" i="27"/>
  <c r="I71" i="27"/>
  <c r="K71" i="27" s="1"/>
  <c r="M71" i="27" s="1"/>
  <c r="N71" i="27" s="1"/>
  <c r="O71" i="27" s="1"/>
  <c r="H71" i="27"/>
  <c r="G71" i="27"/>
  <c r="L70" i="27"/>
  <c r="J70" i="27"/>
  <c r="I70" i="27"/>
  <c r="K70" i="27" s="1"/>
  <c r="H70" i="27"/>
  <c r="G70" i="27"/>
  <c r="L69" i="27"/>
  <c r="J69" i="27"/>
  <c r="I69" i="27"/>
  <c r="H69" i="27"/>
  <c r="G69" i="27"/>
  <c r="L68" i="27"/>
  <c r="J68" i="27"/>
  <c r="K68" i="27" s="1"/>
  <c r="I68" i="27"/>
  <c r="H68" i="27"/>
  <c r="G68" i="27"/>
  <c r="L67" i="27"/>
  <c r="J67" i="27"/>
  <c r="I67" i="27"/>
  <c r="H67" i="27"/>
  <c r="G67" i="27"/>
  <c r="L66" i="27"/>
  <c r="J66" i="27"/>
  <c r="I66" i="27"/>
  <c r="H66" i="27"/>
  <c r="G66" i="27"/>
  <c r="L65" i="27"/>
  <c r="K65" i="27"/>
  <c r="M65" i="27" s="1"/>
  <c r="N65" i="27" s="1"/>
  <c r="O65" i="27" s="1"/>
  <c r="J65" i="27"/>
  <c r="I65" i="27"/>
  <c r="H65" i="27"/>
  <c r="G65" i="27"/>
  <c r="L64" i="27"/>
  <c r="J64" i="27"/>
  <c r="I64" i="27"/>
  <c r="H64" i="27"/>
  <c r="G64" i="27"/>
  <c r="L63" i="27"/>
  <c r="J63" i="27"/>
  <c r="I63" i="27"/>
  <c r="H63" i="27"/>
  <c r="G63" i="27"/>
  <c r="L62" i="27"/>
  <c r="J62" i="27"/>
  <c r="I62" i="27"/>
  <c r="H62" i="27"/>
  <c r="G62" i="27"/>
  <c r="L61" i="27"/>
  <c r="J61" i="27"/>
  <c r="I61" i="27"/>
  <c r="K61" i="27" s="1"/>
  <c r="M61" i="27" s="1"/>
  <c r="N61" i="27" s="1"/>
  <c r="O61" i="27" s="1"/>
  <c r="H61" i="27"/>
  <c r="G61" i="27"/>
  <c r="L60" i="27"/>
  <c r="J60" i="27"/>
  <c r="I60" i="27"/>
  <c r="H60" i="27"/>
  <c r="G60" i="27"/>
  <c r="L59" i="27"/>
  <c r="J59" i="27"/>
  <c r="I59" i="27"/>
  <c r="K59" i="27" s="1"/>
  <c r="H59" i="27"/>
  <c r="G59" i="27"/>
  <c r="L58" i="27"/>
  <c r="J58" i="27"/>
  <c r="I58" i="27"/>
  <c r="H58" i="27"/>
  <c r="G58" i="27"/>
  <c r="L57" i="27"/>
  <c r="J57" i="27"/>
  <c r="I57" i="27"/>
  <c r="K57" i="27" s="1"/>
  <c r="H57" i="27"/>
  <c r="G57" i="27"/>
  <c r="L56" i="27"/>
  <c r="J56" i="27"/>
  <c r="I56" i="27"/>
  <c r="H56" i="27"/>
  <c r="G56" i="27"/>
  <c r="L55" i="27"/>
  <c r="J55" i="27"/>
  <c r="I55" i="27"/>
  <c r="H55" i="27"/>
  <c r="G55" i="27"/>
  <c r="L54" i="27"/>
  <c r="J54" i="27"/>
  <c r="I54" i="27"/>
  <c r="H54" i="27"/>
  <c r="G54" i="27"/>
  <c r="L53" i="27"/>
  <c r="J53" i="27"/>
  <c r="I53" i="27"/>
  <c r="K53" i="27" s="1"/>
  <c r="H53" i="27"/>
  <c r="G53" i="27"/>
  <c r="L52" i="27"/>
  <c r="J52" i="27"/>
  <c r="I52" i="27"/>
  <c r="H52" i="27"/>
  <c r="G52" i="27"/>
  <c r="L51" i="27"/>
  <c r="J51" i="27"/>
  <c r="I51" i="27"/>
  <c r="K51" i="27" s="1"/>
  <c r="H51" i="27"/>
  <c r="G51" i="27"/>
  <c r="L50" i="27"/>
  <c r="J50" i="27"/>
  <c r="I50" i="27"/>
  <c r="H50" i="27"/>
  <c r="G50" i="27"/>
  <c r="L49" i="27"/>
  <c r="J49" i="27"/>
  <c r="I49" i="27"/>
  <c r="K49" i="27" s="1"/>
  <c r="M49" i="27" s="1"/>
  <c r="N49" i="27" s="1"/>
  <c r="O49" i="27" s="1"/>
  <c r="H49" i="27"/>
  <c r="G49" i="27"/>
  <c r="L48" i="27"/>
  <c r="J48" i="27"/>
  <c r="I48" i="27"/>
  <c r="K48" i="27" s="1"/>
  <c r="H48" i="27"/>
  <c r="G48" i="27"/>
  <c r="L47" i="27"/>
  <c r="J47" i="27"/>
  <c r="I47" i="27"/>
  <c r="H47" i="27"/>
  <c r="G47" i="27"/>
  <c r="L46" i="27"/>
  <c r="J46" i="27"/>
  <c r="I46" i="27"/>
  <c r="H46" i="27"/>
  <c r="G46" i="27"/>
  <c r="L45" i="27"/>
  <c r="J45" i="27"/>
  <c r="I45" i="27"/>
  <c r="H45" i="27"/>
  <c r="G45" i="27"/>
  <c r="L44" i="27"/>
  <c r="J44" i="27"/>
  <c r="I44" i="27"/>
  <c r="H44" i="27"/>
  <c r="G44" i="27"/>
  <c r="L43" i="27"/>
  <c r="J43" i="27"/>
  <c r="I43" i="27"/>
  <c r="H43" i="27"/>
  <c r="G43" i="27"/>
  <c r="L42" i="27"/>
  <c r="J42" i="27"/>
  <c r="I42" i="27"/>
  <c r="K42" i="27" s="1"/>
  <c r="H42" i="27"/>
  <c r="G42" i="27"/>
  <c r="L41" i="27"/>
  <c r="J41" i="27"/>
  <c r="I41" i="27"/>
  <c r="K41" i="27" s="1"/>
  <c r="H41" i="27"/>
  <c r="G41" i="27"/>
  <c r="L40" i="27"/>
  <c r="J40" i="27"/>
  <c r="K40" i="27" s="1"/>
  <c r="M40" i="27" s="1"/>
  <c r="N40" i="27" s="1"/>
  <c r="O40" i="27" s="1"/>
  <c r="I40" i="27"/>
  <c r="H40" i="27"/>
  <c r="G40" i="27"/>
  <c r="L39" i="27"/>
  <c r="J39" i="27"/>
  <c r="I39" i="27"/>
  <c r="K39" i="27" s="1"/>
  <c r="H39" i="27"/>
  <c r="G39" i="27"/>
  <c r="L38" i="27"/>
  <c r="J38" i="27"/>
  <c r="I38" i="27"/>
  <c r="K38" i="27" s="1"/>
  <c r="H38" i="27"/>
  <c r="G38" i="27"/>
  <c r="L37" i="27"/>
  <c r="J37" i="27"/>
  <c r="I37" i="27"/>
  <c r="K37" i="27" s="1"/>
  <c r="H37" i="27"/>
  <c r="G37" i="27"/>
  <c r="L36" i="27"/>
  <c r="J36" i="27"/>
  <c r="K36" i="27" s="1"/>
  <c r="I36" i="27"/>
  <c r="H36" i="27"/>
  <c r="G36" i="27"/>
  <c r="L35" i="27"/>
  <c r="J35" i="27"/>
  <c r="I35" i="27"/>
  <c r="H35" i="27"/>
  <c r="G35" i="27"/>
  <c r="L34" i="27"/>
  <c r="J34" i="27"/>
  <c r="I34" i="27"/>
  <c r="H34" i="27"/>
  <c r="G34" i="27"/>
  <c r="L33" i="27"/>
  <c r="J33" i="27"/>
  <c r="I33" i="27"/>
  <c r="H33" i="27"/>
  <c r="G33" i="27"/>
  <c r="L32" i="27"/>
  <c r="J32" i="27"/>
  <c r="I32" i="27"/>
  <c r="H32" i="27"/>
  <c r="G32" i="27"/>
  <c r="L31" i="27"/>
  <c r="J31" i="27"/>
  <c r="I31" i="27"/>
  <c r="K31" i="27" s="1"/>
  <c r="H31" i="27"/>
  <c r="G31" i="27"/>
  <c r="L30" i="27"/>
  <c r="J30" i="27"/>
  <c r="I30" i="27"/>
  <c r="K30" i="27" s="1"/>
  <c r="H30" i="27"/>
  <c r="G30" i="27"/>
  <c r="L29" i="27"/>
  <c r="J29" i="27"/>
  <c r="I29" i="27"/>
  <c r="K29" i="27" s="1"/>
  <c r="H29" i="27"/>
  <c r="G29" i="27"/>
  <c r="L28" i="27"/>
  <c r="J28" i="27"/>
  <c r="I28" i="27"/>
  <c r="H28" i="27"/>
  <c r="G28" i="27"/>
  <c r="L27" i="27"/>
  <c r="J27" i="27"/>
  <c r="I27" i="27"/>
  <c r="H27" i="27"/>
  <c r="G27" i="27"/>
  <c r="L26" i="27"/>
  <c r="J26" i="27"/>
  <c r="I26" i="27"/>
  <c r="H26" i="27"/>
  <c r="G26" i="27"/>
  <c r="L25" i="27"/>
  <c r="J25" i="27"/>
  <c r="I25" i="27"/>
  <c r="H25" i="27"/>
  <c r="G25" i="27"/>
  <c r="L24" i="27"/>
  <c r="K24" i="27"/>
  <c r="J24" i="27"/>
  <c r="I24" i="27"/>
  <c r="H24" i="27"/>
  <c r="G24" i="27"/>
  <c r="L23" i="27"/>
  <c r="J23" i="27"/>
  <c r="I23" i="27"/>
  <c r="H23" i="27"/>
  <c r="G23" i="27"/>
  <c r="L22" i="27"/>
  <c r="J22" i="27"/>
  <c r="I22" i="27"/>
  <c r="H22" i="27"/>
  <c r="G22" i="27"/>
  <c r="L21" i="27"/>
  <c r="J21" i="27"/>
  <c r="I21" i="27"/>
  <c r="H21" i="27"/>
  <c r="G21" i="27"/>
  <c r="L20" i="27"/>
  <c r="J20" i="27"/>
  <c r="I20" i="27"/>
  <c r="H20" i="27"/>
  <c r="G20" i="27"/>
  <c r="L19" i="27"/>
  <c r="J19" i="27"/>
  <c r="I19" i="27"/>
  <c r="K19" i="27" s="1"/>
  <c r="M19" i="27" s="1"/>
  <c r="N19" i="27" s="1"/>
  <c r="O19" i="27" s="1"/>
  <c r="H19" i="27"/>
  <c r="G19" i="27"/>
  <c r="L18" i="27"/>
  <c r="J18" i="27"/>
  <c r="I18" i="27"/>
  <c r="K18" i="27" s="1"/>
  <c r="H18" i="27"/>
  <c r="G18" i="27"/>
  <c r="L17" i="27"/>
  <c r="J17" i="27"/>
  <c r="I17" i="27"/>
  <c r="H17" i="27"/>
  <c r="G17" i="27"/>
  <c r="L16" i="27"/>
  <c r="J16" i="27"/>
  <c r="I16" i="27"/>
  <c r="K16" i="27" s="1"/>
  <c r="H16" i="27"/>
  <c r="G16" i="27"/>
  <c r="L15" i="27"/>
  <c r="J15" i="27"/>
  <c r="I15" i="27"/>
  <c r="H15" i="27"/>
  <c r="G15" i="27"/>
  <c r="L14" i="27"/>
  <c r="J14" i="27"/>
  <c r="I14" i="27"/>
  <c r="H14" i="27"/>
  <c r="G14" i="27"/>
  <c r="L13" i="27"/>
  <c r="J13" i="27"/>
  <c r="I13" i="27"/>
  <c r="H13" i="27"/>
  <c r="G13" i="27"/>
  <c r="L12" i="27"/>
  <c r="J12" i="27"/>
  <c r="I12" i="27"/>
  <c r="H12" i="27"/>
  <c r="G12" i="27"/>
  <c r="L11" i="27"/>
  <c r="J11" i="27"/>
  <c r="I11" i="27"/>
  <c r="K11" i="27" s="1"/>
  <c r="H11" i="27"/>
  <c r="G11" i="27"/>
  <c r="L10" i="27"/>
  <c r="J10" i="27"/>
  <c r="I10" i="27"/>
  <c r="K10" i="27" s="1"/>
  <c r="H10" i="27"/>
  <c r="G10" i="27"/>
  <c r="L9" i="27"/>
  <c r="J9" i="27"/>
  <c r="I9" i="27"/>
  <c r="H9" i="27"/>
  <c r="G9" i="27"/>
  <c r="L8" i="27"/>
  <c r="J8" i="27"/>
  <c r="I8" i="27"/>
  <c r="K8" i="27" s="1"/>
  <c r="H8" i="27"/>
  <c r="G8" i="27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G3" i="20"/>
  <c r="H3" i="20"/>
  <c r="I3" i="20"/>
  <c r="J3" i="20"/>
  <c r="K3" i="20"/>
  <c r="G4" i="20"/>
  <c r="H4" i="20"/>
  <c r="I4" i="20"/>
  <c r="J4" i="20"/>
  <c r="K4" i="20"/>
  <c r="G5" i="20"/>
  <c r="H5" i="20"/>
  <c r="I5" i="20"/>
  <c r="J5" i="20"/>
  <c r="K5" i="20"/>
  <c r="G6" i="20"/>
  <c r="H6" i="20"/>
  <c r="I6" i="20"/>
  <c r="J6" i="20"/>
  <c r="K6" i="20"/>
  <c r="G7" i="20"/>
  <c r="H7" i="20"/>
  <c r="I7" i="20"/>
  <c r="J7" i="20"/>
  <c r="K7" i="20"/>
  <c r="G8" i="20"/>
  <c r="H8" i="20"/>
  <c r="I8" i="20"/>
  <c r="J8" i="20"/>
  <c r="K8" i="20"/>
  <c r="G9" i="20"/>
  <c r="H9" i="20"/>
  <c r="M9" i="20" s="1"/>
  <c r="I9" i="20"/>
  <c r="J9" i="20"/>
  <c r="K9" i="20"/>
  <c r="G10" i="20"/>
  <c r="H10" i="20"/>
  <c r="I10" i="20"/>
  <c r="J10" i="20"/>
  <c r="K10" i="20"/>
  <c r="G11" i="20"/>
  <c r="H11" i="20"/>
  <c r="I11" i="20"/>
  <c r="J11" i="20"/>
  <c r="K11" i="20"/>
  <c r="G12" i="20"/>
  <c r="H12" i="20"/>
  <c r="I12" i="20"/>
  <c r="J12" i="20"/>
  <c r="K12" i="20"/>
  <c r="G13" i="20"/>
  <c r="H13" i="20"/>
  <c r="I13" i="20"/>
  <c r="J13" i="20"/>
  <c r="K13" i="20"/>
  <c r="G14" i="20"/>
  <c r="H14" i="20"/>
  <c r="I14" i="20"/>
  <c r="J14" i="20"/>
  <c r="K14" i="20"/>
  <c r="G15" i="20"/>
  <c r="H15" i="20"/>
  <c r="I15" i="20"/>
  <c r="J15" i="20"/>
  <c r="K15" i="20"/>
  <c r="G16" i="20"/>
  <c r="H16" i="20"/>
  <c r="I16" i="20"/>
  <c r="J16" i="20"/>
  <c r="K16" i="20"/>
  <c r="G17" i="20"/>
  <c r="H17" i="20"/>
  <c r="L17" i="20" s="1"/>
  <c r="I17" i="20"/>
  <c r="J17" i="20"/>
  <c r="K17" i="20"/>
  <c r="G18" i="20"/>
  <c r="H18" i="20"/>
  <c r="I18" i="20"/>
  <c r="L18" i="20" s="1"/>
  <c r="J18" i="20"/>
  <c r="K18" i="20"/>
  <c r="G19" i="20"/>
  <c r="H19" i="20"/>
  <c r="I19" i="20"/>
  <c r="J19" i="20"/>
  <c r="K19" i="20"/>
  <c r="G20" i="20"/>
  <c r="H20" i="20"/>
  <c r="I20" i="20"/>
  <c r="M20" i="20" s="1"/>
  <c r="J20" i="20"/>
  <c r="K20" i="20"/>
  <c r="G21" i="20"/>
  <c r="H21" i="20"/>
  <c r="I21" i="20"/>
  <c r="J21" i="20"/>
  <c r="K21" i="20"/>
  <c r="G22" i="20"/>
  <c r="H22" i="20"/>
  <c r="I22" i="20"/>
  <c r="J22" i="20"/>
  <c r="K22" i="20"/>
  <c r="G23" i="20"/>
  <c r="H23" i="20"/>
  <c r="I23" i="20"/>
  <c r="J23" i="20"/>
  <c r="K23" i="20"/>
  <c r="G24" i="20"/>
  <c r="H24" i="20"/>
  <c r="I24" i="20"/>
  <c r="J24" i="20"/>
  <c r="K24" i="20"/>
  <c r="G25" i="20"/>
  <c r="H25" i="20"/>
  <c r="M25" i="20" s="1"/>
  <c r="I25" i="20"/>
  <c r="J25" i="20"/>
  <c r="K25" i="20"/>
  <c r="G26" i="20"/>
  <c r="H26" i="20"/>
  <c r="I26" i="20"/>
  <c r="J26" i="20"/>
  <c r="K26" i="20"/>
  <c r="G27" i="20"/>
  <c r="H27" i="20"/>
  <c r="I27" i="20"/>
  <c r="J27" i="20"/>
  <c r="K27" i="20"/>
  <c r="G28" i="20"/>
  <c r="H28" i="20"/>
  <c r="I28" i="20"/>
  <c r="J28" i="20"/>
  <c r="K28" i="20"/>
  <c r="G29" i="20"/>
  <c r="H29" i="20"/>
  <c r="I29" i="20"/>
  <c r="J29" i="20"/>
  <c r="K29" i="20"/>
  <c r="G30" i="20"/>
  <c r="H30" i="20"/>
  <c r="I30" i="20"/>
  <c r="J30" i="20"/>
  <c r="K30" i="20"/>
  <c r="G31" i="20"/>
  <c r="H31" i="20"/>
  <c r="I31" i="20"/>
  <c r="J31" i="20"/>
  <c r="K31" i="20"/>
  <c r="G32" i="20"/>
  <c r="H32" i="20"/>
  <c r="I32" i="20"/>
  <c r="J32" i="20"/>
  <c r="K32" i="20"/>
  <c r="G33" i="20"/>
  <c r="H33" i="20"/>
  <c r="L33" i="20" s="1"/>
  <c r="I33" i="20"/>
  <c r="J33" i="20"/>
  <c r="K33" i="20"/>
  <c r="G34" i="20"/>
  <c r="H34" i="20"/>
  <c r="I34" i="20"/>
  <c r="L34" i="20" s="1"/>
  <c r="J34" i="20"/>
  <c r="K34" i="20"/>
  <c r="G35" i="20"/>
  <c r="H35" i="20"/>
  <c r="I35" i="20"/>
  <c r="J35" i="20"/>
  <c r="K35" i="20"/>
  <c r="G36" i="20"/>
  <c r="H36" i="20"/>
  <c r="I36" i="20"/>
  <c r="J36" i="20"/>
  <c r="K36" i="20"/>
  <c r="G37" i="20"/>
  <c r="H37" i="20"/>
  <c r="I37" i="20"/>
  <c r="J37" i="20"/>
  <c r="K37" i="20"/>
  <c r="G38" i="20"/>
  <c r="H38" i="20"/>
  <c r="I38" i="20"/>
  <c r="J38" i="20"/>
  <c r="K38" i="20"/>
  <c r="G39" i="20"/>
  <c r="H39" i="20"/>
  <c r="I39" i="20"/>
  <c r="M39" i="20" s="1"/>
  <c r="J39" i="20"/>
  <c r="K39" i="20"/>
  <c r="G40" i="20"/>
  <c r="H40" i="20"/>
  <c r="I40" i="20"/>
  <c r="J40" i="20"/>
  <c r="K40" i="20"/>
  <c r="G41" i="20"/>
  <c r="H41" i="20"/>
  <c r="M41" i="20" s="1"/>
  <c r="I41" i="20"/>
  <c r="J41" i="20"/>
  <c r="K41" i="20"/>
  <c r="G42" i="20"/>
  <c r="H42" i="20"/>
  <c r="I42" i="20"/>
  <c r="J42" i="20"/>
  <c r="K42" i="20"/>
  <c r="G43" i="20"/>
  <c r="H43" i="20"/>
  <c r="I43" i="20"/>
  <c r="J43" i="20"/>
  <c r="K43" i="20"/>
  <c r="G44" i="20"/>
  <c r="H44" i="20"/>
  <c r="I44" i="20"/>
  <c r="J44" i="20"/>
  <c r="K44" i="20"/>
  <c r="G45" i="20"/>
  <c r="H45" i="20"/>
  <c r="I45" i="20"/>
  <c r="J45" i="20"/>
  <c r="K45" i="20"/>
  <c r="G46" i="20"/>
  <c r="H46" i="20"/>
  <c r="I46" i="20"/>
  <c r="J46" i="20"/>
  <c r="K46" i="20"/>
  <c r="G47" i="20"/>
  <c r="H47" i="20"/>
  <c r="I47" i="20"/>
  <c r="J47" i="20"/>
  <c r="K47" i="20"/>
  <c r="G48" i="20"/>
  <c r="H48" i="20"/>
  <c r="I48" i="20"/>
  <c r="J48" i="20"/>
  <c r="K48" i="20"/>
  <c r="G49" i="20"/>
  <c r="H49" i="20"/>
  <c r="L49" i="20" s="1"/>
  <c r="I49" i="20"/>
  <c r="J49" i="20"/>
  <c r="K49" i="20"/>
  <c r="G50" i="20"/>
  <c r="H50" i="20"/>
  <c r="I50" i="20"/>
  <c r="L50" i="20" s="1"/>
  <c r="J50" i="20"/>
  <c r="K50" i="20"/>
  <c r="G51" i="20"/>
  <c r="H51" i="20"/>
  <c r="I51" i="20"/>
  <c r="J51" i="20"/>
  <c r="K51" i="20"/>
  <c r="G52" i="20"/>
  <c r="H52" i="20"/>
  <c r="I52" i="20"/>
  <c r="J52" i="20"/>
  <c r="K52" i="20"/>
  <c r="G53" i="20"/>
  <c r="H53" i="20"/>
  <c r="I53" i="20"/>
  <c r="J53" i="20"/>
  <c r="K53" i="20"/>
  <c r="G54" i="20"/>
  <c r="H54" i="20"/>
  <c r="I54" i="20"/>
  <c r="J54" i="20"/>
  <c r="K54" i="20"/>
  <c r="G55" i="20"/>
  <c r="H55" i="20"/>
  <c r="I55" i="20"/>
  <c r="J55" i="20"/>
  <c r="K55" i="20"/>
  <c r="G56" i="20"/>
  <c r="H56" i="20"/>
  <c r="I56" i="20"/>
  <c r="J56" i="20"/>
  <c r="K56" i="20"/>
  <c r="G57" i="20"/>
  <c r="H57" i="20"/>
  <c r="M57" i="20" s="1"/>
  <c r="I57" i="20"/>
  <c r="J57" i="20"/>
  <c r="K57" i="20"/>
  <c r="G58" i="20"/>
  <c r="H58" i="20"/>
  <c r="I58" i="20"/>
  <c r="J58" i="20"/>
  <c r="K58" i="20"/>
  <c r="G59" i="20"/>
  <c r="H59" i="20"/>
  <c r="I59" i="20"/>
  <c r="J59" i="20"/>
  <c r="K59" i="20"/>
  <c r="G60" i="20"/>
  <c r="H60" i="20"/>
  <c r="I60" i="20"/>
  <c r="L60" i="20" s="1"/>
  <c r="J60" i="20"/>
  <c r="K60" i="20"/>
  <c r="G61" i="20"/>
  <c r="H61" i="20"/>
  <c r="I61" i="20"/>
  <c r="J61" i="20"/>
  <c r="K61" i="20"/>
  <c r="G62" i="20"/>
  <c r="H62" i="20"/>
  <c r="I62" i="20"/>
  <c r="J62" i="20"/>
  <c r="K62" i="20"/>
  <c r="G63" i="20"/>
  <c r="H63" i="20"/>
  <c r="I63" i="20"/>
  <c r="J63" i="20"/>
  <c r="K63" i="20"/>
  <c r="G64" i="20"/>
  <c r="H64" i="20"/>
  <c r="I64" i="20"/>
  <c r="J64" i="20"/>
  <c r="K64" i="20"/>
  <c r="G65" i="20"/>
  <c r="H65" i="20"/>
  <c r="L65" i="20" s="1"/>
  <c r="I65" i="20"/>
  <c r="J65" i="20"/>
  <c r="K65" i="20"/>
  <c r="G66" i="20"/>
  <c r="H66" i="20"/>
  <c r="I66" i="20"/>
  <c r="L66" i="20" s="1"/>
  <c r="J66" i="20"/>
  <c r="K66" i="20"/>
  <c r="G67" i="20"/>
  <c r="H67" i="20"/>
  <c r="I67" i="20"/>
  <c r="J67" i="20"/>
  <c r="K67" i="20"/>
  <c r="G68" i="20"/>
  <c r="H68" i="20"/>
  <c r="I68" i="20"/>
  <c r="M68" i="20" s="1"/>
  <c r="J68" i="20"/>
  <c r="K68" i="20"/>
  <c r="G69" i="20"/>
  <c r="H69" i="20"/>
  <c r="I69" i="20"/>
  <c r="J69" i="20"/>
  <c r="K69" i="20"/>
  <c r="G70" i="20"/>
  <c r="H70" i="20"/>
  <c r="I70" i="20"/>
  <c r="J70" i="20"/>
  <c r="K70" i="20"/>
  <c r="G71" i="20"/>
  <c r="H71" i="20"/>
  <c r="I71" i="20"/>
  <c r="J71" i="20"/>
  <c r="K71" i="20"/>
  <c r="G72" i="20"/>
  <c r="H72" i="20"/>
  <c r="I72" i="20"/>
  <c r="J72" i="20"/>
  <c r="K72" i="20"/>
  <c r="G73" i="20"/>
  <c r="H73" i="20"/>
  <c r="M73" i="20" s="1"/>
  <c r="I73" i="20"/>
  <c r="J73" i="20"/>
  <c r="K73" i="20"/>
  <c r="G74" i="20"/>
  <c r="H74" i="20"/>
  <c r="I74" i="20"/>
  <c r="M74" i="20" s="1"/>
  <c r="J74" i="20"/>
  <c r="K74" i="20"/>
  <c r="G75" i="20"/>
  <c r="H75" i="20"/>
  <c r="I75" i="20"/>
  <c r="J75" i="20"/>
  <c r="K75" i="20"/>
  <c r="G76" i="20"/>
  <c r="H76" i="20"/>
  <c r="I76" i="20"/>
  <c r="J76" i="20"/>
  <c r="K76" i="20"/>
  <c r="G77" i="20"/>
  <c r="H77" i="20"/>
  <c r="I77" i="20"/>
  <c r="J77" i="20"/>
  <c r="K77" i="20"/>
  <c r="G78" i="20"/>
  <c r="H78" i="20"/>
  <c r="I78" i="20"/>
  <c r="J78" i="20"/>
  <c r="K78" i="20"/>
  <c r="G79" i="20"/>
  <c r="H79" i="20"/>
  <c r="I79" i="20"/>
  <c r="J79" i="20"/>
  <c r="K79" i="20"/>
  <c r="G80" i="20"/>
  <c r="H80" i="20"/>
  <c r="I80" i="20"/>
  <c r="J80" i="20"/>
  <c r="K80" i="20"/>
  <c r="G81" i="20"/>
  <c r="H81" i="20"/>
  <c r="L81" i="20" s="1"/>
  <c r="I81" i="20"/>
  <c r="J81" i="20"/>
  <c r="K81" i="20"/>
  <c r="G82" i="20"/>
  <c r="H82" i="20"/>
  <c r="I82" i="20"/>
  <c r="J82" i="20"/>
  <c r="K82" i="20"/>
  <c r="G83" i="20"/>
  <c r="H83" i="20"/>
  <c r="I83" i="20"/>
  <c r="J83" i="20"/>
  <c r="K83" i="20"/>
  <c r="G84" i="20"/>
  <c r="H84" i="20"/>
  <c r="I84" i="20"/>
  <c r="J84" i="20"/>
  <c r="K84" i="20"/>
  <c r="G85" i="20"/>
  <c r="H85" i="20"/>
  <c r="I85" i="20"/>
  <c r="J85" i="20"/>
  <c r="K85" i="20"/>
  <c r="G86" i="20"/>
  <c r="H86" i="20"/>
  <c r="I86" i="20"/>
  <c r="J86" i="20"/>
  <c r="K86" i="20"/>
  <c r="G87" i="20"/>
  <c r="H87" i="20"/>
  <c r="I87" i="20"/>
  <c r="J87" i="20"/>
  <c r="K87" i="20"/>
  <c r="G88" i="20"/>
  <c r="H88" i="20"/>
  <c r="I88" i="20"/>
  <c r="J88" i="20"/>
  <c r="K88" i="20"/>
  <c r="G89" i="20"/>
  <c r="H89" i="20"/>
  <c r="L89" i="20" s="1"/>
  <c r="I89" i="20"/>
  <c r="J89" i="20"/>
  <c r="K89" i="20"/>
  <c r="G90" i="20"/>
  <c r="H90" i="20"/>
  <c r="I90" i="20"/>
  <c r="M90" i="20" s="1"/>
  <c r="J90" i="20"/>
  <c r="K90" i="20"/>
  <c r="G91" i="20"/>
  <c r="H91" i="20"/>
  <c r="I91" i="20"/>
  <c r="J91" i="20"/>
  <c r="K91" i="20"/>
  <c r="G92" i="20"/>
  <c r="H92" i="20"/>
  <c r="I92" i="20"/>
  <c r="J92" i="20"/>
  <c r="K92" i="20"/>
  <c r="G93" i="20"/>
  <c r="H93" i="20"/>
  <c r="I93" i="20"/>
  <c r="J93" i="20"/>
  <c r="K93" i="20"/>
  <c r="G94" i="20"/>
  <c r="H94" i="20"/>
  <c r="I94" i="20"/>
  <c r="J94" i="20"/>
  <c r="K94" i="20"/>
  <c r="G95" i="20"/>
  <c r="H95" i="20"/>
  <c r="I95" i="20"/>
  <c r="J95" i="20"/>
  <c r="K95" i="20"/>
  <c r="G96" i="20"/>
  <c r="H96" i="20"/>
  <c r="I96" i="20"/>
  <c r="J96" i="20"/>
  <c r="K96" i="20"/>
  <c r="G97" i="20"/>
  <c r="H97" i="20"/>
  <c r="I97" i="20"/>
  <c r="J97" i="20"/>
  <c r="K97" i="20"/>
  <c r="G98" i="20"/>
  <c r="H98" i="20"/>
  <c r="I98" i="20"/>
  <c r="M98" i="20" s="1"/>
  <c r="J98" i="20"/>
  <c r="K98" i="20"/>
  <c r="G99" i="20"/>
  <c r="H99" i="20"/>
  <c r="I99" i="20"/>
  <c r="J99" i="20"/>
  <c r="K99" i="20"/>
  <c r="G100" i="20"/>
  <c r="H100" i="20"/>
  <c r="I100" i="20"/>
  <c r="J100" i="20"/>
  <c r="K100" i="20"/>
  <c r="G101" i="20"/>
  <c r="H101" i="20"/>
  <c r="I101" i="20"/>
  <c r="J101" i="20"/>
  <c r="K101" i="20"/>
  <c r="G102" i="20"/>
  <c r="H102" i="20"/>
  <c r="I102" i="20"/>
  <c r="J102" i="20"/>
  <c r="K102" i="20"/>
  <c r="G103" i="20"/>
  <c r="H103" i="20"/>
  <c r="I103" i="20"/>
  <c r="J103" i="20"/>
  <c r="K103" i="20"/>
  <c r="L101" i="20"/>
  <c r="M101" i="20"/>
  <c r="M99" i="20"/>
  <c r="M96" i="20"/>
  <c r="M94" i="20"/>
  <c r="M93" i="20"/>
  <c r="M91" i="20"/>
  <c r="L88" i="20"/>
  <c r="M88" i="20"/>
  <c r="M86" i="20"/>
  <c r="M85" i="20"/>
  <c r="L83" i="20"/>
  <c r="M83" i="20"/>
  <c r="M77" i="20"/>
  <c r="M75" i="20"/>
  <c r="M69" i="20"/>
  <c r="M67" i="20"/>
  <c r="M62" i="20"/>
  <c r="M61" i="20"/>
  <c r="L59" i="20"/>
  <c r="M53" i="20"/>
  <c r="M51" i="20"/>
  <c r="M46" i="20"/>
  <c r="M45" i="20"/>
  <c r="M43" i="20"/>
  <c r="M37" i="20"/>
  <c r="M30" i="20"/>
  <c r="M29" i="20"/>
  <c r="M27" i="20"/>
  <c r="M21" i="20"/>
  <c r="M14" i="20"/>
  <c r="M13" i="20"/>
  <c r="M11" i="20"/>
  <c r="M5" i="20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3" i="3"/>
  <c r="K9" i="27" l="1"/>
  <c r="M9" i="27" s="1"/>
  <c r="N9" i="27" s="1"/>
  <c r="O9" i="27" s="1"/>
  <c r="K17" i="27"/>
  <c r="M17" i="27" s="1"/>
  <c r="N17" i="27" s="1"/>
  <c r="O17" i="27" s="1"/>
  <c r="K47" i="27"/>
  <c r="M47" i="27" s="1"/>
  <c r="N47" i="27" s="1"/>
  <c r="O47" i="27" s="1"/>
  <c r="K50" i="27"/>
  <c r="M50" i="27" s="1"/>
  <c r="N50" i="27" s="1"/>
  <c r="O50" i="27" s="1"/>
  <c r="K58" i="27"/>
  <c r="K69" i="27"/>
  <c r="K77" i="27"/>
  <c r="K85" i="27"/>
  <c r="K96" i="27"/>
  <c r="M96" i="27" s="1"/>
  <c r="N96" i="27" s="1"/>
  <c r="O96" i="27" s="1"/>
  <c r="K107" i="27"/>
  <c r="M107" i="27" s="1"/>
  <c r="N107" i="27" s="1"/>
  <c r="O107" i="27" s="1"/>
  <c r="K14" i="27"/>
  <c r="K22" i="27"/>
  <c r="M22" i="27" s="1"/>
  <c r="N22" i="27" s="1"/>
  <c r="O22" i="27" s="1"/>
  <c r="K25" i="27"/>
  <c r="M25" i="27" s="1"/>
  <c r="N25" i="27" s="1"/>
  <c r="O25" i="27" s="1"/>
  <c r="K33" i="27"/>
  <c r="M33" i="27" s="1"/>
  <c r="N33" i="27" s="1"/>
  <c r="O33" i="27" s="1"/>
  <c r="K55" i="27"/>
  <c r="M55" i="27" s="1"/>
  <c r="N55" i="27" s="1"/>
  <c r="O55" i="27" s="1"/>
  <c r="K63" i="27"/>
  <c r="K66" i="27"/>
  <c r="M66" i="27" s="1"/>
  <c r="N66" i="27" s="1"/>
  <c r="O66" i="27" s="1"/>
  <c r="K74" i="27"/>
  <c r="M74" i="27" s="1"/>
  <c r="N74" i="27" s="1"/>
  <c r="O74" i="27" s="1"/>
  <c r="K82" i="27"/>
  <c r="K93" i="27"/>
  <c r="K104" i="27"/>
  <c r="M8" i="27"/>
  <c r="N8" i="27" s="1"/>
  <c r="M16" i="27"/>
  <c r="N16" i="27" s="1"/>
  <c r="O16" i="27" s="1"/>
  <c r="K27" i="27"/>
  <c r="K35" i="27"/>
  <c r="M35" i="27" s="1"/>
  <c r="N35" i="27" s="1"/>
  <c r="O35" i="27" s="1"/>
  <c r="K46" i="27"/>
  <c r="M46" i="27" s="1"/>
  <c r="N46" i="27" s="1"/>
  <c r="O46" i="27" s="1"/>
  <c r="K95" i="27"/>
  <c r="K13" i="27"/>
  <c r="K21" i="27"/>
  <c r="K32" i="27"/>
  <c r="M32" i="27" s="1"/>
  <c r="N32" i="27" s="1"/>
  <c r="O32" i="27" s="1"/>
  <c r="K43" i="27"/>
  <c r="K54" i="27"/>
  <c r="K62" i="27"/>
  <c r="M62" i="27" s="1"/>
  <c r="N62" i="27" s="1"/>
  <c r="O62" i="27" s="1"/>
  <c r="K73" i="27"/>
  <c r="M73" i="27" s="1"/>
  <c r="N73" i="27" s="1"/>
  <c r="O73" i="27" s="1"/>
  <c r="K81" i="27"/>
  <c r="M81" i="27" s="1"/>
  <c r="N81" i="27" s="1"/>
  <c r="O81" i="27" s="1"/>
  <c r="K103" i="27"/>
  <c r="M70" i="27"/>
  <c r="N70" i="27" s="1"/>
  <c r="O70" i="27" s="1"/>
  <c r="M86" i="27"/>
  <c r="N86" i="27" s="1"/>
  <c r="O86" i="27" s="1"/>
  <c r="M97" i="27"/>
  <c r="N97" i="27" s="1"/>
  <c r="O97" i="27" s="1"/>
  <c r="K15" i="27"/>
  <c r="K23" i="27"/>
  <c r="M23" i="27" s="1"/>
  <c r="N23" i="27" s="1"/>
  <c r="O23" i="27" s="1"/>
  <c r="K26" i="27"/>
  <c r="K34" i="27"/>
  <c r="M34" i="27" s="1"/>
  <c r="N34" i="27" s="1"/>
  <c r="O34" i="27" s="1"/>
  <c r="K45" i="27"/>
  <c r="M45" i="27" s="1"/>
  <c r="N45" i="27" s="1"/>
  <c r="O45" i="27" s="1"/>
  <c r="K56" i="27"/>
  <c r="M56" i="27" s="1"/>
  <c r="N56" i="27" s="1"/>
  <c r="O56" i="27" s="1"/>
  <c r="K64" i="27"/>
  <c r="M64" i="27" s="1"/>
  <c r="N64" i="27" s="1"/>
  <c r="O64" i="27" s="1"/>
  <c r="K67" i="27"/>
  <c r="K75" i="27"/>
  <c r="K83" i="27"/>
  <c r="M83" i="27" s="1"/>
  <c r="N83" i="27" s="1"/>
  <c r="O83" i="27" s="1"/>
  <c r="K94" i="27"/>
  <c r="K105" i="27"/>
  <c r="M105" i="27" s="1"/>
  <c r="N105" i="27" s="1"/>
  <c r="O105" i="27" s="1"/>
  <c r="M25" i="28"/>
  <c r="N25" i="28" s="1"/>
  <c r="O25" i="28" s="1"/>
  <c r="M65" i="28"/>
  <c r="N65" i="28" s="1"/>
  <c r="O65" i="28" s="1"/>
  <c r="M73" i="28"/>
  <c r="N73" i="28" s="1"/>
  <c r="O73" i="28" s="1"/>
  <c r="M108" i="28"/>
  <c r="N108" i="28" s="1"/>
  <c r="O108" i="28" s="1"/>
  <c r="M26" i="28"/>
  <c r="N26" i="28" s="1"/>
  <c r="O26" i="28" s="1"/>
  <c r="M30" i="28"/>
  <c r="N30" i="28" s="1"/>
  <c r="O30" i="28" s="1"/>
  <c r="M89" i="28"/>
  <c r="N89" i="28" s="1"/>
  <c r="O89" i="28" s="1"/>
  <c r="M9" i="28"/>
  <c r="N9" i="28" s="1"/>
  <c r="O9" i="28" s="1"/>
  <c r="M11" i="28"/>
  <c r="N11" i="28" s="1"/>
  <c r="O11" i="28" s="1"/>
  <c r="M38" i="28"/>
  <c r="N38" i="28" s="1"/>
  <c r="O38" i="28" s="1"/>
  <c r="M52" i="28"/>
  <c r="N52" i="28" s="1"/>
  <c r="O52" i="28" s="1"/>
  <c r="M60" i="28"/>
  <c r="N60" i="28" s="1"/>
  <c r="O60" i="28" s="1"/>
  <c r="M62" i="28"/>
  <c r="N62" i="28" s="1"/>
  <c r="O62" i="28" s="1"/>
  <c r="M95" i="28"/>
  <c r="N95" i="28" s="1"/>
  <c r="O95" i="28" s="1"/>
  <c r="M97" i="28"/>
  <c r="N97" i="28" s="1"/>
  <c r="O97" i="28" s="1"/>
  <c r="M15" i="28"/>
  <c r="N15" i="28" s="1"/>
  <c r="O15" i="28" s="1"/>
  <c r="M18" i="28"/>
  <c r="N18" i="28" s="1"/>
  <c r="O18" i="28" s="1"/>
  <c r="M24" i="28"/>
  <c r="N24" i="28" s="1"/>
  <c r="O24" i="28" s="1"/>
  <c r="M29" i="28"/>
  <c r="N29" i="28" s="1"/>
  <c r="O29" i="28" s="1"/>
  <c r="M35" i="28"/>
  <c r="N35" i="28" s="1"/>
  <c r="O35" i="28" s="1"/>
  <c r="M49" i="28"/>
  <c r="N49" i="28" s="1"/>
  <c r="O49" i="28" s="1"/>
  <c r="M57" i="28"/>
  <c r="N57" i="28" s="1"/>
  <c r="O57" i="28" s="1"/>
  <c r="M68" i="28"/>
  <c r="N68" i="28" s="1"/>
  <c r="O68" i="28" s="1"/>
  <c r="K71" i="28"/>
  <c r="M76" i="28"/>
  <c r="N76" i="28" s="1"/>
  <c r="O76" i="28" s="1"/>
  <c r="M84" i="28"/>
  <c r="N84" i="28" s="1"/>
  <c r="O84" i="28" s="1"/>
  <c r="M92" i="28"/>
  <c r="N92" i="28" s="1"/>
  <c r="O92" i="28" s="1"/>
  <c r="M103" i="28"/>
  <c r="N103" i="28" s="1"/>
  <c r="O103" i="28" s="1"/>
  <c r="M28" i="28"/>
  <c r="N28" i="28" s="1"/>
  <c r="O28" i="28" s="1"/>
  <c r="K70" i="28"/>
  <c r="M75" i="28"/>
  <c r="N75" i="28" s="1"/>
  <c r="O75" i="28" s="1"/>
  <c r="K78" i="28"/>
  <c r="M78" i="28" s="1"/>
  <c r="N78" i="28" s="1"/>
  <c r="O78" i="28" s="1"/>
  <c r="M91" i="28"/>
  <c r="N91" i="28" s="1"/>
  <c r="O91" i="28" s="1"/>
  <c r="M102" i="28"/>
  <c r="N102" i="28" s="1"/>
  <c r="O102" i="28" s="1"/>
  <c r="M105" i="28"/>
  <c r="N105" i="28" s="1"/>
  <c r="O105" i="28" s="1"/>
  <c r="M14" i="28"/>
  <c r="N14" i="28" s="1"/>
  <c r="O14" i="28" s="1"/>
  <c r="M22" i="28"/>
  <c r="N22" i="28" s="1"/>
  <c r="O22" i="28" s="1"/>
  <c r="M88" i="28"/>
  <c r="N88" i="28" s="1"/>
  <c r="O88" i="28" s="1"/>
  <c r="M36" i="28"/>
  <c r="N36" i="28" s="1"/>
  <c r="O36" i="28" s="1"/>
  <c r="M42" i="28"/>
  <c r="N42" i="28" s="1"/>
  <c r="O42" i="28" s="1"/>
  <c r="M69" i="28"/>
  <c r="N69" i="28" s="1"/>
  <c r="O69" i="28" s="1"/>
  <c r="M77" i="28"/>
  <c r="N77" i="28" s="1"/>
  <c r="O77" i="28" s="1"/>
  <c r="M85" i="28"/>
  <c r="N85" i="28" s="1"/>
  <c r="O85" i="28" s="1"/>
  <c r="M107" i="28"/>
  <c r="N107" i="28" s="1"/>
  <c r="O107" i="28" s="1"/>
  <c r="M63" i="28"/>
  <c r="N63" i="28" s="1"/>
  <c r="O63" i="28" s="1"/>
  <c r="M101" i="28"/>
  <c r="N101" i="28" s="1"/>
  <c r="O101" i="28" s="1"/>
  <c r="M13" i="28"/>
  <c r="N13" i="28" s="1"/>
  <c r="O13" i="28" s="1"/>
  <c r="M19" i="28"/>
  <c r="N19" i="28" s="1"/>
  <c r="O19" i="28" s="1"/>
  <c r="K98" i="28"/>
  <c r="M98" i="28" s="1"/>
  <c r="N98" i="28" s="1"/>
  <c r="O98" i="28" s="1"/>
  <c r="M104" i="28"/>
  <c r="N104" i="28" s="1"/>
  <c r="O104" i="28" s="1"/>
  <c r="M10" i="28"/>
  <c r="N10" i="28" s="1"/>
  <c r="O10" i="28" s="1"/>
  <c r="M39" i="28"/>
  <c r="N39" i="28" s="1"/>
  <c r="O39" i="28" s="1"/>
  <c r="M40" i="28"/>
  <c r="N40" i="28" s="1"/>
  <c r="O40" i="28" s="1"/>
  <c r="M45" i="28"/>
  <c r="N45" i="28" s="1"/>
  <c r="O45" i="28" s="1"/>
  <c r="M51" i="28"/>
  <c r="N51" i="28" s="1"/>
  <c r="O51" i="28" s="1"/>
  <c r="K54" i="28"/>
  <c r="M54" i="28" s="1"/>
  <c r="N54" i="28" s="1"/>
  <c r="O54" i="28" s="1"/>
  <c r="K66" i="28"/>
  <c r="M66" i="28" s="1"/>
  <c r="N66" i="28" s="1"/>
  <c r="O66" i="28" s="1"/>
  <c r="M80" i="28"/>
  <c r="N80" i="28" s="1"/>
  <c r="O80" i="28" s="1"/>
  <c r="M83" i="28"/>
  <c r="N83" i="28" s="1"/>
  <c r="O83" i="28" s="1"/>
  <c r="K86" i="28"/>
  <c r="M86" i="28" s="1"/>
  <c r="N86" i="28" s="1"/>
  <c r="O86" i="28" s="1"/>
  <c r="M94" i="28"/>
  <c r="N94" i="28" s="1"/>
  <c r="O94" i="28" s="1"/>
  <c r="M100" i="28"/>
  <c r="N100" i="28" s="1"/>
  <c r="O100" i="28" s="1"/>
  <c r="M16" i="28"/>
  <c r="N16" i="28" s="1"/>
  <c r="O16" i="28" s="1"/>
  <c r="M71" i="28"/>
  <c r="N71" i="28" s="1"/>
  <c r="O71" i="28" s="1"/>
  <c r="M74" i="28"/>
  <c r="N74" i="28" s="1"/>
  <c r="O74" i="28" s="1"/>
  <c r="K106" i="28"/>
  <c r="M106" i="28" s="1"/>
  <c r="N106" i="28" s="1"/>
  <c r="O106" i="28" s="1"/>
  <c r="M96" i="28"/>
  <c r="N96" i="28" s="1"/>
  <c r="O96" i="28" s="1"/>
  <c r="K46" i="28"/>
  <c r="M46" i="28" s="1"/>
  <c r="N46" i="28" s="1"/>
  <c r="O46" i="28" s="1"/>
  <c r="M47" i="28"/>
  <c r="N47" i="28" s="1"/>
  <c r="O47" i="28" s="1"/>
  <c r="M48" i="28"/>
  <c r="N48" i="28" s="1"/>
  <c r="O48" i="28" s="1"/>
  <c r="M53" i="28"/>
  <c r="N53" i="28" s="1"/>
  <c r="O53" i="28" s="1"/>
  <c r="M31" i="28"/>
  <c r="N31" i="28" s="1"/>
  <c r="O31" i="28" s="1"/>
  <c r="M32" i="28"/>
  <c r="N32" i="28" s="1"/>
  <c r="O32" i="28" s="1"/>
  <c r="M37" i="28"/>
  <c r="N37" i="28" s="1"/>
  <c r="M44" i="28"/>
  <c r="N44" i="28" s="1"/>
  <c r="O44" i="28" s="1"/>
  <c r="M50" i="28"/>
  <c r="N50" i="28" s="1"/>
  <c r="O50" i="28" s="1"/>
  <c r="M93" i="28"/>
  <c r="N93" i="28" s="1"/>
  <c r="O93" i="28" s="1"/>
  <c r="M99" i="28"/>
  <c r="N99" i="28" s="1"/>
  <c r="O99" i="28" s="1"/>
  <c r="K58" i="28"/>
  <c r="M58" i="28" s="1"/>
  <c r="N58" i="28" s="1"/>
  <c r="O58" i="28" s="1"/>
  <c r="M64" i="28"/>
  <c r="N64" i="28" s="1"/>
  <c r="O64" i="28" s="1"/>
  <c r="M20" i="28"/>
  <c r="N20" i="28" s="1"/>
  <c r="O20" i="28" s="1"/>
  <c r="M27" i="28"/>
  <c r="N27" i="28" s="1"/>
  <c r="O27" i="28" s="1"/>
  <c r="M34" i="28"/>
  <c r="N34" i="28" s="1"/>
  <c r="O34" i="28" s="1"/>
  <c r="M55" i="28"/>
  <c r="N55" i="28" s="1"/>
  <c r="O55" i="28" s="1"/>
  <c r="M56" i="28"/>
  <c r="N56" i="28" s="1"/>
  <c r="O56" i="28" s="1"/>
  <c r="M61" i="28"/>
  <c r="N61" i="28" s="1"/>
  <c r="O61" i="28" s="1"/>
  <c r="M67" i="28"/>
  <c r="N67" i="28" s="1"/>
  <c r="O67" i="28" s="1"/>
  <c r="M70" i="28"/>
  <c r="N70" i="28" s="1"/>
  <c r="O70" i="28" s="1"/>
  <c r="M82" i="28"/>
  <c r="N82" i="28" s="1"/>
  <c r="O82" i="28" s="1"/>
  <c r="M87" i="28"/>
  <c r="N87" i="28" s="1"/>
  <c r="O87" i="28" s="1"/>
  <c r="M39" i="27"/>
  <c r="N39" i="27" s="1"/>
  <c r="O39" i="27" s="1"/>
  <c r="M67" i="27"/>
  <c r="N67" i="27" s="1"/>
  <c r="O67" i="27" s="1"/>
  <c r="M95" i="27"/>
  <c r="N95" i="27" s="1"/>
  <c r="O95" i="27" s="1"/>
  <c r="M101" i="27"/>
  <c r="N101" i="27" s="1"/>
  <c r="O101" i="27" s="1"/>
  <c r="M13" i="27"/>
  <c r="N13" i="27" s="1"/>
  <c r="O13" i="27" s="1"/>
  <c r="M38" i="27"/>
  <c r="N38" i="27" s="1"/>
  <c r="O38" i="27" s="1"/>
  <c r="M41" i="27"/>
  <c r="N41" i="27" s="1"/>
  <c r="O41" i="27" s="1"/>
  <c r="M18" i="27"/>
  <c r="N18" i="27" s="1"/>
  <c r="O18" i="27" s="1"/>
  <c r="M24" i="27"/>
  <c r="N24" i="27" s="1"/>
  <c r="O24" i="27" s="1"/>
  <c r="M29" i="27"/>
  <c r="N29" i="27" s="1"/>
  <c r="O29" i="27" s="1"/>
  <c r="M54" i="27"/>
  <c r="N54" i="27" s="1"/>
  <c r="O54" i="27" s="1"/>
  <c r="M57" i="27"/>
  <c r="N57" i="27" s="1"/>
  <c r="O57" i="27" s="1"/>
  <c r="M82" i="27"/>
  <c r="N82" i="27" s="1"/>
  <c r="O82" i="27" s="1"/>
  <c r="M48" i="27"/>
  <c r="N48" i="27" s="1"/>
  <c r="O48" i="27" s="1"/>
  <c r="M51" i="27"/>
  <c r="N51" i="27" s="1"/>
  <c r="O51" i="27" s="1"/>
  <c r="M87" i="27"/>
  <c r="N87" i="27" s="1"/>
  <c r="O87" i="27" s="1"/>
  <c r="M15" i="27"/>
  <c r="N15" i="27" s="1"/>
  <c r="O15" i="27" s="1"/>
  <c r="M21" i="27"/>
  <c r="N21" i="27" s="1"/>
  <c r="O21" i="27" s="1"/>
  <c r="M27" i="27"/>
  <c r="N27" i="27" s="1"/>
  <c r="O27" i="27" s="1"/>
  <c r="M36" i="27"/>
  <c r="N36" i="27" s="1"/>
  <c r="O36" i="27" s="1"/>
  <c r="M53" i="27"/>
  <c r="N53" i="27" s="1"/>
  <c r="O53" i="27" s="1"/>
  <c r="M59" i="27"/>
  <c r="N59" i="27" s="1"/>
  <c r="O59" i="27" s="1"/>
  <c r="M68" i="27"/>
  <c r="N68" i="27" s="1"/>
  <c r="O68" i="27" s="1"/>
  <c r="M79" i="27"/>
  <c r="N79" i="27" s="1"/>
  <c r="O79" i="27" s="1"/>
  <c r="M85" i="27"/>
  <c r="N85" i="27" s="1"/>
  <c r="O85" i="27" s="1"/>
  <c r="M94" i="27"/>
  <c r="N94" i="27" s="1"/>
  <c r="O94" i="27" s="1"/>
  <c r="M103" i="27"/>
  <c r="N103" i="27" s="1"/>
  <c r="O103" i="27" s="1"/>
  <c r="M104" i="27"/>
  <c r="N104" i="27" s="1"/>
  <c r="O104" i="27" s="1"/>
  <c r="K12" i="27"/>
  <c r="M12" i="27" s="1"/>
  <c r="N12" i="27" s="1"/>
  <c r="O12" i="27" s="1"/>
  <c r="K44" i="27"/>
  <c r="M44" i="27" s="1"/>
  <c r="N44" i="27" s="1"/>
  <c r="O44" i="27" s="1"/>
  <c r="K76" i="27"/>
  <c r="M76" i="27" s="1"/>
  <c r="N76" i="27" s="1"/>
  <c r="O76" i="27" s="1"/>
  <c r="K100" i="27"/>
  <c r="M100" i="27" s="1"/>
  <c r="N100" i="27" s="1"/>
  <c r="O100" i="27" s="1"/>
  <c r="M14" i="27"/>
  <c r="N14" i="27" s="1"/>
  <c r="O14" i="27" s="1"/>
  <c r="M26" i="27"/>
  <c r="N26" i="27" s="1"/>
  <c r="O26" i="27" s="1"/>
  <c r="M58" i="27"/>
  <c r="N58" i="27" s="1"/>
  <c r="O58" i="27" s="1"/>
  <c r="M78" i="27"/>
  <c r="N78" i="27" s="1"/>
  <c r="O78" i="27" s="1"/>
  <c r="M93" i="27"/>
  <c r="N93" i="27" s="1"/>
  <c r="O93" i="27" s="1"/>
  <c r="M102" i="27"/>
  <c r="N102" i="27" s="1"/>
  <c r="O102" i="27" s="1"/>
  <c r="K106" i="27"/>
  <c r="M106" i="27" s="1"/>
  <c r="N106" i="27" s="1"/>
  <c r="O106" i="27" s="1"/>
  <c r="M11" i="27"/>
  <c r="N11" i="27" s="1"/>
  <c r="O11" i="27" s="1"/>
  <c r="K20" i="27"/>
  <c r="M20" i="27" s="1"/>
  <c r="N20" i="27" s="1"/>
  <c r="O20" i="27" s="1"/>
  <c r="M31" i="27"/>
  <c r="N31" i="27" s="1"/>
  <c r="O31" i="27" s="1"/>
  <c r="M37" i="27"/>
  <c r="N37" i="27" s="1"/>
  <c r="O37" i="27" s="1"/>
  <c r="M43" i="27"/>
  <c r="N43" i="27" s="1"/>
  <c r="O43" i="27" s="1"/>
  <c r="K52" i="27"/>
  <c r="M52" i="27" s="1"/>
  <c r="N52" i="27" s="1"/>
  <c r="O52" i="27" s="1"/>
  <c r="M63" i="27"/>
  <c r="N63" i="27" s="1"/>
  <c r="O63" i="27" s="1"/>
  <c r="M69" i="27"/>
  <c r="N69" i="27" s="1"/>
  <c r="O69" i="27" s="1"/>
  <c r="M75" i="27"/>
  <c r="N75" i="27" s="1"/>
  <c r="O75" i="27" s="1"/>
  <c r="K84" i="27"/>
  <c r="M84" i="27" s="1"/>
  <c r="N84" i="27" s="1"/>
  <c r="O84" i="27" s="1"/>
  <c r="K90" i="27"/>
  <c r="M90" i="27" s="1"/>
  <c r="N90" i="27" s="1"/>
  <c r="O90" i="27" s="1"/>
  <c r="K28" i="27"/>
  <c r="M28" i="27" s="1"/>
  <c r="N28" i="27" s="1"/>
  <c r="O28" i="27" s="1"/>
  <c r="K60" i="27"/>
  <c r="M60" i="27" s="1"/>
  <c r="N60" i="27" s="1"/>
  <c r="O60" i="27" s="1"/>
  <c r="M77" i="27"/>
  <c r="N77" i="27" s="1"/>
  <c r="O77" i="27" s="1"/>
  <c r="K108" i="27"/>
  <c r="M108" i="27" s="1"/>
  <c r="N108" i="27" s="1"/>
  <c r="O108" i="27" s="1"/>
  <c r="M10" i="27"/>
  <c r="N10" i="27" s="1"/>
  <c r="O10" i="27" s="1"/>
  <c r="M30" i="27"/>
  <c r="N30" i="27" s="1"/>
  <c r="O30" i="27" s="1"/>
  <c r="M42" i="27"/>
  <c r="N42" i="27" s="1"/>
  <c r="O42" i="27" s="1"/>
  <c r="M88" i="27"/>
  <c r="N88" i="27" s="1"/>
  <c r="O88" i="27" s="1"/>
  <c r="K98" i="27"/>
  <c r="M98" i="27" s="1"/>
  <c r="N98" i="27" s="1"/>
  <c r="O98" i="27" s="1"/>
  <c r="L103" i="20"/>
  <c r="M87" i="20"/>
  <c r="M79" i="20"/>
  <c r="L31" i="20"/>
  <c r="L68" i="20"/>
  <c r="L4" i="20"/>
  <c r="L12" i="20"/>
  <c r="L100" i="20"/>
  <c r="L87" i="20"/>
  <c r="L84" i="20"/>
  <c r="L76" i="20"/>
  <c r="M71" i="20"/>
  <c r="M63" i="20"/>
  <c r="M55" i="20"/>
  <c r="L52" i="20"/>
  <c r="L47" i="20"/>
  <c r="L44" i="20"/>
  <c r="L39" i="20"/>
  <c r="N39" i="20" s="1"/>
  <c r="M36" i="20"/>
  <c r="O36" i="20" s="1"/>
  <c r="L28" i="20"/>
  <c r="L23" i="20"/>
  <c r="L20" i="20"/>
  <c r="O20" i="20" s="1"/>
  <c r="M15" i="20"/>
  <c r="M7" i="20"/>
  <c r="M23" i="20"/>
  <c r="N23" i="20" s="1"/>
  <c r="M52" i="20"/>
  <c r="L36" i="20"/>
  <c r="L55" i="20"/>
  <c r="O55" i="20" s="1"/>
  <c r="M84" i="20"/>
  <c r="O88" i="20"/>
  <c r="O83" i="20"/>
  <c r="M8" i="20"/>
  <c r="L21" i="20"/>
  <c r="N21" i="20" s="1"/>
  <c r="M24" i="20"/>
  <c r="L37" i="20"/>
  <c r="O37" i="20" s="1"/>
  <c r="M40" i="20"/>
  <c r="L53" i="20"/>
  <c r="M56" i="20"/>
  <c r="L69" i="20"/>
  <c r="M72" i="20"/>
  <c r="M78" i="20"/>
  <c r="L85" i="20"/>
  <c r="O85" i="20" s="1"/>
  <c r="L92" i="20"/>
  <c r="M95" i="20"/>
  <c r="L99" i="20"/>
  <c r="M102" i="20"/>
  <c r="M12" i="20"/>
  <c r="O12" i="20" s="1"/>
  <c r="M28" i="20"/>
  <c r="M31" i="20"/>
  <c r="O31" i="20" s="1"/>
  <c r="L43" i="20"/>
  <c r="O43" i="20" s="1"/>
  <c r="M44" i="20"/>
  <c r="O44" i="20" s="1"/>
  <c r="M47" i="20"/>
  <c r="O47" i="20" s="1"/>
  <c r="M59" i="20"/>
  <c r="O59" i="20" s="1"/>
  <c r="M60" i="20"/>
  <c r="N60" i="20" s="1"/>
  <c r="M76" i="20"/>
  <c r="L86" i="20"/>
  <c r="O86" i="20" s="1"/>
  <c r="L90" i="20"/>
  <c r="O90" i="20" s="1"/>
  <c r="M3" i="20"/>
  <c r="M6" i="20"/>
  <c r="M10" i="20"/>
  <c r="M26" i="20"/>
  <c r="M42" i="20"/>
  <c r="M58" i="20"/>
  <c r="L71" i="20"/>
  <c r="N71" i="20" s="1"/>
  <c r="M80" i="20"/>
  <c r="L97" i="20"/>
  <c r="M4" i="20"/>
  <c r="O4" i="20" s="1"/>
  <c r="L7" i="20"/>
  <c r="M89" i="20"/>
  <c r="N89" i="20" s="1"/>
  <c r="L9" i="20"/>
  <c r="N9" i="20" s="1"/>
  <c r="L13" i="20"/>
  <c r="N13" i="20" s="1"/>
  <c r="M16" i="20"/>
  <c r="M17" i="20"/>
  <c r="O17" i="20" s="1"/>
  <c r="M19" i="20"/>
  <c r="M22" i="20"/>
  <c r="L25" i="20"/>
  <c r="N25" i="20" s="1"/>
  <c r="L29" i="20"/>
  <c r="N29" i="20" s="1"/>
  <c r="M32" i="20"/>
  <c r="M33" i="20"/>
  <c r="O33" i="20" s="1"/>
  <c r="M35" i="20"/>
  <c r="M38" i="20"/>
  <c r="L41" i="20"/>
  <c r="O41" i="20" s="1"/>
  <c r="L45" i="20"/>
  <c r="O45" i="20" s="1"/>
  <c r="M48" i="20"/>
  <c r="M49" i="20"/>
  <c r="O49" i="20" s="1"/>
  <c r="M54" i="20"/>
  <c r="L57" i="20"/>
  <c r="O57" i="20" s="1"/>
  <c r="L61" i="20"/>
  <c r="N61" i="20" s="1"/>
  <c r="M64" i="20"/>
  <c r="M65" i="20"/>
  <c r="L67" i="20"/>
  <c r="N67" i="20" s="1"/>
  <c r="M70" i="20"/>
  <c r="L73" i="20"/>
  <c r="O73" i="20" s="1"/>
  <c r="L77" i="20"/>
  <c r="O77" i="20" s="1"/>
  <c r="M82" i="20"/>
  <c r="M92" i="20"/>
  <c r="M100" i="20"/>
  <c r="N100" i="20" s="1"/>
  <c r="L102" i="20"/>
  <c r="N83" i="20"/>
  <c r="L5" i="20"/>
  <c r="O5" i="20" s="1"/>
  <c r="L10" i="20"/>
  <c r="L15" i="20"/>
  <c r="N15" i="20" s="1"/>
  <c r="M18" i="20"/>
  <c r="N18" i="20" s="1"/>
  <c r="L26" i="20"/>
  <c r="O26" i="20" s="1"/>
  <c r="M34" i="20"/>
  <c r="O34" i="20" s="1"/>
  <c r="L42" i="20"/>
  <c r="M50" i="20"/>
  <c r="L58" i="20"/>
  <c r="L63" i="20"/>
  <c r="N63" i="20" s="1"/>
  <c r="M66" i="20"/>
  <c r="O66" i="20" s="1"/>
  <c r="L74" i="20"/>
  <c r="O74" i="20" s="1"/>
  <c r="M103" i="20"/>
  <c r="N103" i="20" s="1"/>
  <c r="O21" i="20"/>
  <c r="O65" i="20"/>
  <c r="N65" i="20"/>
  <c r="O23" i="20"/>
  <c r="O52" i="20"/>
  <c r="N52" i="20"/>
  <c r="N55" i="20"/>
  <c r="O68" i="20"/>
  <c r="N68" i="20"/>
  <c r="O69" i="20"/>
  <c r="N69" i="20"/>
  <c r="O50" i="20"/>
  <c r="O101" i="20"/>
  <c r="N101" i="20"/>
  <c r="O13" i="20"/>
  <c r="O25" i="20"/>
  <c r="O61" i="20"/>
  <c r="N33" i="20"/>
  <c r="O28" i="20"/>
  <c r="N28" i="20"/>
  <c r="N31" i="20"/>
  <c r="N47" i="20"/>
  <c r="O60" i="20"/>
  <c r="N4" i="20"/>
  <c r="O53" i="20"/>
  <c r="N53" i="20"/>
  <c r="N87" i="20"/>
  <c r="L3" i="20"/>
  <c r="L11" i="20"/>
  <c r="L19" i="20"/>
  <c r="L27" i="20"/>
  <c r="L35" i="20"/>
  <c r="L51" i="20"/>
  <c r="L75" i="20"/>
  <c r="N88" i="20"/>
  <c r="L91" i="20"/>
  <c r="N50" i="20"/>
  <c r="O87" i="20"/>
  <c r="L93" i="20"/>
  <c r="L6" i="20"/>
  <c r="L14" i="20"/>
  <c r="L22" i="20"/>
  <c r="L30" i="20"/>
  <c r="L38" i="20"/>
  <c r="L46" i="20"/>
  <c r="L54" i="20"/>
  <c r="L62" i="20"/>
  <c r="L70" i="20"/>
  <c r="L78" i="20"/>
  <c r="L79" i="20"/>
  <c r="L80" i="20"/>
  <c r="M81" i="20"/>
  <c r="O81" i="20" s="1"/>
  <c r="L82" i="20"/>
  <c r="L94" i="20"/>
  <c r="L95" i="20"/>
  <c r="L96" i="20"/>
  <c r="M97" i="20"/>
  <c r="O97" i="20" s="1"/>
  <c r="L98" i="20"/>
  <c r="L8" i="20"/>
  <c r="L16" i="20"/>
  <c r="L24" i="20"/>
  <c r="L32" i="20"/>
  <c r="L40" i="20"/>
  <c r="L48" i="20"/>
  <c r="L56" i="20"/>
  <c r="L64" i="20"/>
  <c r="L72" i="20"/>
  <c r="O37" i="28" l="1"/>
  <c r="C7" i="17" a="1"/>
  <c r="C7" i="17" s="1"/>
  <c r="O8" i="27"/>
  <c r="C5" i="17" a="1"/>
  <c r="C5" i="17" s="1"/>
  <c r="N17" i="20"/>
  <c r="N84" i="20"/>
  <c r="N73" i="20"/>
  <c r="N44" i="20"/>
  <c r="O71" i="20"/>
  <c r="N66" i="20"/>
  <c r="O15" i="20"/>
  <c r="N36" i="20"/>
  <c r="O76" i="20"/>
  <c r="O18" i="20"/>
  <c r="N86" i="20"/>
  <c r="N74" i="20"/>
  <c r="O9" i="20"/>
  <c r="O39" i="20"/>
  <c r="O58" i="20"/>
  <c r="O84" i="20"/>
  <c r="N59" i="20"/>
  <c r="N77" i="20"/>
  <c r="N20" i="20"/>
  <c r="N12" i="20"/>
  <c r="N5" i="20"/>
  <c r="N49" i="20"/>
  <c r="N42" i="20"/>
  <c r="N34" i="20"/>
  <c r="N10" i="20"/>
  <c r="O102" i="20"/>
  <c r="N41" i="20"/>
  <c r="N58" i="20"/>
  <c r="N85" i="20"/>
  <c r="O29" i="20"/>
  <c r="N102" i="20"/>
  <c r="N45" i="20"/>
  <c r="O89" i="20"/>
  <c r="O100" i="20"/>
  <c r="N81" i="20"/>
  <c r="O63" i="20"/>
  <c r="O67" i="20"/>
  <c r="O92" i="20"/>
  <c r="N76" i="20"/>
  <c r="N97" i="20"/>
  <c r="O103" i="20"/>
  <c r="N90" i="20"/>
  <c r="N37" i="20"/>
  <c r="O10" i="20"/>
  <c r="N26" i="20"/>
  <c r="N43" i="20"/>
  <c r="N57" i="20"/>
  <c r="N92" i="20"/>
  <c r="N7" i="20"/>
  <c r="O7" i="20"/>
  <c r="O42" i="20"/>
  <c r="N99" i="20"/>
  <c r="O99" i="20"/>
  <c r="O24" i="20"/>
  <c r="N24" i="20"/>
  <c r="O38" i="20"/>
  <c r="N38" i="20"/>
  <c r="O91" i="20"/>
  <c r="N91" i="20"/>
  <c r="O11" i="20"/>
  <c r="N11" i="20"/>
  <c r="O32" i="20"/>
  <c r="N32" i="20"/>
  <c r="O16" i="20"/>
  <c r="N16" i="20"/>
  <c r="O80" i="20"/>
  <c r="N80" i="20"/>
  <c r="O30" i="20"/>
  <c r="N30" i="20"/>
  <c r="O93" i="20"/>
  <c r="N93" i="20"/>
  <c r="O3" i="20"/>
  <c r="N3" i="20"/>
  <c r="O72" i="20"/>
  <c r="N72" i="20"/>
  <c r="O8" i="20"/>
  <c r="N8" i="20"/>
  <c r="O98" i="20"/>
  <c r="N98" i="20"/>
  <c r="N79" i="20"/>
  <c r="O79" i="20"/>
  <c r="O22" i="20"/>
  <c r="N22" i="20"/>
  <c r="O64" i="20"/>
  <c r="N64" i="20"/>
  <c r="O78" i="20"/>
  <c r="N78" i="20"/>
  <c r="O14" i="20"/>
  <c r="N14" i="20"/>
  <c r="O75" i="20"/>
  <c r="N75" i="20"/>
  <c r="O82" i="20"/>
  <c r="N82" i="20"/>
  <c r="O19" i="20"/>
  <c r="N19" i="20"/>
  <c r="O56" i="20"/>
  <c r="N56" i="20"/>
  <c r="O96" i="20"/>
  <c r="N96" i="20"/>
  <c r="O70" i="20"/>
  <c r="N70" i="20"/>
  <c r="O6" i="20"/>
  <c r="N6" i="20"/>
  <c r="O51" i="20"/>
  <c r="N51" i="20"/>
  <c r="O46" i="20"/>
  <c r="N46" i="20"/>
  <c r="O48" i="20"/>
  <c r="N48" i="20"/>
  <c r="N95" i="20"/>
  <c r="O95" i="20"/>
  <c r="O62" i="20"/>
  <c r="N62" i="20"/>
  <c r="O35" i="20"/>
  <c r="N35" i="20"/>
  <c r="O40" i="20"/>
  <c r="N40" i="20"/>
  <c r="O94" i="20"/>
  <c r="N94" i="20"/>
  <c r="O54" i="20"/>
  <c r="N54" i="20"/>
  <c r="O27" i="20"/>
  <c r="N27" i="20"/>
  <c r="K503" i="3" l="1"/>
  <c r="J503" i="3"/>
  <c r="I503" i="3"/>
  <c r="H503" i="3"/>
  <c r="K502" i="3"/>
  <c r="J502" i="3"/>
  <c r="I502" i="3"/>
  <c r="H502" i="3"/>
  <c r="K501" i="3"/>
  <c r="J501" i="3"/>
  <c r="I501" i="3"/>
  <c r="H501" i="3"/>
  <c r="K500" i="3"/>
  <c r="J500" i="3"/>
  <c r="I500" i="3"/>
  <c r="H500" i="3"/>
  <c r="K499" i="3"/>
  <c r="J499" i="3"/>
  <c r="I499" i="3"/>
  <c r="H499" i="3"/>
  <c r="K498" i="3"/>
  <c r="J498" i="3"/>
  <c r="I498" i="3"/>
  <c r="H498" i="3"/>
  <c r="K497" i="3"/>
  <c r="J497" i="3"/>
  <c r="I497" i="3"/>
  <c r="H497" i="3"/>
  <c r="K496" i="3"/>
  <c r="J496" i="3"/>
  <c r="I496" i="3"/>
  <c r="H496" i="3"/>
  <c r="K495" i="3"/>
  <c r="J495" i="3"/>
  <c r="I495" i="3"/>
  <c r="H495" i="3"/>
  <c r="K494" i="3"/>
  <c r="J494" i="3"/>
  <c r="I494" i="3"/>
  <c r="H494" i="3"/>
  <c r="K493" i="3"/>
  <c r="J493" i="3"/>
  <c r="I493" i="3"/>
  <c r="H493" i="3"/>
  <c r="K492" i="3"/>
  <c r="J492" i="3"/>
  <c r="I492" i="3"/>
  <c r="H492" i="3"/>
  <c r="K491" i="3"/>
  <c r="J491" i="3"/>
  <c r="I491" i="3"/>
  <c r="H491" i="3"/>
  <c r="K490" i="3"/>
  <c r="J490" i="3"/>
  <c r="I490" i="3"/>
  <c r="H490" i="3"/>
  <c r="K489" i="3"/>
  <c r="J489" i="3"/>
  <c r="I489" i="3"/>
  <c r="H489" i="3"/>
  <c r="K488" i="3"/>
  <c r="J488" i="3"/>
  <c r="I488" i="3"/>
  <c r="H488" i="3"/>
  <c r="K487" i="3"/>
  <c r="J487" i="3"/>
  <c r="I487" i="3"/>
  <c r="H487" i="3"/>
  <c r="K486" i="3"/>
  <c r="J486" i="3"/>
  <c r="I486" i="3"/>
  <c r="H486" i="3"/>
  <c r="K485" i="3"/>
  <c r="J485" i="3"/>
  <c r="I485" i="3"/>
  <c r="H485" i="3"/>
  <c r="K484" i="3"/>
  <c r="J484" i="3"/>
  <c r="I484" i="3"/>
  <c r="H484" i="3"/>
  <c r="K483" i="3"/>
  <c r="J483" i="3"/>
  <c r="I483" i="3"/>
  <c r="H483" i="3"/>
  <c r="K482" i="3"/>
  <c r="J482" i="3"/>
  <c r="I482" i="3"/>
  <c r="H482" i="3"/>
  <c r="K481" i="3"/>
  <c r="J481" i="3"/>
  <c r="I481" i="3"/>
  <c r="H481" i="3"/>
  <c r="K480" i="3"/>
  <c r="J480" i="3"/>
  <c r="I480" i="3"/>
  <c r="H480" i="3"/>
  <c r="K479" i="3"/>
  <c r="J479" i="3"/>
  <c r="I479" i="3"/>
  <c r="H479" i="3"/>
  <c r="K478" i="3"/>
  <c r="J478" i="3"/>
  <c r="I478" i="3"/>
  <c r="H478" i="3"/>
  <c r="K477" i="3"/>
  <c r="J477" i="3"/>
  <c r="I477" i="3"/>
  <c r="H477" i="3"/>
  <c r="K476" i="3"/>
  <c r="J476" i="3"/>
  <c r="I476" i="3"/>
  <c r="H476" i="3"/>
  <c r="K475" i="3"/>
  <c r="J475" i="3"/>
  <c r="I475" i="3"/>
  <c r="H475" i="3"/>
  <c r="K474" i="3"/>
  <c r="J474" i="3"/>
  <c r="I474" i="3"/>
  <c r="H474" i="3"/>
  <c r="K473" i="3"/>
  <c r="J473" i="3"/>
  <c r="I473" i="3"/>
  <c r="H473" i="3"/>
  <c r="K472" i="3"/>
  <c r="J472" i="3"/>
  <c r="I472" i="3"/>
  <c r="H472" i="3"/>
  <c r="K471" i="3"/>
  <c r="J471" i="3"/>
  <c r="I471" i="3"/>
  <c r="H471" i="3"/>
  <c r="K470" i="3"/>
  <c r="J470" i="3"/>
  <c r="I470" i="3"/>
  <c r="H470" i="3"/>
  <c r="K469" i="3"/>
  <c r="J469" i="3"/>
  <c r="I469" i="3"/>
  <c r="H469" i="3"/>
  <c r="K468" i="3"/>
  <c r="J468" i="3"/>
  <c r="I468" i="3"/>
  <c r="H468" i="3"/>
  <c r="K467" i="3"/>
  <c r="J467" i="3"/>
  <c r="I467" i="3"/>
  <c r="H467" i="3"/>
  <c r="K466" i="3"/>
  <c r="J466" i="3"/>
  <c r="I466" i="3"/>
  <c r="H466" i="3"/>
  <c r="K465" i="3"/>
  <c r="J465" i="3"/>
  <c r="I465" i="3"/>
  <c r="H465" i="3"/>
  <c r="K464" i="3"/>
  <c r="J464" i="3"/>
  <c r="I464" i="3"/>
  <c r="H464" i="3"/>
  <c r="K463" i="3"/>
  <c r="J463" i="3"/>
  <c r="I463" i="3"/>
  <c r="H463" i="3"/>
  <c r="K462" i="3"/>
  <c r="J462" i="3"/>
  <c r="I462" i="3"/>
  <c r="H462" i="3"/>
  <c r="K461" i="3"/>
  <c r="J461" i="3"/>
  <c r="I461" i="3"/>
  <c r="H461" i="3"/>
  <c r="K460" i="3"/>
  <c r="J460" i="3"/>
  <c r="I460" i="3"/>
  <c r="H460" i="3"/>
  <c r="K459" i="3"/>
  <c r="J459" i="3"/>
  <c r="I459" i="3"/>
  <c r="H459" i="3"/>
  <c r="K458" i="3"/>
  <c r="J458" i="3"/>
  <c r="I458" i="3"/>
  <c r="H458" i="3"/>
  <c r="K457" i="3"/>
  <c r="J457" i="3"/>
  <c r="I457" i="3"/>
  <c r="H457" i="3"/>
  <c r="K456" i="3"/>
  <c r="J456" i="3"/>
  <c r="I456" i="3"/>
  <c r="H456" i="3"/>
  <c r="K455" i="3"/>
  <c r="J455" i="3"/>
  <c r="I455" i="3"/>
  <c r="H455" i="3"/>
  <c r="K454" i="3"/>
  <c r="J454" i="3"/>
  <c r="I454" i="3"/>
  <c r="H454" i="3"/>
  <c r="K453" i="3"/>
  <c r="J453" i="3"/>
  <c r="I453" i="3"/>
  <c r="H453" i="3"/>
  <c r="K452" i="3"/>
  <c r="J452" i="3"/>
  <c r="I452" i="3"/>
  <c r="H452" i="3"/>
  <c r="K451" i="3"/>
  <c r="J451" i="3"/>
  <c r="I451" i="3"/>
  <c r="H451" i="3"/>
  <c r="K450" i="3"/>
  <c r="J450" i="3"/>
  <c r="I450" i="3"/>
  <c r="H450" i="3"/>
  <c r="K449" i="3"/>
  <c r="J449" i="3"/>
  <c r="I449" i="3"/>
  <c r="H449" i="3"/>
  <c r="K448" i="3"/>
  <c r="J448" i="3"/>
  <c r="I448" i="3"/>
  <c r="H448" i="3"/>
  <c r="K447" i="3"/>
  <c r="J447" i="3"/>
  <c r="I447" i="3"/>
  <c r="H447" i="3"/>
  <c r="K446" i="3"/>
  <c r="J446" i="3"/>
  <c r="I446" i="3"/>
  <c r="H446" i="3"/>
  <c r="K445" i="3"/>
  <c r="J445" i="3"/>
  <c r="I445" i="3"/>
  <c r="H445" i="3"/>
  <c r="K444" i="3"/>
  <c r="J444" i="3"/>
  <c r="I444" i="3"/>
  <c r="H444" i="3"/>
  <c r="K443" i="3"/>
  <c r="J443" i="3"/>
  <c r="I443" i="3"/>
  <c r="H443" i="3"/>
  <c r="K442" i="3"/>
  <c r="J442" i="3"/>
  <c r="I442" i="3"/>
  <c r="H442" i="3"/>
  <c r="K441" i="3"/>
  <c r="J441" i="3"/>
  <c r="I441" i="3"/>
  <c r="H441" i="3"/>
  <c r="K440" i="3"/>
  <c r="J440" i="3"/>
  <c r="I440" i="3"/>
  <c r="H440" i="3"/>
  <c r="K439" i="3"/>
  <c r="J439" i="3"/>
  <c r="I439" i="3"/>
  <c r="H439" i="3"/>
  <c r="K438" i="3"/>
  <c r="J438" i="3"/>
  <c r="I438" i="3"/>
  <c r="H438" i="3"/>
  <c r="K437" i="3"/>
  <c r="J437" i="3"/>
  <c r="I437" i="3"/>
  <c r="H437" i="3"/>
  <c r="K436" i="3"/>
  <c r="J436" i="3"/>
  <c r="I436" i="3"/>
  <c r="H436" i="3"/>
  <c r="K435" i="3"/>
  <c r="J435" i="3"/>
  <c r="I435" i="3"/>
  <c r="H435" i="3"/>
  <c r="K434" i="3"/>
  <c r="J434" i="3"/>
  <c r="I434" i="3"/>
  <c r="H434" i="3"/>
  <c r="K433" i="3"/>
  <c r="J433" i="3"/>
  <c r="I433" i="3"/>
  <c r="H433" i="3"/>
  <c r="K432" i="3"/>
  <c r="J432" i="3"/>
  <c r="I432" i="3"/>
  <c r="H432" i="3"/>
  <c r="K431" i="3"/>
  <c r="J431" i="3"/>
  <c r="I431" i="3"/>
  <c r="H431" i="3"/>
  <c r="K430" i="3"/>
  <c r="J430" i="3"/>
  <c r="I430" i="3"/>
  <c r="H430" i="3"/>
  <c r="K429" i="3"/>
  <c r="J429" i="3"/>
  <c r="I429" i="3"/>
  <c r="H429" i="3"/>
  <c r="K428" i="3"/>
  <c r="J428" i="3"/>
  <c r="I428" i="3"/>
  <c r="H428" i="3"/>
  <c r="K427" i="3"/>
  <c r="J427" i="3"/>
  <c r="I427" i="3"/>
  <c r="H427" i="3"/>
  <c r="K426" i="3"/>
  <c r="J426" i="3"/>
  <c r="I426" i="3"/>
  <c r="H426" i="3"/>
  <c r="K425" i="3"/>
  <c r="J425" i="3"/>
  <c r="I425" i="3"/>
  <c r="H425" i="3"/>
  <c r="K424" i="3"/>
  <c r="J424" i="3"/>
  <c r="I424" i="3"/>
  <c r="H424" i="3"/>
  <c r="K423" i="3"/>
  <c r="J423" i="3"/>
  <c r="I423" i="3"/>
  <c r="H423" i="3"/>
  <c r="K422" i="3"/>
  <c r="J422" i="3"/>
  <c r="I422" i="3"/>
  <c r="H422" i="3"/>
  <c r="K421" i="3"/>
  <c r="J421" i="3"/>
  <c r="I421" i="3"/>
  <c r="H421" i="3"/>
  <c r="K420" i="3"/>
  <c r="J420" i="3"/>
  <c r="I420" i="3"/>
  <c r="H420" i="3"/>
  <c r="K419" i="3"/>
  <c r="J419" i="3"/>
  <c r="I419" i="3"/>
  <c r="H419" i="3"/>
  <c r="K418" i="3"/>
  <c r="J418" i="3"/>
  <c r="I418" i="3"/>
  <c r="H418" i="3"/>
  <c r="K417" i="3"/>
  <c r="J417" i="3"/>
  <c r="I417" i="3"/>
  <c r="H417" i="3"/>
  <c r="K416" i="3"/>
  <c r="J416" i="3"/>
  <c r="I416" i="3"/>
  <c r="H416" i="3"/>
  <c r="K415" i="3"/>
  <c r="J415" i="3"/>
  <c r="I415" i="3"/>
  <c r="H415" i="3"/>
  <c r="K414" i="3"/>
  <c r="J414" i="3"/>
  <c r="I414" i="3"/>
  <c r="H414" i="3"/>
  <c r="K413" i="3"/>
  <c r="J413" i="3"/>
  <c r="I413" i="3"/>
  <c r="H413" i="3"/>
  <c r="K412" i="3"/>
  <c r="J412" i="3"/>
  <c r="I412" i="3"/>
  <c r="H412" i="3"/>
  <c r="K411" i="3"/>
  <c r="J411" i="3"/>
  <c r="I411" i="3"/>
  <c r="H411" i="3"/>
  <c r="K410" i="3"/>
  <c r="J410" i="3"/>
  <c r="I410" i="3"/>
  <c r="H410" i="3"/>
  <c r="K409" i="3"/>
  <c r="J409" i="3"/>
  <c r="I409" i="3"/>
  <c r="H409" i="3"/>
  <c r="K408" i="3"/>
  <c r="J408" i="3"/>
  <c r="I408" i="3"/>
  <c r="H408" i="3"/>
  <c r="K407" i="3"/>
  <c r="J407" i="3"/>
  <c r="I407" i="3"/>
  <c r="H407" i="3"/>
  <c r="K406" i="3"/>
  <c r="J406" i="3"/>
  <c r="I406" i="3"/>
  <c r="H406" i="3"/>
  <c r="K405" i="3"/>
  <c r="J405" i="3"/>
  <c r="I405" i="3"/>
  <c r="H405" i="3"/>
  <c r="K404" i="3"/>
  <c r="J404" i="3"/>
  <c r="I404" i="3"/>
  <c r="H404" i="3"/>
  <c r="K403" i="3"/>
  <c r="J403" i="3"/>
  <c r="I403" i="3"/>
  <c r="H403" i="3"/>
  <c r="K402" i="3"/>
  <c r="J402" i="3"/>
  <c r="I402" i="3"/>
  <c r="H402" i="3"/>
  <c r="K401" i="3"/>
  <c r="J401" i="3"/>
  <c r="I401" i="3"/>
  <c r="H401" i="3"/>
  <c r="K400" i="3"/>
  <c r="J400" i="3"/>
  <c r="I400" i="3"/>
  <c r="H400" i="3"/>
  <c r="K399" i="3"/>
  <c r="J399" i="3"/>
  <c r="I399" i="3"/>
  <c r="H399" i="3"/>
  <c r="K398" i="3"/>
  <c r="J398" i="3"/>
  <c r="I398" i="3"/>
  <c r="H398" i="3"/>
  <c r="K397" i="3"/>
  <c r="J397" i="3"/>
  <c r="I397" i="3"/>
  <c r="H397" i="3"/>
  <c r="K396" i="3"/>
  <c r="J396" i="3"/>
  <c r="I396" i="3"/>
  <c r="H396" i="3"/>
  <c r="K395" i="3"/>
  <c r="J395" i="3"/>
  <c r="I395" i="3"/>
  <c r="H395" i="3"/>
  <c r="K394" i="3"/>
  <c r="J394" i="3"/>
  <c r="I394" i="3"/>
  <c r="H394" i="3"/>
  <c r="K393" i="3"/>
  <c r="J393" i="3"/>
  <c r="I393" i="3"/>
  <c r="H393" i="3"/>
  <c r="K392" i="3"/>
  <c r="J392" i="3"/>
  <c r="I392" i="3"/>
  <c r="H392" i="3"/>
  <c r="K391" i="3"/>
  <c r="J391" i="3"/>
  <c r="I391" i="3"/>
  <c r="H391" i="3"/>
  <c r="K390" i="3"/>
  <c r="J390" i="3"/>
  <c r="I390" i="3"/>
  <c r="H390" i="3"/>
  <c r="K389" i="3"/>
  <c r="J389" i="3"/>
  <c r="I389" i="3"/>
  <c r="H389" i="3"/>
  <c r="K388" i="3"/>
  <c r="J388" i="3"/>
  <c r="I388" i="3"/>
  <c r="H388" i="3"/>
  <c r="K387" i="3"/>
  <c r="J387" i="3"/>
  <c r="I387" i="3"/>
  <c r="H387" i="3"/>
  <c r="K386" i="3"/>
  <c r="J386" i="3"/>
  <c r="I386" i="3"/>
  <c r="H386" i="3"/>
  <c r="K385" i="3"/>
  <c r="J385" i="3"/>
  <c r="I385" i="3"/>
  <c r="H385" i="3"/>
  <c r="K384" i="3"/>
  <c r="J384" i="3"/>
  <c r="I384" i="3"/>
  <c r="H384" i="3"/>
  <c r="K383" i="3"/>
  <c r="J383" i="3"/>
  <c r="I383" i="3"/>
  <c r="H383" i="3"/>
  <c r="K382" i="3"/>
  <c r="J382" i="3"/>
  <c r="I382" i="3"/>
  <c r="H382" i="3"/>
  <c r="K381" i="3"/>
  <c r="J381" i="3"/>
  <c r="I381" i="3"/>
  <c r="H381" i="3"/>
  <c r="K380" i="3"/>
  <c r="J380" i="3"/>
  <c r="I380" i="3"/>
  <c r="H380" i="3"/>
  <c r="K379" i="3"/>
  <c r="J379" i="3"/>
  <c r="I379" i="3"/>
  <c r="H379" i="3"/>
  <c r="K378" i="3"/>
  <c r="J378" i="3"/>
  <c r="I378" i="3"/>
  <c r="H378" i="3"/>
  <c r="K377" i="3"/>
  <c r="J377" i="3"/>
  <c r="I377" i="3"/>
  <c r="H377" i="3"/>
  <c r="K376" i="3"/>
  <c r="J376" i="3"/>
  <c r="I376" i="3"/>
  <c r="H376" i="3"/>
  <c r="K375" i="3"/>
  <c r="J375" i="3"/>
  <c r="I375" i="3"/>
  <c r="H375" i="3"/>
  <c r="K374" i="3"/>
  <c r="J374" i="3"/>
  <c r="I374" i="3"/>
  <c r="H374" i="3"/>
  <c r="K373" i="3"/>
  <c r="J373" i="3"/>
  <c r="I373" i="3"/>
  <c r="H373" i="3"/>
  <c r="K372" i="3"/>
  <c r="J372" i="3"/>
  <c r="I372" i="3"/>
  <c r="H372" i="3"/>
  <c r="K371" i="3"/>
  <c r="J371" i="3"/>
  <c r="I371" i="3"/>
  <c r="H371" i="3"/>
  <c r="K370" i="3"/>
  <c r="J370" i="3"/>
  <c r="I370" i="3"/>
  <c r="H370" i="3"/>
  <c r="K369" i="3"/>
  <c r="J369" i="3"/>
  <c r="I369" i="3"/>
  <c r="H369" i="3"/>
  <c r="K368" i="3"/>
  <c r="J368" i="3"/>
  <c r="I368" i="3"/>
  <c r="H368" i="3"/>
  <c r="K367" i="3"/>
  <c r="J367" i="3"/>
  <c r="I367" i="3"/>
  <c r="H367" i="3"/>
  <c r="K366" i="3"/>
  <c r="J366" i="3"/>
  <c r="I366" i="3"/>
  <c r="H366" i="3"/>
  <c r="K365" i="3"/>
  <c r="J365" i="3"/>
  <c r="I365" i="3"/>
  <c r="H365" i="3"/>
  <c r="K364" i="3"/>
  <c r="J364" i="3"/>
  <c r="I364" i="3"/>
  <c r="H364" i="3"/>
  <c r="K363" i="3"/>
  <c r="J363" i="3"/>
  <c r="I363" i="3"/>
  <c r="H363" i="3"/>
  <c r="K362" i="3"/>
  <c r="J362" i="3"/>
  <c r="I362" i="3"/>
  <c r="H362" i="3"/>
  <c r="K361" i="3"/>
  <c r="J361" i="3"/>
  <c r="I361" i="3"/>
  <c r="H361" i="3"/>
  <c r="K360" i="3"/>
  <c r="J360" i="3"/>
  <c r="I360" i="3"/>
  <c r="H360" i="3"/>
  <c r="K359" i="3"/>
  <c r="J359" i="3"/>
  <c r="I359" i="3"/>
  <c r="H359" i="3"/>
  <c r="K358" i="3"/>
  <c r="J358" i="3"/>
  <c r="I358" i="3"/>
  <c r="H358" i="3"/>
  <c r="K357" i="3"/>
  <c r="J357" i="3"/>
  <c r="I357" i="3"/>
  <c r="H357" i="3"/>
  <c r="K356" i="3"/>
  <c r="J356" i="3"/>
  <c r="I356" i="3"/>
  <c r="H356" i="3"/>
  <c r="K355" i="3"/>
  <c r="J355" i="3"/>
  <c r="I355" i="3"/>
  <c r="H355" i="3"/>
  <c r="K354" i="3"/>
  <c r="J354" i="3"/>
  <c r="I354" i="3"/>
  <c r="H354" i="3"/>
  <c r="K353" i="3"/>
  <c r="J353" i="3"/>
  <c r="I353" i="3"/>
  <c r="H353" i="3"/>
  <c r="K352" i="3"/>
  <c r="J352" i="3"/>
  <c r="I352" i="3"/>
  <c r="H352" i="3"/>
  <c r="K351" i="3"/>
  <c r="J351" i="3"/>
  <c r="I351" i="3"/>
  <c r="H351" i="3"/>
  <c r="K350" i="3"/>
  <c r="J350" i="3"/>
  <c r="I350" i="3"/>
  <c r="H350" i="3"/>
  <c r="K349" i="3"/>
  <c r="J349" i="3"/>
  <c r="I349" i="3"/>
  <c r="H349" i="3"/>
  <c r="K348" i="3"/>
  <c r="J348" i="3"/>
  <c r="I348" i="3"/>
  <c r="H348" i="3"/>
  <c r="K347" i="3"/>
  <c r="J347" i="3"/>
  <c r="I347" i="3"/>
  <c r="H347" i="3"/>
  <c r="K346" i="3"/>
  <c r="J346" i="3"/>
  <c r="I346" i="3"/>
  <c r="H346" i="3"/>
  <c r="K345" i="3"/>
  <c r="J345" i="3"/>
  <c r="I345" i="3"/>
  <c r="H345" i="3"/>
  <c r="K344" i="3"/>
  <c r="J344" i="3"/>
  <c r="I344" i="3"/>
  <c r="H344" i="3"/>
  <c r="K343" i="3"/>
  <c r="J343" i="3"/>
  <c r="I343" i="3"/>
  <c r="H343" i="3"/>
  <c r="K342" i="3"/>
  <c r="J342" i="3"/>
  <c r="I342" i="3"/>
  <c r="H342" i="3"/>
  <c r="K341" i="3"/>
  <c r="J341" i="3"/>
  <c r="I341" i="3"/>
  <c r="H341" i="3"/>
  <c r="K340" i="3"/>
  <c r="J340" i="3"/>
  <c r="I340" i="3"/>
  <c r="H340" i="3"/>
  <c r="K339" i="3"/>
  <c r="J339" i="3"/>
  <c r="I339" i="3"/>
  <c r="H339" i="3"/>
  <c r="K338" i="3"/>
  <c r="J338" i="3"/>
  <c r="I338" i="3"/>
  <c r="H338" i="3"/>
  <c r="K337" i="3"/>
  <c r="J337" i="3"/>
  <c r="I337" i="3"/>
  <c r="H337" i="3"/>
  <c r="K336" i="3"/>
  <c r="J336" i="3"/>
  <c r="I336" i="3"/>
  <c r="H336" i="3"/>
  <c r="K335" i="3"/>
  <c r="J335" i="3"/>
  <c r="I335" i="3"/>
  <c r="H335" i="3"/>
  <c r="K334" i="3"/>
  <c r="J334" i="3"/>
  <c r="I334" i="3"/>
  <c r="H334" i="3"/>
  <c r="K333" i="3"/>
  <c r="J333" i="3"/>
  <c r="I333" i="3"/>
  <c r="H333" i="3"/>
  <c r="K332" i="3"/>
  <c r="J332" i="3"/>
  <c r="I332" i="3"/>
  <c r="H332" i="3"/>
  <c r="K331" i="3"/>
  <c r="J331" i="3"/>
  <c r="I331" i="3"/>
  <c r="H331" i="3"/>
  <c r="K330" i="3"/>
  <c r="J330" i="3"/>
  <c r="I330" i="3"/>
  <c r="H330" i="3"/>
  <c r="K329" i="3"/>
  <c r="J329" i="3"/>
  <c r="I329" i="3"/>
  <c r="H329" i="3"/>
  <c r="K328" i="3"/>
  <c r="J328" i="3"/>
  <c r="I328" i="3"/>
  <c r="H328" i="3"/>
  <c r="K327" i="3"/>
  <c r="J327" i="3"/>
  <c r="I327" i="3"/>
  <c r="H327" i="3"/>
  <c r="K326" i="3"/>
  <c r="J326" i="3"/>
  <c r="I326" i="3"/>
  <c r="H326" i="3"/>
  <c r="K325" i="3"/>
  <c r="J325" i="3"/>
  <c r="I325" i="3"/>
  <c r="H325" i="3"/>
  <c r="K324" i="3"/>
  <c r="J324" i="3"/>
  <c r="I324" i="3"/>
  <c r="H324" i="3"/>
  <c r="K323" i="3"/>
  <c r="J323" i="3"/>
  <c r="I323" i="3"/>
  <c r="H323" i="3"/>
  <c r="K322" i="3"/>
  <c r="J322" i="3"/>
  <c r="I322" i="3"/>
  <c r="H322" i="3"/>
  <c r="K321" i="3"/>
  <c r="J321" i="3"/>
  <c r="I321" i="3"/>
  <c r="H321" i="3"/>
  <c r="K320" i="3"/>
  <c r="J320" i="3"/>
  <c r="I320" i="3"/>
  <c r="H320" i="3"/>
  <c r="K319" i="3"/>
  <c r="J319" i="3"/>
  <c r="I319" i="3"/>
  <c r="H319" i="3"/>
  <c r="K318" i="3"/>
  <c r="J318" i="3"/>
  <c r="I318" i="3"/>
  <c r="H318" i="3"/>
  <c r="K317" i="3"/>
  <c r="J317" i="3"/>
  <c r="I317" i="3"/>
  <c r="H317" i="3"/>
  <c r="K316" i="3"/>
  <c r="J316" i="3"/>
  <c r="I316" i="3"/>
  <c r="H316" i="3"/>
  <c r="K315" i="3"/>
  <c r="J315" i="3"/>
  <c r="I315" i="3"/>
  <c r="H315" i="3"/>
  <c r="K314" i="3"/>
  <c r="J314" i="3"/>
  <c r="I314" i="3"/>
  <c r="H314" i="3"/>
  <c r="K313" i="3"/>
  <c r="J313" i="3"/>
  <c r="I313" i="3"/>
  <c r="H313" i="3"/>
  <c r="K312" i="3"/>
  <c r="J312" i="3"/>
  <c r="I312" i="3"/>
  <c r="H312" i="3"/>
  <c r="K311" i="3"/>
  <c r="J311" i="3"/>
  <c r="I311" i="3"/>
  <c r="H311" i="3"/>
  <c r="K310" i="3"/>
  <c r="J310" i="3"/>
  <c r="I310" i="3"/>
  <c r="H310" i="3"/>
  <c r="K309" i="3"/>
  <c r="J309" i="3"/>
  <c r="I309" i="3"/>
  <c r="H309" i="3"/>
  <c r="K308" i="3"/>
  <c r="J308" i="3"/>
  <c r="I308" i="3"/>
  <c r="H308" i="3"/>
  <c r="K307" i="3"/>
  <c r="J307" i="3"/>
  <c r="I307" i="3"/>
  <c r="H307" i="3"/>
  <c r="K306" i="3"/>
  <c r="J306" i="3"/>
  <c r="I306" i="3"/>
  <c r="H306" i="3"/>
  <c r="K305" i="3"/>
  <c r="J305" i="3"/>
  <c r="I305" i="3"/>
  <c r="H305" i="3"/>
  <c r="K304" i="3"/>
  <c r="J304" i="3"/>
  <c r="I304" i="3"/>
  <c r="H304" i="3"/>
  <c r="K303" i="3"/>
  <c r="J303" i="3"/>
  <c r="I303" i="3"/>
  <c r="H303" i="3"/>
  <c r="K302" i="3"/>
  <c r="J302" i="3"/>
  <c r="I302" i="3"/>
  <c r="H302" i="3"/>
  <c r="K301" i="3"/>
  <c r="J301" i="3"/>
  <c r="I301" i="3"/>
  <c r="H301" i="3"/>
  <c r="K300" i="3"/>
  <c r="J300" i="3"/>
  <c r="I300" i="3"/>
  <c r="H300" i="3"/>
  <c r="K299" i="3"/>
  <c r="J299" i="3"/>
  <c r="I299" i="3"/>
  <c r="H299" i="3"/>
  <c r="K298" i="3"/>
  <c r="J298" i="3"/>
  <c r="I298" i="3"/>
  <c r="H298" i="3"/>
  <c r="K297" i="3"/>
  <c r="J297" i="3"/>
  <c r="I297" i="3"/>
  <c r="H297" i="3"/>
  <c r="K296" i="3"/>
  <c r="J296" i="3"/>
  <c r="I296" i="3"/>
  <c r="H296" i="3"/>
  <c r="K295" i="3"/>
  <c r="J295" i="3"/>
  <c r="I295" i="3"/>
  <c r="H295" i="3"/>
  <c r="K294" i="3"/>
  <c r="J294" i="3"/>
  <c r="I294" i="3"/>
  <c r="H294" i="3"/>
  <c r="K293" i="3"/>
  <c r="J293" i="3"/>
  <c r="I293" i="3"/>
  <c r="H293" i="3"/>
  <c r="K292" i="3"/>
  <c r="J292" i="3"/>
  <c r="I292" i="3"/>
  <c r="H292" i="3"/>
  <c r="K291" i="3"/>
  <c r="J291" i="3"/>
  <c r="I291" i="3"/>
  <c r="H291" i="3"/>
  <c r="K290" i="3"/>
  <c r="J290" i="3"/>
  <c r="I290" i="3"/>
  <c r="H290" i="3"/>
  <c r="K289" i="3"/>
  <c r="J289" i="3"/>
  <c r="I289" i="3"/>
  <c r="H289" i="3"/>
  <c r="K288" i="3"/>
  <c r="J288" i="3"/>
  <c r="I288" i="3"/>
  <c r="H288" i="3"/>
  <c r="K287" i="3"/>
  <c r="J287" i="3"/>
  <c r="I287" i="3"/>
  <c r="H287" i="3"/>
  <c r="K286" i="3"/>
  <c r="J286" i="3"/>
  <c r="I286" i="3"/>
  <c r="H286" i="3"/>
  <c r="K285" i="3"/>
  <c r="J285" i="3"/>
  <c r="I285" i="3"/>
  <c r="H285" i="3"/>
  <c r="K284" i="3"/>
  <c r="J284" i="3"/>
  <c r="I284" i="3"/>
  <c r="H284" i="3"/>
  <c r="K283" i="3"/>
  <c r="J283" i="3"/>
  <c r="I283" i="3"/>
  <c r="H283" i="3"/>
  <c r="K282" i="3"/>
  <c r="J282" i="3"/>
  <c r="I282" i="3"/>
  <c r="H282" i="3"/>
  <c r="K281" i="3"/>
  <c r="J281" i="3"/>
  <c r="I281" i="3"/>
  <c r="H281" i="3"/>
  <c r="K280" i="3"/>
  <c r="J280" i="3"/>
  <c r="I280" i="3"/>
  <c r="H280" i="3"/>
  <c r="K279" i="3"/>
  <c r="J279" i="3"/>
  <c r="I279" i="3"/>
  <c r="H279" i="3"/>
  <c r="K278" i="3"/>
  <c r="J278" i="3"/>
  <c r="I278" i="3"/>
  <c r="H278" i="3"/>
  <c r="K277" i="3"/>
  <c r="J277" i="3"/>
  <c r="I277" i="3"/>
  <c r="H277" i="3"/>
  <c r="K276" i="3"/>
  <c r="J276" i="3"/>
  <c r="I276" i="3"/>
  <c r="H276" i="3"/>
  <c r="K275" i="3"/>
  <c r="J275" i="3"/>
  <c r="I275" i="3"/>
  <c r="H275" i="3"/>
  <c r="K274" i="3"/>
  <c r="J274" i="3"/>
  <c r="I274" i="3"/>
  <c r="H274" i="3"/>
  <c r="K273" i="3"/>
  <c r="J273" i="3"/>
  <c r="I273" i="3"/>
  <c r="H273" i="3"/>
  <c r="K272" i="3"/>
  <c r="J272" i="3"/>
  <c r="I272" i="3"/>
  <c r="H272" i="3"/>
  <c r="K271" i="3"/>
  <c r="J271" i="3"/>
  <c r="I271" i="3"/>
  <c r="H271" i="3"/>
  <c r="K270" i="3"/>
  <c r="J270" i="3"/>
  <c r="I270" i="3"/>
  <c r="H270" i="3"/>
  <c r="K269" i="3"/>
  <c r="J269" i="3"/>
  <c r="I269" i="3"/>
  <c r="H269" i="3"/>
  <c r="K268" i="3"/>
  <c r="J268" i="3"/>
  <c r="I268" i="3"/>
  <c r="H268" i="3"/>
  <c r="K267" i="3"/>
  <c r="J267" i="3"/>
  <c r="I267" i="3"/>
  <c r="H267" i="3"/>
  <c r="K266" i="3"/>
  <c r="J266" i="3"/>
  <c r="I266" i="3"/>
  <c r="H266" i="3"/>
  <c r="K265" i="3"/>
  <c r="J265" i="3"/>
  <c r="I265" i="3"/>
  <c r="H265" i="3"/>
  <c r="K264" i="3"/>
  <c r="J264" i="3"/>
  <c r="I264" i="3"/>
  <c r="H264" i="3"/>
  <c r="K263" i="3"/>
  <c r="J263" i="3"/>
  <c r="I263" i="3"/>
  <c r="H263" i="3"/>
  <c r="K262" i="3"/>
  <c r="J262" i="3"/>
  <c r="I262" i="3"/>
  <c r="H262" i="3"/>
  <c r="K261" i="3"/>
  <c r="J261" i="3"/>
  <c r="I261" i="3"/>
  <c r="H261" i="3"/>
  <c r="K260" i="3"/>
  <c r="J260" i="3"/>
  <c r="I260" i="3"/>
  <c r="H260" i="3"/>
  <c r="K259" i="3"/>
  <c r="J259" i="3"/>
  <c r="I259" i="3"/>
  <c r="H259" i="3"/>
  <c r="K258" i="3"/>
  <c r="J258" i="3"/>
  <c r="I258" i="3"/>
  <c r="H258" i="3"/>
  <c r="K257" i="3"/>
  <c r="J257" i="3"/>
  <c r="I257" i="3"/>
  <c r="H257" i="3"/>
  <c r="K256" i="3"/>
  <c r="J256" i="3"/>
  <c r="I256" i="3"/>
  <c r="H256" i="3"/>
  <c r="K255" i="3"/>
  <c r="J255" i="3"/>
  <c r="I255" i="3"/>
  <c r="H255" i="3"/>
  <c r="K254" i="3"/>
  <c r="J254" i="3"/>
  <c r="I254" i="3"/>
  <c r="H254" i="3"/>
  <c r="K253" i="3"/>
  <c r="J253" i="3"/>
  <c r="I253" i="3"/>
  <c r="H253" i="3"/>
  <c r="K252" i="3"/>
  <c r="J252" i="3"/>
  <c r="I252" i="3"/>
  <c r="H252" i="3"/>
  <c r="K251" i="3"/>
  <c r="J251" i="3"/>
  <c r="I251" i="3"/>
  <c r="H251" i="3"/>
  <c r="K250" i="3"/>
  <c r="J250" i="3"/>
  <c r="I250" i="3"/>
  <c r="H250" i="3"/>
  <c r="K249" i="3"/>
  <c r="J249" i="3"/>
  <c r="I249" i="3"/>
  <c r="H249" i="3"/>
  <c r="K248" i="3"/>
  <c r="J248" i="3"/>
  <c r="I248" i="3"/>
  <c r="H248" i="3"/>
  <c r="K247" i="3"/>
  <c r="J247" i="3"/>
  <c r="I247" i="3"/>
  <c r="H247" i="3"/>
  <c r="K246" i="3"/>
  <c r="J246" i="3"/>
  <c r="I246" i="3"/>
  <c r="H246" i="3"/>
  <c r="K245" i="3"/>
  <c r="J245" i="3"/>
  <c r="I245" i="3"/>
  <c r="H245" i="3"/>
  <c r="K244" i="3"/>
  <c r="J244" i="3"/>
  <c r="I244" i="3"/>
  <c r="H244" i="3"/>
  <c r="K243" i="3"/>
  <c r="J243" i="3"/>
  <c r="I243" i="3"/>
  <c r="H243" i="3"/>
  <c r="K242" i="3"/>
  <c r="J242" i="3"/>
  <c r="I242" i="3"/>
  <c r="H242" i="3"/>
  <c r="K241" i="3"/>
  <c r="J241" i="3"/>
  <c r="I241" i="3"/>
  <c r="H241" i="3"/>
  <c r="K240" i="3"/>
  <c r="J240" i="3"/>
  <c r="I240" i="3"/>
  <c r="H240" i="3"/>
  <c r="K239" i="3"/>
  <c r="J239" i="3"/>
  <c r="I239" i="3"/>
  <c r="H239" i="3"/>
  <c r="K238" i="3"/>
  <c r="J238" i="3"/>
  <c r="I238" i="3"/>
  <c r="H238" i="3"/>
  <c r="K237" i="3"/>
  <c r="J237" i="3"/>
  <c r="I237" i="3"/>
  <c r="H237" i="3"/>
  <c r="K236" i="3"/>
  <c r="J236" i="3"/>
  <c r="I236" i="3"/>
  <c r="H236" i="3"/>
  <c r="K235" i="3"/>
  <c r="J235" i="3"/>
  <c r="I235" i="3"/>
  <c r="H235" i="3"/>
  <c r="K234" i="3"/>
  <c r="J234" i="3"/>
  <c r="I234" i="3"/>
  <c r="H234" i="3"/>
  <c r="K233" i="3"/>
  <c r="J233" i="3"/>
  <c r="I233" i="3"/>
  <c r="H233" i="3"/>
  <c r="K232" i="3"/>
  <c r="J232" i="3"/>
  <c r="I232" i="3"/>
  <c r="H232" i="3"/>
  <c r="K231" i="3"/>
  <c r="J231" i="3"/>
  <c r="I231" i="3"/>
  <c r="H231" i="3"/>
  <c r="K230" i="3"/>
  <c r="J230" i="3"/>
  <c r="I230" i="3"/>
  <c r="H230" i="3"/>
  <c r="K229" i="3"/>
  <c r="J229" i="3"/>
  <c r="I229" i="3"/>
  <c r="H229" i="3"/>
  <c r="K228" i="3"/>
  <c r="J228" i="3"/>
  <c r="I228" i="3"/>
  <c r="H228" i="3"/>
  <c r="K227" i="3"/>
  <c r="J227" i="3"/>
  <c r="I227" i="3"/>
  <c r="H227" i="3"/>
  <c r="K226" i="3"/>
  <c r="J226" i="3"/>
  <c r="I226" i="3"/>
  <c r="H226" i="3"/>
  <c r="K225" i="3"/>
  <c r="J225" i="3"/>
  <c r="I225" i="3"/>
  <c r="H225" i="3"/>
  <c r="K224" i="3"/>
  <c r="J224" i="3"/>
  <c r="I224" i="3"/>
  <c r="H224" i="3"/>
  <c r="K223" i="3"/>
  <c r="J223" i="3"/>
  <c r="I223" i="3"/>
  <c r="H223" i="3"/>
  <c r="K222" i="3"/>
  <c r="J222" i="3"/>
  <c r="I222" i="3"/>
  <c r="H222" i="3"/>
  <c r="K221" i="3"/>
  <c r="J221" i="3"/>
  <c r="I221" i="3"/>
  <c r="H221" i="3"/>
  <c r="K220" i="3"/>
  <c r="J220" i="3"/>
  <c r="I220" i="3"/>
  <c r="H220" i="3"/>
  <c r="K219" i="3"/>
  <c r="J219" i="3"/>
  <c r="I219" i="3"/>
  <c r="H219" i="3"/>
  <c r="K218" i="3"/>
  <c r="J218" i="3"/>
  <c r="I218" i="3"/>
  <c r="H218" i="3"/>
  <c r="K217" i="3"/>
  <c r="J217" i="3"/>
  <c r="I217" i="3"/>
  <c r="H217" i="3"/>
  <c r="K216" i="3"/>
  <c r="J216" i="3"/>
  <c r="I216" i="3"/>
  <c r="H216" i="3"/>
  <c r="K215" i="3"/>
  <c r="J215" i="3"/>
  <c r="I215" i="3"/>
  <c r="H215" i="3"/>
  <c r="K214" i="3"/>
  <c r="J214" i="3"/>
  <c r="I214" i="3"/>
  <c r="H214" i="3"/>
  <c r="K213" i="3"/>
  <c r="J213" i="3"/>
  <c r="I213" i="3"/>
  <c r="H213" i="3"/>
  <c r="K212" i="3"/>
  <c r="J212" i="3"/>
  <c r="I212" i="3"/>
  <c r="H212" i="3"/>
  <c r="K211" i="3"/>
  <c r="J211" i="3"/>
  <c r="I211" i="3"/>
  <c r="H211" i="3"/>
  <c r="K210" i="3"/>
  <c r="J210" i="3"/>
  <c r="I210" i="3"/>
  <c r="H210" i="3"/>
  <c r="K209" i="3"/>
  <c r="J209" i="3"/>
  <c r="I209" i="3"/>
  <c r="H209" i="3"/>
  <c r="K208" i="3"/>
  <c r="J208" i="3"/>
  <c r="I208" i="3"/>
  <c r="H208" i="3"/>
  <c r="K207" i="3"/>
  <c r="J207" i="3"/>
  <c r="I207" i="3"/>
  <c r="H207" i="3"/>
  <c r="K206" i="3"/>
  <c r="J206" i="3"/>
  <c r="I206" i="3"/>
  <c r="H206" i="3"/>
  <c r="K205" i="3"/>
  <c r="J205" i="3"/>
  <c r="I205" i="3"/>
  <c r="H205" i="3"/>
  <c r="K204" i="3"/>
  <c r="J204" i="3"/>
  <c r="I204" i="3"/>
  <c r="H204" i="3"/>
  <c r="K203" i="3"/>
  <c r="J203" i="3"/>
  <c r="I203" i="3"/>
  <c r="H203" i="3"/>
  <c r="K202" i="3"/>
  <c r="J202" i="3"/>
  <c r="I202" i="3"/>
  <c r="H202" i="3"/>
  <c r="K201" i="3"/>
  <c r="J201" i="3"/>
  <c r="I201" i="3"/>
  <c r="H201" i="3"/>
  <c r="K200" i="3"/>
  <c r="J200" i="3"/>
  <c r="I200" i="3"/>
  <c r="H200" i="3"/>
  <c r="K199" i="3"/>
  <c r="J199" i="3"/>
  <c r="I199" i="3"/>
  <c r="H199" i="3"/>
  <c r="K198" i="3"/>
  <c r="J198" i="3"/>
  <c r="I198" i="3"/>
  <c r="H198" i="3"/>
  <c r="K197" i="3"/>
  <c r="J197" i="3"/>
  <c r="I197" i="3"/>
  <c r="H197" i="3"/>
  <c r="K196" i="3"/>
  <c r="J196" i="3"/>
  <c r="I196" i="3"/>
  <c r="H196" i="3"/>
  <c r="K195" i="3"/>
  <c r="J195" i="3"/>
  <c r="I195" i="3"/>
  <c r="H195" i="3"/>
  <c r="K194" i="3"/>
  <c r="J194" i="3"/>
  <c r="I194" i="3"/>
  <c r="H194" i="3"/>
  <c r="K193" i="3"/>
  <c r="J193" i="3"/>
  <c r="I193" i="3"/>
  <c r="H193" i="3"/>
  <c r="K192" i="3"/>
  <c r="J192" i="3"/>
  <c r="I192" i="3"/>
  <c r="H192" i="3"/>
  <c r="K191" i="3"/>
  <c r="J191" i="3"/>
  <c r="I191" i="3"/>
  <c r="H191" i="3"/>
  <c r="K190" i="3"/>
  <c r="J190" i="3"/>
  <c r="I190" i="3"/>
  <c r="H190" i="3"/>
  <c r="K189" i="3"/>
  <c r="J189" i="3"/>
  <c r="I189" i="3"/>
  <c r="H189" i="3"/>
  <c r="K188" i="3"/>
  <c r="J188" i="3"/>
  <c r="I188" i="3"/>
  <c r="H188" i="3"/>
  <c r="K187" i="3"/>
  <c r="J187" i="3"/>
  <c r="I187" i="3"/>
  <c r="H187" i="3"/>
  <c r="K186" i="3"/>
  <c r="J186" i="3"/>
  <c r="I186" i="3"/>
  <c r="H186" i="3"/>
  <c r="K185" i="3"/>
  <c r="J185" i="3"/>
  <c r="I185" i="3"/>
  <c r="H185" i="3"/>
  <c r="K184" i="3"/>
  <c r="J184" i="3"/>
  <c r="I184" i="3"/>
  <c r="H184" i="3"/>
  <c r="K183" i="3"/>
  <c r="J183" i="3"/>
  <c r="I183" i="3"/>
  <c r="H183" i="3"/>
  <c r="K182" i="3"/>
  <c r="J182" i="3"/>
  <c r="I182" i="3"/>
  <c r="H182" i="3"/>
  <c r="K181" i="3"/>
  <c r="J181" i="3"/>
  <c r="I181" i="3"/>
  <c r="H181" i="3"/>
  <c r="K180" i="3"/>
  <c r="J180" i="3"/>
  <c r="I180" i="3"/>
  <c r="H180" i="3"/>
  <c r="K179" i="3"/>
  <c r="J179" i="3"/>
  <c r="I179" i="3"/>
  <c r="H179" i="3"/>
  <c r="K178" i="3"/>
  <c r="J178" i="3"/>
  <c r="I178" i="3"/>
  <c r="H178" i="3"/>
  <c r="K177" i="3"/>
  <c r="J177" i="3"/>
  <c r="I177" i="3"/>
  <c r="H177" i="3"/>
  <c r="K176" i="3"/>
  <c r="J176" i="3"/>
  <c r="I176" i="3"/>
  <c r="H176" i="3"/>
  <c r="K175" i="3"/>
  <c r="J175" i="3"/>
  <c r="I175" i="3"/>
  <c r="H175" i="3"/>
  <c r="K174" i="3"/>
  <c r="J174" i="3"/>
  <c r="I174" i="3"/>
  <c r="H174" i="3"/>
  <c r="K173" i="3"/>
  <c r="J173" i="3"/>
  <c r="I173" i="3"/>
  <c r="H173" i="3"/>
  <c r="K172" i="3"/>
  <c r="J172" i="3"/>
  <c r="I172" i="3"/>
  <c r="H172" i="3"/>
  <c r="K171" i="3"/>
  <c r="J171" i="3"/>
  <c r="I171" i="3"/>
  <c r="H171" i="3"/>
  <c r="K170" i="3"/>
  <c r="J170" i="3"/>
  <c r="I170" i="3"/>
  <c r="H170" i="3"/>
  <c r="K169" i="3"/>
  <c r="J169" i="3"/>
  <c r="I169" i="3"/>
  <c r="H169" i="3"/>
  <c r="K168" i="3"/>
  <c r="J168" i="3"/>
  <c r="I168" i="3"/>
  <c r="H168" i="3"/>
  <c r="K167" i="3"/>
  <c r="J167" i="3"/>
  <c r="I167" i="3"/>
  <c r="H167" i="3"/>
  <c r="K166" i="3"/>
  <c r="J166" i="3"/>
  <c r="I166" i="3"/>
  <c r="H166" i="3"/>
  <c r="K165" i="3"/>
  <c r="J165" i="3"/>
  <c r="I165" i="3"/>
  <c r="H165" i="3"/>
  <c r="K164" i="3"/>
  <c r="J164" i="3"/>
  <c r="I164" i="3"/>
  <c r="H164" i="3"/>
  <c r="K163" i="3"/>
  <c r="J163" i="3"/>
  <c r="I163" i="3"/>
  <c r="H163" i="3"/>
  <c r="K162" i="3"/>
  <c r="J162" i="3"/>
  <c r="I162" i="3"/>
  <c r="H162" i="3"/>
  <c r="K161" i="3"/>
  <c r="J161" i="3"/>
  <c r="I161" i="3"/>
  <c r="H161" i="3"/>
  <c r="K160" i="3"/>
  <c r="J160" i="3"/>
  <c r="I160" i="3"/>
  <c r="H160" i="3"/>
  <c r="K159" i="3"/>
  <c r="J159" i="3"/>
  <c r="I159" i="3"/>
  <c r="H159" i="3"/>
  <c r="K158" i="3"/>
  <c r="J158" i="3"/>
  <c r="I158" i="3"/>
  <c r="H158" i="3"/>
  <c r="K157" i="3"/>
  <c r="J157" i="3"/>
  <c r="I157" i="3"/>
  <c r="H157" i="3"/>
  <c r="K156" i="3"/>
  <c r="J156" i="3"/>
  <c r="I156" i="3"/>
  <c r="H156" i="3"/>
  <c r="K155" i="3"/>
  <c r="J155" i="3"/>
  <c r="I155" i="3"/>
  <c r="H155" i="3"/>
  <c r="K154" i="3"/>
  <c r="J154" i="3"/>
  <c r="I154" i="3"/>
  <c r="H154" i="3"/>
  <c r="K153" i="3"/>
  <c r="J153" i="3"/>
  <c r="I153" i="3"/>
  <c r="H153" i="3"/>
  <c r="K152" i="3"/>
  <c r="J152" i="3"/>
  <c r="I152" i="3"/>
  <c r="H152" i="3"/>
  <c r="K151" i="3"/>
  <c r="J151" i="3"/>
  <c r="I151" i="3"/>
  <c r="H151" i="3"/>
  <c r="K150" i="3"/>
  <c r="J150" i="3"/>
  <c r="I150" i="3"/>
  <c r="H150" i="3"/>
  <c r="K149" i="3"/>
  <c r="J149" i="3"/>
  <c r="I149" i="3"/>
  <c r="H149" i="3"/>
  <c r="K148" i="3"/>
  <c r="J148" i="3"/>
  <c r="I148" i="3"/>
  <c r="H148" i="3"/>
  <c r="K147" i="3"/>
  <c r="J147" i="3"/>
  <c r="I147" i="3"/>
  <c r="H147" i="3"/>
  <c r="K146" i="3"/>
  <c r="J146" i="3"/>
  <c r="I146" i="3"/>
  <c r="H146" i="3"/>
  <c r="K145" i="3"/>
  <c r="J145" i="3"/>
  <c r="I145" i="3"/>
  <c r="H145" i="3"/>
  <c r="K144" i="3"/>
  <c r="J144" i="3"/>
  <c r="I144" i="3"/>
  <c r="H144" i="3"/>
  <c r="K143" i="3"/>
  <c r="J143" i="3"/>
  <c r="I143" i="3"/>
  <c r="H143" i="3"/>
  <c r="K142" i="3"/>
  <c r="J142" i="3"/>
  <c r="I142" i="3"/>
  <c r="H142" i="3"/>
  <c r="K141" i="3"/>
  <c r="J141" i="3"/>
  <c r="I141" i="3"/>
  <c r="H141" i="3"/>
  <c r="K140" i="3"/>
  <c r="J140" i="3"/>
  <c r="I140" i="3"/>
  <c r="H140" i="3"/>
  <c r="K139" i="3"/>
  <c r="J139" i="3"/>
  <c r="I139" i="3"/>
  <c r="H139" i="3"/>
  <c r="K138" i="3"/>
  <c r="J138" i="3"/>
  <c r="I138" i="3"/>
  <c r="H138" i="3"/>
  <c r="K137" i="3"/>
  <c r="J137" i="3"/>
  <c r="I137" i="3"/>
  <c r="H137" i="3"/>
  <c r="K136" i="3"/>
  <c r="J136" i="3"/>
  <c r="I136" i="3"/>
  <c r="H136" i="3"/>
  <c r="K135" i="3"/>
  <c r="J135" i="3"/>
  <c r="I135" i="3"/>
  <c r="H135" i="3"/>
  <c r="K134" i="3"/>
  <c r="J134" i="3"/>
  <c r="I134" i="3"/>
  <c r="H134" i="3"/>
  <c r="K133" i="3"/>
  <c r="J133" i="3"/>
  <c r="I133" i="3"/>
  <c r="H133" i="3"/>
  <c r="K132" i="3"/>
  <c r="J132" i="3"/>
  <c r="I132" i="3"/>
  <c r="H132" i="3"/>
  <c r="K131" i="3"/>
  <c r="J131" i="3"/>
  <c r="I131" i="3"/>
  <c r="H131" i="3"/>
  <c r="K130" i="3"/>
  <c r="J130" i="3"/>
  <c r="I130" i="3"/>
  <c r="H130" i="3"/>
  <c r="K129" i="3"/>
  <c r="J129" i="3"/>
  <c r="I129" i="3"/>
  <c r="H129" i="3"/>
  <c r="K128" i="3"/>
  <c r="J128" i="3"/>
  <c r="I128" i="3"/>
  <c r="H128" i="3"/>
  <c r="K127" i="3"/>
  <c r="J127" i="3"/>
  <c r="I127" i="3"/>
  <c r="H127" i="3"/>
  <c r="K126" i="3"/>
  <c r="J126" i="3"/>
  <c r="I126" i="3"/>
  <c r="H126" i="3"/>
  <c r="K125" i="3"/>
  <c r="J125" i="3"/>
  <c r="I125" i="3"/>
  <c r="H125" i="3"/>
  <c r="K124" i="3"/>
  <c r="J124" i="3"/>
  <c r="I124" i="3"/>
  <c r="H124" i="3"/>
  <c r="K123" i="3"/>
  <c r="J123" i="3"/>
  <c r="I123" i="3"/>
  <c r="H123" i="3"/>
  <c r="K122" i="3"/>
  <c r="J122" i="3"/>
  <c r="I122" i="3"/>
  <c r="H122" i="3"/>
  <c r="K121" i="3"/>
  <c r="J121" i="3"/>
  <c r="I121" i="3"/>
  <c r="H121" i="3"/>
  <c r="K120" i="3"/>
  <c r="J120" i="3"/>
  <c r="I120" i="3"/>
  <c r="H120" i="3"/>
  <c r="K119" i="3"/>
  <c r="J119" i="3"/>
  <c r="I119" i="3"/>
  <c r="H119" i="3"/>
  <c r="K118" i="3"/>
  <c r="J118" i="3"/>
  <c r="I118" i="3"/>
  <c r="H118" i="3"/>
  <c r="K117" i="3"/>
  <c r="J117" i="3"/>
  <c r="I117" i="3"/>
  <c r="H117" i="3"/>
  <c r="K116" i="3"/>
  <c r="J116" i="3"/>
  <c r="I116" i="3"/>
  <c r="H116" i="3"/>
  <c r="K115" i="3"/>
  <c r="J115" i="3"/>
  <c r="I115" i="3"/>
  <c r="H115" i="3"/>
  <c r="K114" i="3"/>
  <c r="J114" i="3"/>
  <c r="I114" i="3"/>
  <c r="H114" i="3"/>
  <c r="K113" i="3"/>
  <c r="J113" i="3"/>
  <c r="I113" i="3"/>
  <c r="H113" i="3"/>
  <c r="K112" i="3"/>
  <c r="J112" i="3"/>
  <c r="I112" i="3"/>
  <c r="H112" i="3"/>
  <c r="K111" i="3"/>
  <c r="J111" i="3"/>
  <c r="I111" i="3"/>
  <c r="H111" i="3"/>
  <c r="K110" i="3"/>
  <c r="J110" i="3"/>
  <c r="I110" i="3"/>
  <c r="H110" i="3"/>
  <c r="K109" i="3"/>
  <c r="J109" i="3"/>
  <c r="I109" i="3"/>
  <c r="H109" i="3"/>
  <c r="K108" i="3"/>
  <c r="J108" i="3"/>
  <c r="I108" i="3"/>
  <c r="H108" i="3"/>
  <c r="K107" i="3"/>
  <c r="J107" i="3"/>
  <c r="I107" i="3"/>
  <c r="H107" i="3"/>
  <c r="K106" i="3"/>
  <c r="J106" i="3"/>
  <c r="I106" i="3"/>
  <c r="H106" i="3"/>
  <c r="K105" i="3"/>
  <c r="J105" i="3"/>
  <c r="I105" i="3"/>
  <c r="H105" i="3"/>
  <c r="K104" i="3"/>
  <c r="J104" i="3"/>
  <c r="I104" i="3"/>
  <c r="H104" i="3"/>
  <c r="K103" i="3"/>
  <c r="J103" i="3"/>
  <c r="I103" i="3"/>
  <c r="H103" i="3"/>
  <c r="K102" i="3"/>
  <c r="J102" i="3"/>
  <c r="I102" i="3"/>
  <c r="H102" i="3"/>
  <c r="K101" i="3"/>
  <c r="J101" i="3"/>
  <c r="I101" i="3"/>
  <c r="H101" i="3"/>
  <c r="K100" i="3"/>
  <c r="J100" i="3"/>
  <c r="I100" i="3"/>
  <c r="H100" i="3"/>
  <c r="K99" i="3"/>
  <c r="J99" i="3"/>
  <c r="I99" i="3"/>
  <c r="H99" i="3"/>
  <c r="K98" i="3"/>
  <c r="J98" i="3"/>
  <c r="I98" i="3"/>
  <c r="H98" i="3"/>
  <c r="K97" i="3"/>
  <c r="J97" i="3"/>
  <c r="I97" i="3"/>
  <c r="H97" i="3"/>
  <c r="K96" i="3"/>
  <c r="J96" i="3"/>
  <c r="I96" i="3"/>
  <c r="H96" i="3"/>
  <c r="K95" i="3"/>
  <c r="J95" i="3"/>
  <c r="I95" i="3"/>
  <c r="H95" i="3"/>
  <c r="K94" i="3"/>
  <c r="J94" i="3"/>
  <c r="I94" i="3"/>
  <c r="H94" i="3"/>
  <c r="K93" i="3"/>
  <c r="J93" i="3"/>
  <c r="I93" i="3"/>
  <c r="H93" i="3"/>
  <c r="K92" i="3"/>
  <c r="J92" i="3"/>
  <c r="I92" i="3"/>
  <c r="H92" i="3"/>
  <c r="K91" i="3"/>
  <c r="J91" i="3"/>
  <c r="I91" i="3"/>
  <c r="H91" i="3"/>
  <c r="K90" i="3"/>
  <c r="J90" i="3"/>
  <c r="I90" i="3"/>
  <c r="H90" i="3"/>
  <c r="K89" i="3"/>
  <c r="J89" i="3"/>
  <c r="I89" i="3"/>
  <c r="H89" i="3"/>
  <c r="K88" i="3"/>
  <c r="J88" i="3"/>
  <c r="I88" i="3"/>
  <c r="H88" i="3"/>
  <c r="K87" i="3"/>
  <c r="J87" i="3"/>
  <c r="I87" i="3"/>
  <c r="H87" i="3"/>
  <c r="K86" i="3"/>
  <c r="J86" i="3"/>
  <c r="I86" i="3"/>
  <c r="H86" i="3"/>
  <c r="K85" i="3"/>
  <c r="J85" i="3"/>
  <c r="I85" i="3"/>
  <c r="H85" i="3"/>
  <c r="K84" i="3"/>
  <c r="J84" i="3"/>
  <c r="I84" i="3"/>
  <c r="H84" i="3"/>
  <c r="K83" i="3"/>
  <c r="J83" i="3"/>
  <c r="I83" i="3"/>
  <c r="H83" i="3"/>
  <c r="K82" i="3"/>
  <c r="J82" i="3"/>
  <c r="I82" i="3"/>
  <c r="H82" i="3"/>
  <c r="K81" i="3"/>
  <c r="J81" i="3"/>
  <c r="I81" i="3"/>
  <c r="H81" i="3"/>
  <c r="K80" i="3"/>
  <c r="J80" i="3"/>
  <c r="I80" i="3"/>
  <c r="H80" i="3"/>
  <c r="K79" i="3"/>
  <c r="J79" i="3"/>
  <c r="I79" i="3"/>
  <c r="H79" i="3"/>
  <c r="K78" i="3"/>
  <c r="J78" i="3"/>
  <c r="I78" i="3"/>
  <c r="H78" i="3"/>
  <c r="K77" i="3"/>
  <c r="J77" i="3"/>
  <c r="I77" i="3"/>
  <c r="H77" i="3"/>
  <c r="K76" i="3"/>
  <c r="J76" i="3"/>
  <c r="I76" i="3"/>
  <c r="H76" i="3"/>
  <c r="K75" i="3"/>
  <c r="J75" i="3"/>
  <c r="I75" i="3"/>
  <c r="H75" i="3"/>
  <c r="K74" i="3"/>
  <c r="J74" i="3"/>
  <c r="I74" i="3"/>
  <c r="H74" i="3"/>
  <c r="K73" i="3"/>
  <c r="J73" i="3"/>
  <c r="I73" i="3"/>
  <c r="H73" i="3"/>
  <c r="K72" i="3"/>
  <c r="J72" i="3"/>
  <c r="I72" i="3"/>
  <c r="H72" i="3"/>
  <c r="K71" i="3"/>
  <c r="J71" i="3"/>
  <c r="I71" i="3"/>
  <c r="H71" i="3"/>
  <c r="K70" i="3"/>
  <c r="J70" i="3"/>
  <c r="I70" i="3"/>
  <c r="H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H54" i="3"/>
  <c r="K53" i="3"/>
  <c r="J53" i="3"/>
  <c r="I53" i="3"/>
  <c r="H53" i="3"/>
  <c r="K52" i="3"/>
  <c r="J52" i="3"/>
  <c r="I52" i="3"/>
  <c r="H52" i="3"/>
  <c r="K51" i="3"/>
  <c r="J51" i="3"/>
  <c r="I51" i="3"/>
  <c r="H51" i="3"/>
  <c r="K50" i="3"/>
  <c r="J50" i="3"/>
  <c r="I50" i="3"/>
  <c r="H50" i="3"/>
  <c r="K49" i="3"/>
  <c r="J49" i="3"/>
  <c r="I49" i="3"/>
  <c r="H49" i="3"/>
  <c r="K48" i="3"/>
  <c r="J48" i="3"/>
  <c r="I48" i="3"/>
  <c r="H48" i="3"/>
  <c r="K47" i="3"/>
  <c r="J47" i="3"/>
  <c r="I47" i="3"/>
  <c r="H47" i="3"/>
  <c r="K46" i="3"/>
  <c r="J46" i="3"/>
  <c r="I46" i="3"/>
  <c r="H46" i="3"/>
  <c r="K45" i="3"/>
  <c r="J45" i="3"/>
  <c r="I45" i="3"/>
  <c r="H45" i="3"/>
  <c r="K44" i="3"/>
  <c r="J44" i="3"/>
  <c r="I44" i="3"/>
  <c r="H44" i="3"/>
  <c r="K43" i="3"/>
  <c r="J43" i="3"/>
  <c r="I43" i="3"/>
  <c r="H43" i="3"/>
  <c r="K42" i="3"/>
  <c r="J42" i="3"/>
  <c r="I42" i="3"/>
  <c r="H42" i="3"/>
  <c r="K41" i="3"/>
  <c r="J41" i="3"/>
  <c r="I41" i="3"/>
  <c r="H41" i="3"/>
  <c r="K40" i="3"/>
  <c r="J40" i="3"/>
  <c r="I40" i="3"/>
  <c r="H40" i="3"/>
  <c r="K39" i="3"/>
  <c r="J39" i="3"/>
  <c r="I39" i="3"/>
  <c r="H39" i="3"/>
  <c r="K38" i="3"/>
  <c r="J38" i="3"/>
  <c r="I38" i="3"/>
  <c r="H38" i="3"/>
  <c r="K37" i="3"/>
  <c r="J37" i="3"/>
  <c r="I37" i="3"/>
  <c r="H37" i="3"/>
  <c r="K36" i="3"/>
  <c r="J36" i="3"/>
  <c r="I36" i="3"/>
  <c r="H36" i="3"/>
  <c r="K35" i="3"/>
  <c r="J35" i="3"/>
  <c r="I35" i="3"/>
  <c r="H35" i="3"/>
  <c r="K34" i="3"/>
  <c r="J34" i="3"/>
  <c r="I34" i="3"/>
  <c r="H34" i="3"/>
  <c r="K33" i="3"/>
  <c r="J33" i="3"/>
  <c r="I33" i="3"/>
  <c r="H33" i="3"/>
  <c r="K32" i="3"/>
  <c r="J32" i="3"/>
  <c r="I32" i="3"/>
  <c r="H32" i="3"/>
  <c r="K31" i="3"/>
  <c r="J31" i="3"/>
  <c r="I31" i="3"/>
  <c r="H31" i="3"/>
  <c r="K30" i="3"/>
  <c r="J30" i="3"/>
  <c r="I30" i="3"/>
  <c r="H30" i="3"/>
  <c r="K29" i="3"/>
  <c r="J29" i="3"/>
  <c r="I29" i="3"/>
  <c r="H29" i="3"/>
  <c r="K28" i="3"/>
  <c r="J28" i="3"/>
  <c r="I28" i="3"/>
  <c r="H28" i="3"/>
  <c r="K27" i="3"/>
  <c r="J27" i="3"/>
  <c r="I27" i="3"/>
  <c r="H27" i="3"/>
  <c r="K26" i="3"/>
  <c r="J26" i="3"/>
  <c r="I26" i="3"/>
  <c r="H26" i="3"/>
  <c r="K25" i="3"/>
  <c r="J25" i="3"/>
  <c r="I25" i="3"/>
  <c r="H25" i="3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L108" i="14"/>
  <c r="I108" i="14"/>
  <c r="H108" i="14"/>
  <c r="G108" i="14"/>
  <c r="L107" i="14"/>
  <c r="I107" i="14"/>
  <c r="H107" i="14"/>
  <c r="G107" i="14"/>
  <c r="L106" i="14"/>
  <c r="I106" i="14"/>
  <c r="H106" i="14"/>
  <c r="G106" i="14"/>
  <c r="L105" i="14"/>
  <c r="I105" i="14"/>
  <c r="H105" i="14"/>
  <c r="G105" i="14"/>
  <c r="L104" i="14"/>
  <c r="I104" i="14"/>
  <c r="H104" i="14"/>
  <c r="G104" i="14"/>
  <c r="L103" i="14"/>
  <c r="I103" i="14"/>
  <c r="H103" i="14"/>
  <c r="G103" i="14"/>
  <c r="L102" i="14"/>
  <c r="I102" i="14"/>
  <c r="H102" i="14"/>
  <c r="G102" i="14"/>
  <c r="L101" i="14"/>
  <c r="I101" i="14"/>
  <c r="H101" i="14"/>
  <c r="G101" i="14"/>
  <c r="L100" i="14"/>
  <c r="I100" i="14"/>
  <c r="K100" i="14" s="1"/>
  <c r="H100" i="14"/>
  <c r="G100" i="14"/>
  <c r="L99" i="14"/>
  <c r="I99" i="14"/>
  <c r="H99" i="14"/>
  <c r="G99" i="14"/>
  <c r="L98" i="14"/>
  <c r="I98" i="14"/>
  <c r="H98" i="14"/>
  <c r="G98" i="14"/>
  <c r="L97" i="14"/>
  <c r="I97" i="14"/>
  <c r="H97" i="14"/>
  <c r="G97" i="14"/>
  <c r="L96" i="14"/>
  <c r="I96" i="14"/>
  <c r="H96" i="14"/>
  <c r="G96" i="14"/>
  <c r="L95" i="14"/>
  <c r="I95" i="14"/>
  <c r="H95" i="14"/>
  <c r="G95" i="14"/>
  <c r="L94" i="14"/>
  <c r="I94" i="14"/>
  <c r="H94" i="14"/>
  <c r="G94" i="14"/>
  <c r="L93" i="14"/>
  <c r="I93" i="14"/>
  <c r="H93" i="14"/>
  <c r="G93" i="14"/>
  <c r="L92" i="14"/>
  <c r="I92" i="14"/>
  <c r="K92" i="14" s="1"/>
  <c r="H92" i="14"/>
  <c r="G92" i="14"/>
  <c r="L91" i="14"/>
  <c r="I91" i="14"/>
  <c r="H91" i="14"/>
  <c r="G91" i="14"/>
  <c r="L90" i="14"/>
  <c r="I90" i="14"/>
  <c r="H90" i="14"/>
  <c r="G90" i="14"/>
  <c r="L89" i="14"/>
  <c r="I89" i="14"/>
  <c r="H89" i="14"/>
  <c r="G89" i="14"/>
  <c r="L88" i="14"/>
  <c r="I88" i="14"/>
  <c r="H88" i="14"/>
  <c r="G88" i="14"/>
  <c r="L87" i="14"/>
  <c r="I87" i="14"/>
  <c r="H87" i="14"/>
  <c r="G87" i="14"/>
  <c r="L86" i="14"/>
  <c r="I86" i="14"/>
  <c r="H86" i="14"/>
  <c r="G86" i="14"/>
  <c r="L85" i="14"/>
  <c r="I85" i="14"/>
  <c r="H85" i="14"/>
  <c r="G85" i="14"/>
  <c r="L84" i="14"/>
  <c r="I84" i="14"/>
  <c r="H84" i="14"/>
  <c r="G84" i="14"/>
  <c r="L83" i="14"/>
  <c r="I83" i="14"/>
  <c r="H83" i="14"/>
  <c r="G83" i="14"/>
  <c r="L82" i="14"/>
  <c r="I82" i="14"/>
  <c r="H82" i="14"/>
  <c r="G82" i="14"/>
  <c r="L81" i="14"/>
  <c r="I81" i="14"/>
  <c r="H81" i="14"/>
  <c r="G81" i="14"/>
  <c r="L80" i="14"/>
  <c r="I80" i="14"/>
  <c r="H80" i="14"/>
  <c r="G80" i="14"/>
  <c r="L79" i="14"/>
  <c r="I79" i="14"/>
  <c r="H79" i="14"/>
  <c r="G79" i="14"/>
  <c r="L78" i="14"/>
  <c r="I78" i="14"/>
  <c r="H78" i="14"/>
  <c r="G78" i="14"/>
  <c r="L77" i="14"/>
  <c r="I77" i="14"/>
  <c r="H77" i="14"/>
  <c r="G77" i="14"/>
  <c r="L76" i="14"/>
  <c r="I76" i="14"/>
  <c r="K76" i="14" s="1"/>
  <c r="H76" i="14"/>
  <c r="G76" i="14"/>
  <c r="L75" i="14"/>
  <c r="I75" i="14"/>
  <c r="K75" i="14" s="1"/>
  <c r="H75" i="14"/>
  <c r="G75" i="14"/>
  <c r="L74" i="14"/>
  <c r="I74" i="14"/>
  <c r="H74" i="14"/>
  <c r="G74" i="14"/>
  <c r="L73" i="14"/>
  <c r="I73" i="14"/>
  <c r="H73" i="14"/>
  <c r="G73" i="14"/>
  <c r="L72" i="14"/>
  <c r="I72" i="14"/>
  <c r="H72" i="14"/>
  <c r="G72" i="14"/>
  <c r="L71" i="14"/>
  <c r="I71" i="14"/>
  <c r="H71" i="14"/>
  <c r="G71" i="14"/>
  <c r="L70" i="14"/>
  <c r="I70" i="14"/>
  <c r="H70" i="14"/>
  <c r="G70" i="14"/>
  <c r="L69" i="14"/>
  <c r="I69" i="14"/>
  <c r="H69" i="14"/>
  <c r="G69" i="14"/>
  <c r="L68" i="14"/>
  <c r="I68" i="14"/>
  <c r="H68" i="14"/>
  <c r="G68" i="14"/>
  <c r="L67" i="14"/>
  <c r="I67" i="14"/>
  <c r="H67" i="14"/>
  <c r="G67" i="14"/>
  <c r="L66" i="14"/>
  <c r="I66" i="14"/>
  <c r="H66" i="14"/>
  <c r="G66" i="14"/>
  <c r="L65" i="14"/>
  <c r="I65" i="14"/>
  <c r="H65" i="14"/>
  <c r="G65" i="14"/>
  <c r="L64" i="14"/>
  <c r="I64" i="14"/>
  <c r="H64" i="14"/>
  <c r="G64" i="14"/>
  <c r="L63" i="14"/>
  <c r="I63" i="14"/>
  <c r="H63" i="14"/>
  <c r="G63" i="14"/>
  <c r="L62" i="14"/>
  <c r="I62" i="14"/>
  <c r="H62" i="14"/>
  <c r="G62" i="14"/>
  <c r="L61" i="14"/>
  <c r="I61" i="14"/>
  <c r="H61" i="14"/>
  <c r="G61" i="14"/>
  <c r="L60" i="14"/>
  <c r="I60" i="14"/>
  <c r="K60" i="14" s="1"/>
  <c r="H60" i="14"/>
  <c r="G60" i="14"/>
  <c r="L59" i="14"/>
  <c r="I59" i="14"/>
  <c r="H59" i="14"/>
  <c r="G59" i="14"/>
  <c r="L58" i="14"/>
  <c r="I58" i="14"/>
  <c r="H58" i="14"/>
  <c r="G58" i="14"/>
  <c r="L57" i="14"/>
  <c r="I57" i="14"/>
  <c r="K57" i="14" s="1"/>
  <c r="H57" i="14"/>
  <c r="G57" i="14"/>
  <c r="L56" i="14"/>
  <c r="I56" i="14"/>
  <c r="H56" i="14"/>
  <c r="G56" i="14"/>
  <c r="L55" i="14"/>
  <c r="I55" i="14"/>
  <c r="H55" i="14"/>
  <c r="G55" i="14"/>
  <c r="L54" i="14"/>
  <c r="I54" i="14"/>
  <c r="H54" i="14"/>
  <c r="G54" i="14"/>
  <c r="L53" i="14"/>
  <c r="I53" i="14"/>
  <c r="H53" i="14"/>
  <c r="G53" i="14"/>
  <c r="L52" i="14"/>
  <c r="I52" i="14"/>
  <c r="H52" i="14"/>
  <c r="G52" i="14"/>
  <c r="L51" i="14"/>
  <c r="I51" i="14"/>
  <c r="H51" i="14"/>
  <c r="G51" i="14"/>
  <c r="L50" i="14"/>
  <c r="I50" i="14"/>
  <c r="H50" i="14"/>
  <c r="G50" i="14"/>
  <c r="L49" i="14"/>
  <c r="I49" i="14"/>
  <c r="K49" i="14" s="1"/>
  <c r="H49" i="14"/>
  <c r="G49" i="14"/>
  <c r="L48" i="14"/>
  <c r="I48" i="14"/>
  <c r="H48" i="14"/>
  <c r="G48" i="14"/>
  <c r="L47" i="14"/>
  <c r="I47" i="14"/>
  <c r="H47" i="14"/>
  <c r="G47" i="14"/>
  <c r="L46" i="14"/>
  <c r="I46" i="14"/>
  <c r="H46" i="14"/>
  <c r="G46" i="14"/>
  <c r="L45" i="14"/>
  <c r="I45" i="14"/>
  <c r="H45" i="14"/>
  <c r="G45" i="14"/>
  <c r="L44" i="14"/>
  <c r="I44" i="14"/>
  <c r="H44" i="14"/>
  <c r="G44" i="14"/>
  <c r="L43" i="14"/>
  <c r="I43" i="14"/>
  <c r="K43" i="14" s="1"/>
  <c r="H43" i="14"/>
  <c r="G43" i="14"/>
  <c r="L42" i="14"/>
  <c r="I42" i="14"/>
  <c r="H42" i="14"/>
  <c r="G42" i="14"/>
  <c r="L41" i="14"/>
  <c r="I41" i="14"/>
  <c r="H41" i="14"/>
  <c r="G41" i="14"/>
  <c r="L40" i="14"/>
  <c r="I40" i="14"/>
  <c r="H40" i="14"/>
  <c r="G40" i="14"/>
  <c r="L39" i="14"/>
  <c r="I39" i="14"/>
  <c r="H39" i="14"/>
  <c r="G39" i="14"/>
  <c r="L38" i="14"/>
  <c r="I38" i="14"/>
  <c r="H38" i="14"/>
  <c r="G38" i="14"/>
  <c r="L37" i="14"/>
  <c r="I37" i="14"/>
  <c r="H37" i="14"/>
  <c r="G37" i="14"/>
  <c r="L36" i="14"/>
  <c r="I36" i="14"/>
  <c r="H36" i="14"/>
  <c r="G36" i="14"/>
  <c r="L35" i="14"/>
  <c r="I35" i="14"/>
  <c r="H35" i="14"/>
  <c r="G35" i="14"/>
  <c r="L34" i="14"/>
  <c r="I34" i="14"/>
  <c r="H34" i="14"/>
  <c r="G34" i="14"/>
  <c r="L33" i="14"/>
  <c r="I33" i="14"/>
  <c r="K33" i="14" s="1"/>
  <c r="H33" i="14"/>
  <c r="G33" i="14"/>
  <c r="L32" i="14"/>
  <c r="I32" i="14"/>
  <c r="H32" i="14"/>
  <c r="G32" i="14"/>
  <c r="L31" i="14"/>
  <c r="I31" i="14"/>
  <c r="H31" i="14"/>
  <c r="G31" i="14"/>
  <c r="L30" i="14"/>
  <c r="I30" i="14"/>
  <c r="H30" i="14"/>
  <c r="G30" i="14"/>
  <c r="L29" i="14"/>
  <c r="I29" i="14"/>
  <c r="H29" i="14"/>
  <c r="G29" i="14"/>
  <c r="L28" i="14"/>
  <c r="I28" i="14"/>
  <c r="K28" i="14" s="1"/>
  <c r="M28" i="14" s="1"/>
  <c r="N28" i="14" s="1"/>
  <c r="O28" i="14" s="1"/>
  <c r="H28" i="14"/>
  <c r="G28" i="14"/>
  <c r="L27" i="14"/>
  <c r="I27" i="14"/>
  <c r="K27" i="14" s="1"/>
  <c r="H27" i="14"/>
  <c r="G27" i="14"/>
  <c r="L26" i="14"/>
  <c r="I26" i="14"/>
  <c r="H26" i="14"/>
  <c r="G26" i="14"/>
  <c r="L25" i="14"/>
  <c r="I25" i="14"/>
  <c r="H25" i="14"/>
  <c r="G25" i="14"/>
  <c r="L24" i="14"/>
  <c r="I24" i="14"/>
  <c r="H24" i="14"/>
  <c r="G24" i="14"/>
  <c r="L23" i="14"/>
  <c r="I23" i="14"/>
  <c r="H23" i="14"/>
  <c r="G23" i="14"/>
  <c r="L22" i="14"/>
  <c r="I22" i="14"/>
  <c r="H22" i="14"/>
  <c r="G22" i="14"/>
  <c r="L21" i="14"/>
  <c r="I21" i="14"/>
  <c r="H21" i="14"/>
  <c r="G21" i="14"/>
  <c r="L20" i="14"/>
  <c r="I20" i="14"/>
  <c r="K20" i="14" s="1"/>
  <c r="M20" i="14" s="1"/>
  <c r="N20" i="14" s="1"/>
  <c r="O20" i="14" s="1"/>
  <c r="H20" i="14"/>
  <c r="G20" i="14"/>
  <c r="L19" i="14"/>
  <c r="I19" i="14"/>
  <c r="H19" i="14"/>
  <c r="G19" i="14"/>
  <c r="L18" i="14"/>
  <c r="I18" i="14"/>
  <c r="H18" i="14"/>
  <c r="G18" i="14"/>
  <c r="L17" i="14"/>
  <c r="I17" i="14"/>
  <c r="K17" i="14" s="1"/>
  <c r="H17" i="14"/>
  <c r="G17" i="14"/>
  <c r="L16" i="14"/>
  <c r="I16" i="14"/>
  <c r="H16" i="14"/>
  <c r="G16" i="14"/>
  <c r="L15" i="14"/>
  <c r="I15" i="14"/>
  <c r="H15" i="14"/>
  <c r="G15" i="14"/>
  <c r="L14" i="14"/>
  <c r="I14" i="14"/>
  <c r="H14" i="14"/>
  <c r="G14" i="14"/>
  <c r="L13" i="14"/>
  <c r="I13" i="14"/>
  <c r="H13" i="14"/>
  <c r="G13" i="14"/>
  <c r="L12" i="14"/>
  <c r="I12" i="14"/>
  <c r="H12" i="14"/>
  <c r="G12" i="14"/>
  <c r="L11" i="14"/>
  <c r="I11" i="14"/>
  <c r="H11" i="14"/>
  <c r="G11" i="14"/>
  <c r="L10" i="14"/>
  <c r="I10" i="14"/>
  <c r="H10" i="14"/>
  <c r="G10" i="14"/>
  <c r="L9" i="14"/>
  <c r="I9" i="14"/>
  <c r="H9" i="14"/>
  <c r="G9" i="14"/>
  <c r="L8" i="14"/>
  <c r="I8" i="14"/>
  <c r="H8" i="14"/>
  <c r="G8" i="14"/>
  <c r="C4" i="17" s="1" a="1"/>
  <c r="C4" i="17" s="1"/>
  <c r="M33" i="14" l="1"/>
  <c r="N33" i="14" s="1"/>
  <c r="O33" i="14" s="1"/>
  <c r="M43" i="14"/>
  <c r="N43" i="14" s="1"/>
  <c r="O43" i="14" s="1"/>
  <c r="M49" i="14"/>
  <c r="N49" i="14" s="1"/>
  <c r="O49" i="14" s="1"/>
  <c r="M57" i="14"/>
  <c r="N57" i="14" s="1"/>
  <c r="O57" i="14" s="1"/>
  <c r="M75" i="14"/>
  <c r="N75" i="14" s="1"/>
  <c r="O75" i="14" s="1"/>
  <c r="M17" i="14"/>
  <c r="N17" i="14" s="1"/>
  <c r="O17" i="14" s="1"/>
  <c r="M60" i="14"/>
  <c r="N60" i="14" s="1"/>
  <c r="O60" i="14" s="1"/>
  <c r="M27" i="14"/>
  <c r="N27" i="14" s="1"/>
  <c r="O27" i="14" s="1"/>
  <c r="K41" i="14"/>
  <c r="M41" i="14" s="1"/>
  <c r="N41" i="14" s="1"/>
  <c r="O41" i="14" s="1"/>
  <c r="K108" i="14"/>
  <c r="M108" i="14" s="1"/>
  <c r="N108" i="14" s="1"/>
  <c r="O108" i="14" s="1"/>
  <c r="K12" i="14"/>
  <c r="M12" i="14" s="1"/>
  <c r="N12" i="14" s="1"/>
  <c r="O12" i="14" s="1"/>
  <c r="K19" i="14"/>
  <c r="K36" i="14"/>
  <c r="M36" i="14" s="1"/>
  <c r="N36" i="14" s="1"/>
  <c r="O36" i="14" s="1"/>
  <c r="K52" i="14"/>
  <c r="M52" i="14" s="1"/>
  <c r="N52" i="14" s="1"/>
  <c r="O52" i="14" s="1"/>
  <c r="K9" i="14"/>
  <c r="M9" i="14" s="1"/>
  <c r="N9" i="14" s="1"/>
  <c r="O9" i="14" s="1"/>
  <c r="K68" i="14"/>
  <c r="M68" i="14" s="1"/>
  <c r="N68" i="14" s="1"/>
  <c r="O68" i="14" s="1"/>
  <c r="M100" i="14"/>
  <c r="N100" i="14" s="1"/>
  <c r="O100" i="14" s="1"/>
  <c r="K11" i="14"/>
  <c r="M11" i="14" s="1"/>
  <c r="N11" i="14" s="1"/>
  <c r="O11" i="14" s="1"/>
  <c r="K35" i="14"/>
  <c r="M35" i="14" s="1"/>
  <c r="N35" i="14" s="1"/>
  <c r="O35" i="14" s="1"/>
  <c r="K65" i="14"/>
  <c r="M65" i="14" s="1"/>
  <c r="N65" i="14" s="1"/>
  <c r="O65" i="14" s="1"/>
  <c r="K25" i="14"/>
  <c r="M25" i="14" s="1"/>
  <c r="N25" i="14" s="1"/>
  <c r="O25" i="14" s="1"/>
  <c r="K44" i="14"/>
  <c r="M44" i="14" s="1"/>
  <c r="N44" i="14" s="1"/>
  <c r="O44" i="14" s="1"/>
  <c r="M76" i="14"/>
  <c r="N76" i="14" s="1"/>
  <c r="O76" i="14" s="1"/>
  <c r="M92" i="14"/>
  <c r="N92" i="14" s="1"/>
  <c r="O92" i="14" s="1"/>
  <c r="L462" i="3"/>
  <c r="M270" i="3"/>
  <c r="M470" i="3"/>
  <c r="L350" i="3"/>
  <c r="L503" i="3"/>
  <c r="M83" i="3"/>
  <c r="M207" i="3"/>
  <c r="M500" i="3"/>
  <c r="M471" i="3"/>
  <c r="L258" i="3"/>
  <c r="M294" i="3"/>
  <c r="M486" i="3"/>
  <c r="L489" i="3"/>
  <c r="L497" i="3"/>
  <c r="M502" i="3"/>
  <c r="M381" i="3"/>
  <c r="L397" i="3"/>
  <c r="K98" i="14"/>
  <c r="M377" i="3"/>
  <c r="M409" i="3"/>
  <c r="K23" i="14"/>
  <c r="M23" i="14" s="1"/>
  <c r="N23" i="14" s="1"/>
  <c r="O23" i="14" s="1"/>
  <c r="K71" i="14"/>
  <c r="M71" i="14" s="1"/>
  <c r="N71" i="14" s="1"/>
  <c r="O71" i="14" s="1"/>
  <c r="L45" i="3"/>
  <c r="K47" i="14"/>
  <c r="M47" i="14" s="1"/>
  <c r="N47" i="14" s="1"/>
  <c r="O47" i="14" s="1"/>
  <c r="K63" i="14"/>
  <c r="M63" i="14" s="1"/>
  <c r="N63" i="14" s="1"/>
  <c r="O63" i="14" s="1"/>
  <c r="K39" i="14"/>
  <c r="M39" i="14" s="1"/>
  <c r="N39" i="14" s="1"/>
  <c r="O39" i="14" s="1"/>
  <c r="K79" i="14"/>
  <c r="M79" i="14" s="1"/>
  <c r="N79" i="14" s="1"/>
  <c r="O79" i="14" s="1"/>
  <c r="L75" i="3"/>
  <c r="L451" i="3"/>
  <c r="K31" i="14"/>
  <c r="M31" i="14" s="1"/>
  <c r="N31" i="14" s="1"/>
  <c r="O31" i="14" s="1"/>
  <c r="K55" i="14"/>
  <c r="M55" i="14" s="1"/>
  <c r="N55" i="14" s="1"/>
  <c r="O55" i="14" s="1"/>
  <c r="L24" i="3"/>
  <c r="L64" i="3"/>
  <c r="L224" i="3"/>
  <c r="N224" i="3" s="1"/>
  <c r="M416" i="3"/>
  <c r="M424" i="3"/>
  <c r="M432" i="3"/>
  <c r="L167" i="3"/>
  <c r="M423" i="3"/>
  <c r="M461" i="3"/>
  <c r="L464" i="3"/>
  <c r="L472" i="3"/>
  <c r="M480" i="3"/>
  <c r="L485" i="3"/>
  <c r="L493" i="3"/>
  <c r="M19" i="3"/>
  <c r="L48" i="3"/>
  <c r="L56" i="3"/>
  <c r="M174" i="3"/>
  <c r="L390" i="3"/>
  <c r="L446" i="3"/>
  <c r="L487" i="3"/>
  <c r="M42" i="3"/>
  <c r="L160" i="3"/>
  <c r="L192" i="3"/>
  <c r="L213" i="3"/>
  <c r="L328" i="3"/>
  <c r="L416" i="3"/>
  <c r="L443" i="3"/>
  <c r="L266" i="3"/>
  <c r="K99" i="14"/>
  <c r="M99" i="14" s="1"/>
  <c r="N99" i="14" s="1"/>
  <c r="O99" i="14" s="1"/>
  <c r="M321" i="3"/>
  <c r="K72" i="14"/>
  <c r="M72" i="14" s="1"/>
  <c r="N72" i="14" s="1"/>
  <c r="O72" i="14" s="1"/>
  <c r="L13" i="3"/>
  <c r="M75" i="3"/>
  <c r="M230" i="3"/>
  <c r="L358" i="3"/>
  <c r="K91" i="14"/>
  <c r="M91" i="14" s="1"/>
  <c r="N91" i="14" s="1"/>
  <c r="O91" i="14" s="1"/>
  <c r="M10" i="3"/>
  <c r="M99" i="3"/>
  <c r="M112" i="3"/>
  <c r="M120" i="3"/>
  <c r="L492" i="3"/>
  <c r="K34" i="14"/>
  <c r="M34" i="14" s="1"/>
  <c r="N34" i="14" s="1"/>
  <c r="O34" i="14" s="1"/>
  <c r="K69" i="14"/>
  <c r="M69" i="14" s="1"/>
  <c r="N69" i="14" s="1"/>
  <c r="O69" i="14" s="1"/>
  <c r="L264" i="3"/>
  <c r="N264" i="3" s="1"/>
  <c r="L288" i="3"/>
  <c r="L66" i="3"/>
  <c r="M74" i="3"/>
  <c r="L77" i="3"/>
  <c r="K61" i="14"/>
  <c r="M61" i="14" s="1"/>
  <c r="N61" i="14" s="1"/>
  <c r="O61" i="14" s="1"/>
  <c r="K83" i="14"/>
  <c r="M83" i="14" s="1"/>
  <c r="N83" i="14" s="1"/>
  <c r="O83" i="14" s="1"/>
  <c r="M49" i="3"/>
  <c r="L82" i="3"/>
  <c r="L111" i="3"/>
  <c r="L151" i="3"/>
  <c r="L277" i="3"/>
  <c r="M354" i="3"/>
  <c r="M370" i="3"/>
  <c r="K107" i="14"/>
  <c r="M107" i="14" s="1"/>
  <c r="N107" i="14" s="1"/>
  <c r="O107" i="14" s="1"/>
  <c r="L11" i="3"/>
  <c r="M239" i="3"/>
  <c r="M247" i="3"/>
  <c r="M255" i="3"/>
  <c r="L263" i="3"/>
  <c r="M287" i="3"/>
  <c r="K24" i="14"/>
  <c r="M24" i="14" s="1"/>
  <c r="N24" i="14" s="1"/>
  <c r="O24" i="14" s="1"/>
  <c r="K40" i="14"/>
  <c r="M40" i="14" s="1"/>
  <c r="N40" i="14" s="1"/>
  <c r="O40" i="14" s="1"/>
  <c r="K59" i="14"/>
  <c r="M59" i="14" s="1"/>
  <c r="N59" i="14" s="1"/>
  <c r="O59" i="14" s="1"/>
  <c r="K67" i="14"/>
  <c r="M67" i="14" s="1"/>
  <c r="N67" i="14" s="1"/>
  <c r="O67" i="14" s="1"/>
  <c r="K70" i="14"/>
  <c r="M70" i="14" s="1"/>
  <c r="N70" i="14" s="1"/>
  <c r="O70" i="14" s="1"/>
  <c r="K81" i="14"/>
  <c r="M81" i="14" s="1"/>
  <c r="N81" i="14" s="1"/>
  <c r="O81" i="14" s="1"/>
  <c r="K89" i="14"/>
  <c r="M89" i="14" s="1"/>
  <c r="N89" i="14" s="1"/>
  <c r="O89" i="14" s="1"/>
  <c r="K97" i="14"/>
  <c r="M97" i="14" s="1"/>
  <c r="N97" i="14" s="1"/>
  <c r="O97" i="14" s="1"/>
  <c r="K105" i="14"/>
  <c r="M105" i="14" s="1"/>
  <c r="N105" i="14" s="1"/>
  <c r="O105" i="14" s="1"/>
  <c r="K13" i="14"/>
  <c r="M13" i="14" s="1"/>
  <c r="N13" i="14" s="1"/>
  <c r="O13" i="14" s="1"/>
  <c r="M76" i="3"/>
  <c r="L127" i="3"/>
  <c r="L162" i="3"/>
  <c r="L194" i="3"/>
  <c r="M199" i="3"/>
  <c r="L202" i="3"/>
  <c r="L207" i="3"/>
  <c r="M428" i="3"/>
  <c r="L43" i="3"/>
  <c r="M81" i="3"/>
  <c r="M223" i="3"/>
  <c r="M237" i="3"/>
  <c r="K38" i="14"/>
  <c r="M38" i="14" s="1"/>
  <c r="N38" i="14" s="1"/>
  <c r="O38" i="14" s="1"/>
  <c r="K74" i="14"/>
  <c r="M74" i="14" s="1"/>
  <c r="N74" i="14" s="1"/>
  <c r="O74" i="14" s="1"/>
  <c r="M18" i="3"/>
  <c r="M26" i="3"/>
  <c r="M53" i="3"/>
  <c r="M61" i="3"/>
  <c r="M72" i="3"/>
  <c r="M206" i="3"/>
  <c r="M293" i="3"/>
  <c r="L341" i="3"/>
  <c r="L365" i="3"/>
  <c r="M384" i="3"/>
  <c r="L69" i="3"/>
  <c r="L96" i="3"/>
  <c r="M101" i="3"/>
  <c r="L290" i="3"/>
  <c r="M303" i="3"/>
  <c r="M311" i="3"/>
  <c r="M319" i="3"/>
  <c r="L327" i="3"/>
  <c r="M335" i="3"/>
  <c r="M351" i="3"/>
  <c r="M410" i="3"/>
  <c r="L445" i="3"/>
  <c r="M17" i="3"/>
  <c r="M25" i="3"/>
  <c r="M60" i="3"/>
  <c r="M173" i="3"/>
  <c r="K37" i="14"/>
  <c r="M37" i="14" s="1"/>
  <c r="N37" i="14" s="1"/>
  <c r="O37" i="14" s="1"/>
  <c r="K45" i="14"/>
  <c r="M45" i="14" s="1"/>
  <c r="N45" i="14" s="1"/>
  <c r="O45" i="14" s="1"/>
  <c r="K51" i="14"/>
  <c r="M51" i="14" s="1"/>
  <c r="N51" i="14" s="1"/>
  <c r="O51" i="14" s="1"/>
  <c r="K15" i="14"/>
  <c r="M15" i="14" s="1"/>
  <c r="N15" i="14" s="1"/>
  <c r="O15" i="14" s="1"/>
  <c r="K18" i="14"/>
  <c r="M18" i="14" s="1"/>
  <c r="N18" i="14" s="1"/>
  <c r="O18" i="14" s="1"/>
  <c r="K26" i="14"/>
  <c r="M26" i="14" s="1"/>
  <c r="N26" i="14" s="1"/>
  <c r="O26" i="14" s="1"/>
  <c r="K87" i="14"/>
  <c r="M87" i="14" s="1"/>
  <c r="N87" i="14" s="1"/>
  <c r="O87" i="14" s="1"/>
  <c r="K95" i="14"/>
  <c r="M95" i="14" s="1"/>
  <c r="N95" i="14" s="1"/>
  <c r="O95" i="14" s="1"/>
  <c r="K103" i="14"/>
  <c r="M103" i="14" s="1"/>
  <c r="N103" i="14" s="1"/>
  <c r="O103" i="14" s="1"/>
  <c r="K62" i="14"/>
  <c r="M62" i="14" s="1"/>
  <c r="N62" i="14" s="1"/>
  <c r="O62" i="14" s="1"/>
  <c r="K73" i="14"/>
  <c r="M73" i="14" s="1"/>
  <c r="N73" i="14" s="1"/>
  <c r="O73" i="14" s="1"/>
  <c r="K84" i="14"/>
  <c r="M84" i="14" s="1"/>
  <c r="N84" i="14" s="1"/>
  <c r="O84" i="14" s="1"/>
  <c r="K66" i="14"/>
  <c r="M66" i="14" s="1"/>
  <c r="N66" i="14" s="1"/>
  <c r="O66" i="14" s="1"/>
  <c r="K77" i="14"/>
  <c r="M77" i="14" s="1"/>
  <c r="N77" i="14" s="1"/>
  <c r="O77" i="14" s="1"/>
  <c r="M32" i="3"/>
  <c r="L85" i="3"/>
  <c r="M90" i="3"/>
  <c r="M133" i="3"/>
  <c r="L176" i="3"/>
  <c r="L226" i="3"/>
  <c r="L287" i="3"/>
  <c r="L330" i="3"/>
  <c r="L379" i="3"/>
  <c r="M501" i="3"/>
  <c r="L335" i="3"/>
  <c r="O335" i="3" s="1"/>
  <c r="M406" i="3"/>
  <c r="M479" i="3"/>
  <c r="K10" i="14"/>
  <c r="M10" i="14" s="1"/>
  <c r="N10" i="14" s="1"/>
  <c r="O10" i="14" s="1"/>
  <c r="K32" i="14"/>
  <c r="M32" i="14" s="1"/>
  <c r="N32" i="14" s="1"/>
  <c r="O32" i="14" s="1"/>
  <c r="K46" i="14"/>
  <c r="M46" i="14" s="1"/>
  <c r="N46" i="14" s="1"/>
  <c r="O46" i="14" s="1"/>
  <c r="L42" i="3"/>
  <c r="L51" i="3"/>
  <c r="L59" i="3"/>
  <c r="M92" i="3"/>
  <c r="M114" i="3"/>
  <c r="L119" i="3"/>
  <c r="M135" i="3"/>
  <c r="L138" i="3"/>
  <c r="M151" i="3"/>
  <c r="M154" i="3"/>
  <c r="M186" i="3"/>
  <c r="L200" i="3"/>
  <c r="L351" i="3"/>
  <c r="O351" i="3" s="1"/>
  <c r="K101" i="14"/>
  <c r="M101" i="14" s="1"/>
  <c r="N101" i="14" s="1"/>
  <c r="O101" i="14" s="1"/>
  <c r="L132" i="3"/>
  <c r="M140" i="3"/>
  <c r="M148" i="3"/>
  <c r="M208" i="3"/>
  <c r="M257" i="3"/>
  <c r="M361" i="3"/>
  <c r="L387" i="3"/>
  <c r="M392" i="3"/>
  <c r="M427" i="3"/>
  <c r="M451" i="3"/>
  <c r="M484" i="3"/>
  <c r="L3" i="3"/>
  <c r="L33" i="3"/>
  <c r="M50" i="3"/>
  <c r="M58" i="3"/>
  <c r="L91" i="3"/>
  <c r="M118" i="3"/>
  <c r="M150" i="3"/>
  <c r="M265" i="3"/>
  <c r="L271" i="3"/>
  <c r="L377" i="3"/>
  <c r="L384" i="3"/>
  <c r="M456" i="3"/>
  <c r="K80" i="14"/>
  <c r="M80" i="14" s="1"/>
  <c r="N80" i="14" s="1"/>
  <c r="O80" i="14" s="1"/>
  <c r="M44" i="3"/>
  <c r="L166" i="3"/>
  <c r="M229" i="3"/>
  <c r="M248" i="3"/>
  <c r="M256" i="3"/>
  <c r="M333" i="3"/>
  <c r="M352" i="3"/>
  <c r="M391" i="3"/>
  <c r="L450" i="3"/>
  <c r="M472" i="3"/>
  <c r="M496" i="3"/>
  <c r="K102" i="14"/>
  <c r="M102" i="14" s="1"/>
  <c r="N102" i="14" s="1"/>
  <c r="O102" i="14" s="1"/>
  <c r="K30" i="14"/>
  <c r="M30" i="14" s="1"/>
  <c r="N30" i="14" s="1"/>
  <c r="O30" i="14" s="1"/>
  <c r="K90" i="14"/>
  <c r="K93" i="14"/>
  <c r="M93" i="14" s="1"/>
  <c r="N93" i="14" s="1"/>
  <c r="O93" i="14" s="1"/>
  <c r="K86" i="14"/>
  <c r="M86" i="14" s="1"/>
  <c r="N86" i="14" s="1"/>
  <c r="O86" i="14" s="1"/>
  <c r="K88" i="14"/>
  <c r="M88" i="14" s="1"/>
  <c r="N88" i="14" s="1"/>
  <c r="O88" i="14" s="1"/>
  <c r="K94" i="14"/>
  <c r="M94" i="14" s="1"/>
  <c r="N94" i="14" s="1"/>
  <c r="O94" i="14" s="1"/>
  <c r="L5" i="3"/>
  <c r="M28" i="3"/>
  <c r="L32" i="3"/>
  <c r="L58" i="3"/>
  <c r="M89" i="3"/>
  <c r="M108" i="3"/>
  <c r="M111" i="3"/>
  <c r="M142" i="3"/>
  <c r="M167" i="3"/>
  <c r="M192" i="3"/>
  <c r="L208" i="3"/>
  <c r="L210" i="3"/>
  <c r="M218" i="3"/>
  <c r="M224" i="3"/>
  <c r="L230" i="3"/>
  <c r="O230" i="3" s="1"/>
  <c r="L237" i="3"/>
  <c r="L256" i="3"/>
  <c r="M263" i="3"/>
  <c r="M269" i="3"/>
  <c r="M271" i="3"/>
  <c r="L338" i="3"/>
  <c r="L393" i="3"/>
  <c r="M413" i="3"/>
  <c r="L424" i="3"/>
  <c r="M430" i="3"/>
  <c r="M444" i="3"/>
  <c r="L453" i="3"/>
  <c r="M464" i="3"/>
  <c r="L473" i="3"/>
  <c r="M478" i="3"/>
  <c r="M487" i="3"/>
  <c r="L57" i="3"/>
  <c r="M66" i="3"/>
  <c r="N66" i="3" s="1"/>
  <c r="L74" i="3"/>
  <c r="L97" i="3"/>
  <c r="M105" i="3"/>
  <c r="L128" i="3"/>
  <c r="L136" i="3"/>
  <c r="M161" i="3"/>
  <c r="M215" i="3"/>
  <c r="M301" i="3"/>
  <c r="M304" i="3"/>
  <c r="M312" i="3"/>
  <c r="M320" i="3"/>
  <c r="M343" i="3"/>
  <c r="M357" i="3"/>
  <c r="M418" i="3"/>
  <c r="L429" i="3"/>
  <c r="M441" i="3"/>
  <c r="M475" i="3"/>
  <c r="L479" i="3"/>
  <c r="M481" i="3"/>
  <c r="M334" i="3"/>
  <c r="M386" i="3"/>
  <c r="M12" i="3"/>
  <c r="L21" i="3"/>
  <c r="L27" i="3"/>
  <c r="M56" i="3"/>
  <c r="M82" i="3"/>
  <c r="L88" i="3"/>
  <c r="M96" i="3"/>
  <c r="O96" i="3" s="1"/>
  <c r="L99" i="3"/>
  <c r="L107" i="3"/>
  <c r="L113" i="3"/>
  <c r="L120" i="3"/>
  <c r="M130" i="3"/>
  <c r="M146" i="3"/>
  <c r="L152" i="3"/>
  <c r="M160" i="3"/>
  <c r="O160" i="3" s="1"/>
  <c r="M169" i="3"/>
  <c r="L173" i="3"/>
  <c r="L178" i="3"/>
  <c r="M277" i="3"/>
  <c r="M289" i="3"/>
  <c r="L293" i="3"/>
  <c r="L352" i="3"/>
  <c r="M358" i="3"/>
  <c r="L368" i="3"/>
  <c r="L376" i="3"/>
  <c r="M400" i="3"/>
  <c r="M435" i="3"/>
  <c r="M438" i="3"/>
  <c r="L449" i="3"/>
  <c r="M450" i="3"/>
  <c r="M452" i="3"/>
  <c r="M460" i="3"/>
  <c r="M483" i="3"/>
  <c r="L486" i="3"/>
  <c r="N486" i="3" s="1"/>
  <c r="M493" i="3"/>
  <c r="M35" i="3"/>
  <c r="L50" i="3"/>
  <c r="M57" i="3"/>
  <c r="M65" i="3"/>
  <c r="M73" i="3"/>
  <c r="L90" i="3"/>
  <c r="L93" i="3"/>
  <c r="L104" i="3"/>
  <c r="L124" i="3"/>
  <c r="L135" i="3"/>
  <c r="L223" i="3"/>
  <c r="L274" i="3"/>
  <c r="M282" i="3"/>
  <c r="M288" i="3"/>
  <c r="L294" i="3"/>
  <c r="O294" i="3" s="1"/>
  <c r="M297" i="3"/>
  <c r="L301" i="3"/>
  <c r="N301" i="3" s="1"/>
  <c r="L320" i="3"/>
  <c r="L322" i="3"/>
  <c r="M327" i="3"/>
  <c r="M353" i="3"/>
  <c r="L357" i="3"/>
  <c r="L385" i="3"/>
  <c r="L392" i="3"/>
  <c r="L402" i="3"/>
  <c r="M405" i="3"/>
  <c r="L406" i="3"/>
  <c r="M408" i="3"/>
  <c r="L417" i="3"/>
  <c r="M429" i="3"/>
  <c r="L432" i="3"/>
  <c r="M491" i="3"/>
  <c r="M11" i="3"/>
  <c r="O11" i="3" s="1"/>
  <c r="L18" i="3"/>
  <c r="L26" i="3"/>
  <c r="O26" i="3" s="1"/>
  <c r="L29" i="3"/>
  <c r="M37" i="3"/>
  <c r="L49" i="3"/>
  <c r="M64" i="3"/>
  <c r="L67" i="3"/>
  <c r="L106" i="3"/>
  <c r="L126" i="3"/>
  <c r="M166" i="3"/>
  <c r="M193" i="3"/>
  <c r="M201" i="3"/>
  <c r="M213" i="3"/>
  <c r="O213" i="3" s="1"/>
  <c r="M225" i="3"/>
  <c r="L229" i="3"/>
  <c r="M242" i="3"/>
  <c r="M250" i="3"/>
  <c r="M279" i="3"/>
  <c r="M341" i="3"/>
  <c r="M367" i="3"/>
  <c r="M375" i="3"/>
  <c r="M378" i="3"/>
  <c r="L391" i="3"/>
  <c r="M422" i="3"/>
  <c r="L425" i="3"/>
  <c r="L442" i="3"/>
  <c r="M448" i="3"/>
  <c r="M476" i="3"/>
  <c r="M488" i="3"/>
  <c r="M499" i="3"/>
  <c r="M52" i="3"/>
  <c r="M127" i="3"/>
  <c r="L421" i="3"/>
  <c r="M421" i="3"/>
  <c r="L278" i="3"/>
  <c r="M278" i="3"/>
  <c r="L366" i="3"/>
  <c r="M366" i="3"/>
  <c r="K29" i="14"/>
  <c r="M29" i="14" s="1"/>
  <c r="N29" i="14" s="1"/>
  <c r="O29" i="14" s="1"/>
  <c r="M116" i="3"/>
  <c r="L116" i="3"/>
  <c r="M149" i="3"/>
  <c r="L149" i="3"/>
  <c r="K78" i="14"/>
  <c r="M78" i="14" s="1"/>
  <c r="N78" i="14" s="1"/>
  <c r="O78" i="14" s="1"/>
  <c r="K8" i="14"/>
  <c r="M8" i="14" s="1"/>
  <c r="N8" i="14" s="1"/>
  <c r="K22" i="14"/>
  <c r="M22" i="14" s="1"/>
  <c r="N22" i="14" s="1"/>
  <c r="O22" i="14" s="1"/>
  <c r="K14" i="14"/>
  <c r="M14" i="14" s="1"/>
  <c r="N14" i="14" s="1"/>
  <c r="O14" i="14" s="1"/>
  <c r="K54" i="14"/>
  <c r="M54" i="14" s="1"/>
  <c r="N54" i="14" s="1"/>
  <c r="O54" i="14" s="1"/>
  <c r="K96" i="14"/>
  <c r="M96" i="14" s="1"/>
  <c r="N96" i="14" s="1"/>
  <c r="O96" i="14" s="1"/>
  <c r="L35" i="3"/>
  <c r="K50" i="14"/>
  <c r="M50" i="14" s="1"/>
  <c r="N50" i="14" s="1"/>
  <c r="O50" i="14" s="1"/>
  <c r="K53" i="14"/>
  <c r="M53" i="14" s="1"/>
  <c r="N53" i="14" s="1"/>
  <c r="O53" i="14" s="1"/>
  <c r="K56" i="14"/>
  <c r="M56" i="14" s="1"/>
  <c r="N56" i="14" s="1"/>
  <c r="O56" i="14" s="1"/>
  <c r="K104" i="14"/>
  <c r="M104" i="14" s="1"/>
  <c r="N104" i="14" s="1"/>
  <c r="O104" i="14" s="1"/>
  <c r="M109" i="3"/>
  <c r="L109" i="3"/>
  <c r="M8" i="3"/>
  <c r="L8" i="3"/>
  <c r="M98" i="3"/>
  <c r="L98" i="3"/>
  <c r="M143" i="3"/>
  <c r="N143" i="3" s="1"/>
  <c r="L143" i="3"/>
  <c r="M165" i="3"/>
  <c r="L165" i="3"/>
  <c r="K82" i="14"/>
  <c r="M82" i="14" s="1"/>
  <c r="N82" i="14" s="1"/>
  <c r="O82" i="14" s="1"/>
  <c r="K85" i="14"/>
  <c r="M85" i="14" s="1"/>
  <c r="N85" i="14" s="1"/>
  <c r="O85" i="14" s="1"/>
  <c r="M16" i="3"/>
  <c r="L16" i="3"/>
  <c r="M34" i="3"/>
  <c r="L34" i="3"/>
  <c r="L10" i="3"/>
  <c r="M80" i="3"/>
  <c r="L80" i="3"/>
  <c r="L117" i="3"/>
  <c r="M159" i="3"/>
  <c r="L159" i="3"/>
  <c r="K16" i="14"/>
  <c r="M16" i="14" s="1"/>
  <c r="N16" i="14" s="1"/>
  <c r="O16" i="14" s="1"/>
  <c r="K42" i="14"/>
  <c r="M42" i="14" s="1"/>
  <c r="N42" i="14" s="1"/>
  <c r="O42" i="14" s="1"/>
  <c r="K48" i="14"/>
  <c r="M48" i="14" s="1"/>
  <c r="N48" i="14" s="1"/>
  <c r="O48" i="14" s="1"/>
  <c r="K58" i="14"/>
  <c r="M58" i="14" s="1"/>
  <c r="N58" i="14" s="1"/>
  <c r="O58" i="14" s="1"/>
  <c r="K64" i="14"/>
  <c r="M64" i="14" s="1"/>
  <c r="N64" i="14" s="1"/>
  <c r="O64" i="14" s="1"/>
  <c r="K106" i="14"/>
  <c r="M106" i="14" s="1"/>
  <c r="N106" i="14" s="1"/>
  <c r="O106" i="14" s="1"/>
  <c r="N57" i="3"/>
  <c r="M41" i="3"/>
  <c r="M110" i="3"/>
  <c r="L125" i="3"/>
  <c r="M181" i="3"/>
  <c r="L181" i="3"/>
  <c r="M3" i="3"/>
  <c r="L9" i="3"/>
  <c r="M13" i="3"/>
  <c r="M20" i="3"/>
  <c r="M40" i="3"/>
  <c r="M67" i="3"/>
  <c r="L73" i="3"/>
  <c r="M77" i="3"/>
  <c r="M84" i="3"/>
  <c r="M104" i="3"/>
  <c r="O104" i="3" s="1"/>
  <c r="M113" i="3"/>
  <c r="O113" i="3" s="1"/>
  <c r="M124" i="3"/>
  <c r="M126" i="3"/>
  <c r="L133" i="3"/>
  <c r="L140" i="3"/>
  <c r="L142" i="3"/>
  <c r="L158" i="3"/>
  <c r="M162" i="3"/>
  <c r="M175" i="3"/>
  <c r="L175" i="3"/>
  <c r="M178" i="3"/>
  <c r="L238" i="3"/>
  <c r="M238" i="3"/>
  <c r="M272" i="3"/>
  <c r="L272" i="3"/>
  <c r="M184" i="3"/>
  <c r="L184" i="3"/>
  <c r="L190" i="3"/>
  <c r="M190" i="3"/>
  <c r="L295" i="3"/>
  <c r="M295" i="3"/>
  <c r="L469" i="3"/>
  <c r="M469" i="3"/>
  <c r="M27" i="3"/>
  <c r="L37" i="3"/>
  <c r="M51" i="3"/>
  <c r="M59" i="3"/>
  <c r="O59" i="3" s="1"/>
  <c r="L65" i="3"/>
  <c r="O65" i="3" s="1"/>
  <c r="M91" i="3"/>
  <c r="L101" i="3"/>
  <c r="L115" i="3"/>
  <c r="L134" i="3"/>
  <c r="M138" i="3"/>
  <c r="M141" i="3"/>
  <c r="N141" i="3" s="1"/>
  <c r="M168" i="3"/>
  <c r="L168" i="3"/>
  <c r="L174" i="3"/>
  <c r="M189" i="3"/>
  <c r="L189" i="3"/>
  <c r="L214" i="3"/>
  <c r="M214" i="3"/>
  <c r="L342" i="3"/>
  <c r="M342" i="3"/>
  <c r="O57" i="3"/>
  <c r="M157" i="3"/>
  <c r="L157" i="3"/>
  <c r="M336" i="3"/>
  <c r="L336" i="3"/>
  <c r="L359" i="3"/>
  <c r="M359" i="3"/>
  <c r="L440" i="3"/>
  <c r="M440" i="3"/>
  <c r="M9" i="3"/>
  <c r="M24" i="3"/>
  <c r="L25" i="3"/>
  <c r="M29" i="3"/>
  <c r="M36" i="3"/>
  <c r="L40" i="3"/>
  <c r="M43" i="3"/>
  <c r="O43" i="3" s="1"/>
  <c r="M88" i="3"/>
  <c r="L89" i="3"/>
  <c r="M100" i="3"/>
  <c r="M158" i="3"/>
  <c r="M183" i="3"/>
  <c r="L183" i="3"/>
  <c r="L199" i="3"/>
  <c r="O199" i="3" s="1"/>
  <c r="L231" i="3"/>
  <c r="M231" i="3"/>
  <c r="M411" i="3"/>
  <c r="L411" i="3"/>
  <c r="L422" i="3"/>
  <c r="L437" i="3"/>
  <c r="M437" i="3"/>
  <c r="L448" i="3"/>
  <c r="L494" i="3"/>
  <c r="M494" i="3"/>
  <c r="M4" i="3"/>
  <c r="L17" i="3"/>
  <c r="M33" i="3"/>
  <c r="M48" i="3"/>
  <c r="L53" i="3"/>
  <c r="L61" i="3"/>
  <c r="M68" i="3"/>
  <c r="L72" i="3"/>
  <c r="L81" i="3"/>
  <c r="N81" i="3" s="1"/>
  <c r="M97" i="3"/>
  <c r="N97" i="3" s="1"/>
  <c r="M106" i="3"/>
  <c r="L108" i="3"/>
  <c r="L112" i="3"/>
  <c r="L118" i="3"/>
  <c r="M119" i="3"/>
  <c r="L130" i="3"/>
  <c r="L144" i="3"/>
  <c r="L148" i="3"/>
  <c r="L150" i="3"/>
  <c r="N150" i="3" s="1"/>
  <c r="L154" i="3"/>
  <c r="M176" i="3"/>
  <c r="L302" i="3"/>
  <c r="M302" i="3"/>
  <c r="L19" i="3"/>
  <c r="L41" i="3"/>
  <c r="L83" i="3"/>
  <c r="N83" i="3" s="1"/>
  <c r="L105" i="3"/>
  <c r="N105" i="3" s="1"/>
  <c r="L110" i="3"/>
  <c r="L114" i="3"/>
  <c r="M117" i="3"/>
  <c r="M125" i="3"/>
  <c r="M132" i="3"/>
  <c r="M134" i="3"/>
  <c r="L141" i="3"/>
  <c r="L182" i="3"/>
  <c r="M182" i="3"/>
  <c r="M191" i="3"/>
  <c r="L191" i="3"/>
  <c r="L430" i="3"/>
  <c r="M205" i="3"/>
  <c r="M216" i="3"/>
  <c r="L222" i="3"/>
  <c r="M226" i="3"/>
  <c r="M233" i="3"/>
  <c r="M240" i="3"/>
  <c r="M280" i="3"/>
  <c r="L286" i="3"/>
  <c r="M290" i="3"/>
  <c r="O290" i="3" s="1"/>
  <c r="M344" i="3"/>
  <c r="L380" i="3"/>
  <c r="M446" i="3"/>
  <c r="N446" i="3" s="1"/>
  <c r="L465" i="3"/>
  <c r="M197" i="3"/>
  <c r="L198" i="3"/>
  <c r="M202" i="3"/>
  <c r="M209" i="3"/>
  <c r="M261" i="3"/>
  <c r="L262" i="3"/>
  <c r="M266" i="3"/>
  <c r="M273" i="3"/>
  <c r="M325" i="3"/>
  <c r="L326" i="3"/>
  <c r="M330" i="3"/>
  <c r="N330" i="3" s="1"/>
  <c r="M337" i="3"/>
  <c r="L354" i="3"/>
  <c r="M368" i="3"/>
  <c r="M376" i="3"/>
  <c r="L389" i="3"/>
  <c r="L394" i="3"/>
  <c r="L401" i="3"/>
  <c r="M404" i="3"/>
  <c r="L409" i="3"/>
  <c r="M412" i="3"/>
  <c r="M415" i="3"/>
  <c r="L457" i="3"/>
  <c r="M467" i="3"/>
  <c r="M489" i="3"/>
  <c r="O489" i="3" s="1"/>
  <c r="M492" i="3"/>
  <c r="L496" i="3"/>
  <c r="N496" i="3" s="1"/>
  <c r="M221" i="3"/>
  <c r="M232" i="3"/>
  <c r="M245" i="3"/>
  <c r="L246" i="3"/>
  <c r="M253" i="3"/>
  <c r="L254" i="3"/>
  <c r="M285" i="3"/>
  <c r="M296" i="3"/>
  <c r="M309" i="3"/>
  <c r="L310" i="3"/>
  <c r="M317" i="3"/>
  <c r="L318" i="3"/>
  <c r="M349" i="3"/>
  <c r="M360" i="3"/>
  <c r="M373" i="3"/>
  <c r="L374" i="3"/>
  <c r="M379" i="3"/>
  <c r="M390" i="3"/>
  <c r="N390" i="3" s="1"/>
  <c r="M403" i="3"/>
  <c r="L434" i="3"/>
  <c r="M449" i="3"/>
  <c r="M459" i="3"/>
  <c r="M463" i="3"/>
  <c r="L477" i="3"/>
  <c r="L484" i="3"/>
  <c r="M495" i="3"/>
  <c r="L501" i="3"/>
  <c r="L186" i="3"/>
  <c r="O186" i="3" s="1"/>
  <c r="L205" i="3"/>
  <c r="L216" i="3"/>
  <c r="L218" i="3"/>
  <c r="M222" i="3"/>
  <c r="L240" i="3"/>
  <c r="L242" i="3"/>
  <c r="L248" i="3"/>
  <c r="L250" i="3"/>
  <c r="L255" i="3"/>
  <c r="L269" i="3"/>
  <c r="O269" i="3" s="1"/>
  <c r="L280" i="3"/>
  <c r="L282" i="3"/>
  <c r="M286" i="3"/>
  <c r="L304" i="3"/>
  <c r="L312" i="3"/>
  <c r="L319" i="3"/>
  <c r="M329" i="3"/>
  <c r="L333" i="3"/>
  <c r="L344" i="3"/>
  <c r="L346" i="3"/>
  <c r="M350" i="3"/>
  <c r="M365" i="3"/>
  <c r="L370" i="3"/>
  <c r="L381" i="3"/>
  <c r="N381" i="3" s="1"/>
  <c r="M385" i="3"/>
  <c r="M397" i="3"/>
  <c r="O397" i="3" s="1"/>
  <c r="L400" i="3"/>
  <c r="L408" i="3"/>
  <c r="L423" i="3"/>
  <c r="L427" i="3"/>
  <c r="L435" i="3"/>
  <c r="O435" i="3" s="1"/>
  <c r="L441" i="3"/>
  <c r="M442" i="3"/>
  <c r="M453" i="3"/>
  <c r="O453" i="3" s="1"/>
  <c r="L456" i="3"/>
  <c r="L471" i="3"/>
  <c r="O471" i="3" s="1"/>
  <c r="L478" i="3"/>
  <c r="L481" i="3"/>
  <c r="O481" i="3" s="1"/>
  <c r="M485" i="3"/>
  <c r="O485" i="3" s="1"/>
  <c r="L488" i="3"/>
  <c r="N488" i="3" s="1"/>
  <c r="L502" i="3"/>
  <c r="L197" i="3"/>
  <c r="M198" i="3"/>
  <c r="L215" i="3"/>
  <c r="O215" i="3" s="1"/>
  <c r="L239" i="3"/>
  <c r="L247" i="3"/>
  <c r="L261" i="3"/>
  <c r="M262" i="3"/>
  <c r="L279" i="3"/>
  <c r="L303" i="3"/>
  <c r="L311" i="3"/>
  <c r="L325" i="3"/>
  <c r="M326" i="3"/>
  <c r="L343" i="3"/>
  <c r="L367" i="3"/>
  <c r="L375" i="3"/>
  <c r="M445" i="3"/>
  <c r="N445" i="3" s="1"/>
  <c r="M462" i="3"/>
  <c r="L470" i="3"/>
  <c r="N470" i="3" s="1"/>
  <c r="L500" i="3"/>
  <c r="N500" i="3" s="1"/>
  <c r="L146" i="3"/>
  <c r="L170" i="3"/>
  <c r="M177" i="3"/>
  <c r="M185" i="3"/>
  <c r="M200" i="3"/>
  <c r="L206" i="3"/>
  <c r="O206" i="3" s="1"/>
  <c r="M217" i="3"/>
  <c r="L221" i="3"/>
  <c r="L232" i="3"/>
  <c r="L234" i="3"/>
  <c r="M241" i="3"/>
  <c r="L245" i="3"/>
  <c r="M246" i="3"/>
  <c r="M249" i="3"/>
  <c r="L253" i="3"/>
  <c r="M254" i="3"/>
  <c r="M264" i="3"/>
  <c r="L270" i="3"/>
  <c r="O270" i="3" s="1"/>
  <c r="M281" i="3"/>
  <c r="L285" i="3"/>
  <c r="L296" i="3"/>
  <c r="O296" i="3" s="1"/>
  <c r="M305" i="3"/>
  <c r="L309" i="3"/>
  <c r="M310" i="3"/>
  <c r="M313" i="3"/>
  <c r="L317" i="3"/>
  <c r="M318" i="3"/>
  <c r="M328" i="3"/>
  <c r="L334" i="3"/>
  <c r="M345" i="3"/>
  <c r="L349" i="3"/>
  <c r="L360" i="3"/>
  <c r="L362" i="3"/>
  <c r="M369" i="3"/>
  <c r="L373" i="3"/>
  <c r="M374" i="3"/>
  <c r="L378" i="3"/>
  <c r="N378" i="3" s="1"/>
  <c r="L403" i="3"/>
  <c r="L405" i="3"/>
  <c r="L413" i="3"/>
  <c r="M420" i="3"/>
  <c r="L433" i="3"/>
  <c r="M434" i="3"/>
  <c r="M436" i="3"/>
  <c r="M443" i="3"/>
  <c r="N443" i="3" s="1"/>
  <c r="L459" i="3"/>
  <c r="L461" i="3"/>
  <c r="M468" i="3"/>
  <c r="M473" i="3"/>
  <c r="M477" i="3"/>
  <c r="L480" i="3"/>
  <c r="O480" i="3" s="1"/>
  <c r="L495" i="3"/>
  <c r="M503" i="3"/>
  <c r="O503" i="3" s="1"/>
  <c r="M87" i="3"/>
  <c r="L87" i="3"/>
  <c r="M98" i="14"/>
  <c r="N98" i="14" s="1"/>
  <c r="O98" i="14" s="1"/>
  <c r="M90" i="14"/>
  <c r="N90" i="14" s="1"/>
  <c r="O90" i="14" s="1"/>
  <c r="M19" i="14"/>
  <c r="N19" i="14" s="1"/>
  <c r="O19" i="14" s="1"/>
  <c r="K21" i="14"/>
  <c r="M21" i="14" s="1"/>
  <c r="N21" i="14" s="1"/>
  <c r="O21" i="14" s="1"/>
  <c r="M54" i="3"/>
  <c r="L54" i="3"/>
  <c r="M15" i="3"/>
  <c r="L15" i="3"/>
  <c r="M62" i="3"/>
  <c r="L62" i="3"/>
  <c r="L121" i="3"/>
  <c r="M121" i="3"/>
  <c r="L131" i="3"/>
  <c r="M131" i="3"/>
  <c r="O344" i="3"/>
  <c r="M79" i="3"/>
  <c r="L79" i="3"/>
  <c r="M439" i="3"/>
  <c r="L439" i="3"/>
  <c r="M23" i="3"/>
  <c r="L23" i="3"/>
  <c r="M93" i="3"/>
  <c r="M251" i="3"/>
  <c r="L251" i="3"/>
  <c r="M276" i="3"/>
  <c r="L276" i="3"/>
  <c r="O286" i="3"/>
  <c r="M204" i="3"/>
  <c r="L204" i="3"/>
  <c r="M38" i="3"/>
  <c r="L38" i="3"/>
  <c r="M63" i="3"/>
  <c r="L63" i="3"/>
  <c r="M102" i="3"/>
  <c r="L102" i="3"/>
  <c r="M212" i="3"/>
  <c r="L212" i="3"/>
  <c r="M7" i="3"/>
  <c r="L7" i="3"/>
  <c r="M21" i="3"/>
  <c r="M46" i="3"/>
  <c r="L46" i="3"/>
  <c r="M71" i="3"/>
  <c r="L71" i="3"/>
  <c r="M85" i="3"/>
  <c r="M122" i="3"/>
  <c r="L122" i="3"/>
  <c r="L139" i="3"/>
  <c r="M139" i="3"/>
  <c r="M243" i="3"/>
  <c r="L243" i="3"/>
  <c r="M332" i="3"/>
  <c r="L332" i="3"/>
  <c r="M346" i="3"/>
  <c r="L458" i="3"/>
  <c r="M458" i="3"/>
  <c r="M466" i="3"/>
  <c r="L466" i="3"/>
  <c r="M6" i="3"/>
  <c r="L6" i="3"/>
  <c r="M31" i="3"/>
  <c r="L31" i="3"/>
  <c r="M45" i="3"/>
  <c r="M70" i="3"/>
  <c r="L70" i="3"/>
  <c r="M95" i="3"/>
  <c r="L95" i="3"/>
  <c r="M307" i="3"/>
  <c r="L307" i="3"/>
  <c r="M14" i="3"/>
  <c r="L14" i="3"/>
  <c r="M39" i="3"/>
  <c r="L39" i="3"/>
  <c r="M78" i="3"/>
  <c r="L78" i="3"/>
  <c r="M103" i="3"/>
  <c r="L103" i="3"/>
  <c r="L123" i="3"/>
  <c r="M123" i="3"/>
  <c r="M315" i="3"/>
  <c r="L315" i="3"/>
  <c r="O336" i="3"/>
  <c r="M419" i="3"/>
  <c r="L419" i="3"/>
  <c r="M22" i="3"/>
  <c r="L22" i="3"/>
  <c r="M47" i="3"/>
  <c r="L47" i="3"/>
  <c r="M86" i="3"/>
  <c r="L86" i="3"/>
  <c r="M179" i="3"/>
  <c r="L179" i="3"/>
  <c r="M268" i="3"/>
  <c r="L268" i="3"/>
  <c r="M340" i="3"/>
  <c r="L340" i="3"/>
  <c r="O350" i="3"/>
  <c r="N350" i="3"/>
  <c r="M396" i="3"/>
  <c r="L396" i="3"/>
  <c r="M399" i="3"/>
  <c r="L399" i="3"/>
  <c r="M5" i="3"/>
  <c r="M30" i="3"/>
  <c r="L30" i="3"/>
  <c r="M55" i="3"/>
  <c r="L55" i="3"/>
  <c r="M69" i="3"/>
  <c r="M94" i="3"/>
  <c r="L94" i="3"/>
  <c r="L147" i="3"/>
  <c r="M147" i="3"/>
  <c r="M187" i="3"/>
  <c r="L187" i="3"/>
  <c r="O229" i="3"/>
  <c r="M371" i="3"/>
  <c r="L371" i="3"/>
  <c r="M383" i="3"/>
  <c r="L383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M156" i="3"/>
  <c r="L156" i="3"/>
  <c r="M170" i="3"/>
  <c r="M195" i="3"/>
  <c r="L195" i="3"/>
  <c r="M220" i="3"/>
  <c r="L220" i="3"/>
  <c r="M234" i="3"/>
  <c r="M259" i="3"/>
  <c r="L259" i="3"/>
  <c r="M284" i="3"/>
  <c r="L284" i="3"/>
  <c r="M323" i="3"/>
  <c r="L323" i="3"/>
  <c r="M348" i="3"/>
  <c r="L348" i="3"/>
  <c r="M362" i="3"/>
  <c r="M407" i="3"/>
  <c r="L407" i="3"/>
  <c r="M454" i="3"/>
  <c r="L454" i="3"/>
  <c r="M129" i="3"/>
  <c r="L129" i="3"/>
  <c r="M137" i="3"/>
  <c r="L137" i="3"/>
  <c r="M145" i="3"/>
  <c r="L145" i="3"/>
  <c r="M153" i="3"/>
  <c r="L153" i="3"/>
  <c r="M164" i="3"/>
  <c r="L164" i="3"/>
  <c r="M203" i="3"/>
  <c r="L203" i="3"/>
  <c r="M228" i="3"/>
  <c r="L228" i="3"/>
  <c r="M267" i="3"/>
  <c r="L267" i="3"/>
  <c r="M292" i="3"/>
  <c r="L292" i="3"/>
  <c r="M298" i="3"/>
  <c r="L298" i="3"/>
  <c r="M331" i="3"/>
  <c r="L331" i="3"/>
  <c r="M356" i="3"/>
  <c r="L356" i="3"/>
  <c r="L426" i="3"/>
  <c r="M426" i="3"/>
  <c r="M172" i="3"/>
  <c r="L172" i="3"/>
  <c r="M211" i="3"/>
  <c r="L211" i="3"/>
  <c r="M236" i="3"/>
  <c r="L236" i="3"/>
  <c r="M275" i="3"/>
  <c r="L275" i="3"/>
  <c r="M300" i="3"/>
  <c r="L300" i="3"/>
  <c r="M306" i="3"/>
  <c r="L306" i="3"/>
  <c r="M339" i="3"/>
  <c r="L339" i="3"/>
  <c r="O359" i="3"/>
  <c r="M364" i="3"/>
  <c r="L364" i="3"/>
  <c r="M382" i="3"/>
  <c r="L382" i="3"/>
  <c r="O390" i="3"/>
  <c r="M395" i="3"/>
  <c r="L395" i="3"/>
  <c r="M414" i="3"/>
  <c r="L414" i="3"/>
  <c r="O423" i="3"/>
  <c r="N423" i="3"/>
  <c r="M490" i="3"/>
  <c r="L490" i="3"/>
  <c r="M128" i="3"/>
  <c r="M136" i="3"/>
  <c r="M144" i="3"/>
  <c r="O144" i="3" s="1"/>
  <c r="M152" i="3"/>
  <c r="M155" i="3"/>
  <c r="L155" i="3"/>
  <c r="M180" i="3"/>
  <c r="L180" i="3"/>
  <c r="M194" i="3"/>
  <c r="M219" i="3"/>
  <c r="L219" i="3"/>
  <c r="M244" i="3"/>
  <c r="L244" i="3"/>
  <c r="M258" i="3"/>
  <c r="M283" i="3"/>
  <c r="L283" i="3"/>
  <c r="M308" i="3"/>
  <c r="L308" i="3"/>
  <c r="M314" i="3"/>
  <c r="L314" i="3"/>
  <c r="M322" i="3"/>
  <c r="O322" i="3" s="1"/>
  <c r="M347" i="3"/>
  <c r="L347" i="3"/>
  <c r="M372" i="3"/>
  <c r="L372" i="3"/>
  <c r="N392" i="3"/>
  <c r="M398" i="3"/>
  <c r="L398" i="3"/>
  <c r="M163" i="3"/>
  <c r="L163" i="3"/>
  <c r="M188" i="3"/>
  <c r="L188" i="3"/>
  <c r="M227" i="3"/>
  <c r="L227" i="3"/>
  <c r="M252" i="3"/>
  <c r="L252" i="3"/>
  <c r="M291" i="3"/>
  <c r="L291" i="3"/>
  <c r="M316" i="3"/>
  <c r="L316" i="3"/>
  <c r="M355" i="3"/>
  <c r="L355" i="3"/>
  <c r="M401" i="3"/>
  <c r="M482" i="3"/>
  <c r="L482" i="3"/>
  <c r="M107" i="3"/>
  <c r="M115" i="3"/>
  <c r="M171" i="3"/>
  <c r="L171" i="3"/>
  <c r="M196" i="3"/>
  <c r="L196" i="3"/>
  <c r="M210" i="3"/>
  <c r="M235" i="3"/>
  <c r="L235" i="3"/>
  <c r="M260" i="3"/>
  <c r="L260" i="3"/>
  <c r="M274" i="3"/>
  <c r="O274" i="3" s="1"/>
  <c r="M299" i="3"/>
  <c r="L299" i="3"/>
  <c r="M324" i="3"/>
  <c r="L324" i="3"/>
  <c r="M338" i="3"/>
  <c r="M363" i="3"/>
  <c r="L363" i="3"/>
  <c r="L161" i="3"/>
  <c r="L169" i="3"/>
  <c r="L177" i="3"/>
  <c r="L185" i="3"/>
  <c r="L193" i="3"/>
  <c r="L201" i="3"/>
  <c r="L209" i="3"/>
  <c r="L217" i="3"/>
  <c r="L225" i="3"/>
  <c r="L233" i="3"/>
  <c r="L241" i="3"/>
  <c r="L249" i="3"/>
  <c r="L257" i="3"/>
  <c r="L265" i="3"/>
  <c r="L273" i="3"/>
  <c r="L281" i="3"/>
  <c r="L289" i="3"/>
  <c r="L297" i="3"/>
  <c r="L305" i="3"/>
  <c r="L313" i="3"/>
  <c r="L321" i="3"/>
  <c r="L329" i="3"/>
  <c r="L337" i="3"/>
  <c r="L345" i="3"/>
  <c r="L353" i="3"/>
  <c r="L361" i="3"/>
  <c r="L369" i="3"/>
  <c r="M402" i="3"/>
  <c r="L415" i="3"/>
  <c r="L418" i="3"/>
  <c r="M425" i="3"/>
  <c r="O425" i="3" s="1"/>
  <c r="M457" i="3"/>
  <c r="M474" i="3"/>
  <c r="L474" i="3"/>
  <c r="M497" i="3"/>
  <c r="O497" i="3" s="1"/>
  <c r="M447" i="3"/>
  <c r="L447" i="3"/>
  <c r="M388" i="3"/>
  <c r="L388" i="3"/>
  <c r="M393" i="3"/>
  <c r="L410" i="3"/>
  <c r="M417" i="3"/>
  <c r="M433" i="3"/>
  <c r="M465" i="3"/>
  <c r="O486" i="3"/>
  <c r="M387" i="3"/>
  <c r="M455" i="3"/>
  <c r="L455" i="3"/>
  <c r="O462" i="3"/>
  <c r="N462" i="3"/>
  <c r="O478" i="3"/>
  <c r="M380" i="3"/>
  <c r="L386" i="3"/>
  <c r="M389" i="3"/>
  <c r="M394" i="3"/>
  <c r="M431" i="3"/>
  <c r="L431" i="3"/>
  <c r="L438" i="3"/>
  <c r="M498" i="3"/>
  <c r="L498" i="3"/>
  <c r="L463" i="3"/>
  <c r="N503" i="3"/>
  <c r="L467" i="3"/>
  <c r="L475" i="3"/>
  <c r="L483" i="3"/>
  <c r="L491" i="3"/>
  <c r="L499" i="3"/>
  <c r="L404" i="3"/>
  <c r="L412" i="3"/>
  <c r="L420" i="3"/>
  <c r="L428" i="3"/>
  <c r="L436" i="3"/>
  <c r="L444" i="3"/>
  <c r="L452" i="3"/>
  <c r="L460" i="3"/>
  <c r="L468" i="3"/>
  <c r="L476" i="3"/>
  <c r="O8" i="14" l="1"/>
  <c r="C6" i="17" a="1"/>
  <c r="C6" i="17" s="1"/>
  <c r="N32" i="3"/>
  <c r="O83" i="3"/>
  <c r="N50" i="3"/>
  <c r="O328" i="3"/>
  <c r="N48" i="3"/>
  <c r="O392" i="3"/>
  <c r="N206" i="3"/>
  <c r="O136" i="3"/>
  <c r="O69" i="3"/>
  <c r="N379" i="3"/>
  <c r="N132" i="3"/>
  <c r="O124" i="3"/>
  <c r="N354" i="3"/>
  <c r="O10" i="3"/>
  <c r="O66" i="3"/>
  <c r="N255" i="3"/>
  <c r="O207" i="3"/>
  <c r="N215" i="3"/>
  <c r="O45" i="3"/>
  <c r="O285" i="3"/>
  <c r="O422" i="3"/>
  <c r="N77" i="3"/>
  <c r="O210" i="3"/>
  <c r="N11" i="3"/>
  <c r="O32" i="3"/>
  <c r="O264" i="3"/>
  <c r="O449" i="3"/>
  <c r="O226" i="3"/>
  <c r="O224" i="3"/>
  <c r="O255" i="3"/>
  <c r="O146" i="3"/>
  <c r="O354" i="3"/>
  <c r="N142" i="3"/>
  <c r="N10" i="3"/>
  <c r="O358" i="3"/>
  <c r="N489" i="3"/>
  <c r="O443" i="3"/>
  <c r="N167" i="3"/>
  <c r="N120" i="3"/>
  <c r="O446" i="3"/>
  <c r="O173" i="3"/>
  <c r="O223" i="3"/>
  <c r="O21" i="3"/>
  <c r="O432" i="3"/>
  <c r="O218" i="3"/>
  <c r="O42" i="3"/>
  <c r="O178" i="3"/>
  <c r="O190" i="3"/>
  <c r="N175" i="3"/>
  <c r="O82" i="3"/>
  <c r="O409" i="3"/>
  <c r="O167" i="3"/>
  <c r="O138" i="3"/>
  <c r="O37" i="3"/>
  <c r="N258" i="3"/>
  <c r="N213" i="3"/>
  <c r="N223" i="3"/>
  <c r="O105" i="3"/>
  <c r="O487" i="3"/>
  <c r="O377" i="3"/>
  <c r="N226" i="3"/>
  <c r="N82" i="3"/>
  <c r="N409" i="3"/>
  <c r="O19" i="3"/>
  <c r="O127" i="3"/>
  <c r="O120" i="3"/>
  <c r="O488" i="3"/>
  <c r="N492" i="3"/>
  <c r="O88" i="3"/>
  <c r="N472" i="3"/>
  <c r="O375" i="3"/>
  <c r="O208" i="3"/>
  <c r="O135" i="3"/>
  <c r="N49" i="3"/>
  <c r="N216" i="3"/>
  <c r="N191" i="3"/>
  <c r="O494" i="3"/>
  <c r="O231" i="3"/>
  <c r="N124" i="3"/>
  <c r="O441" i="3"/>
  <c r="N205" i="3"/>
  <c r="O416" i="3"/>
  <c r="O477" i="3"/>
  <c r="O143" i="3"/>
  <c r="N479" i="3"/>
  <c r="O75" i="3"/>
  <c r="N178" i="3"/>
  <c r="N406" i="3"/>
  <c r="N433" i="3"/>
  <c r="N207" i="3"/>
  <c r="O360" i="3"/>
  <c r="O254" i="3"/>
  <c r="O263" i="3"/>
  <c r="O192" i="3"/>
  <c r="O352" i="3"/>
  <c r="N402" i="3"/>
  <c r="O400" i="3"/>
  <c r="O27" i="3"/>
  <c r="N35" i="3"/>
  <c r="N208" i="3"/>
  <c r="O378" i="3"/>
  <c r="O333" i="3"/>
  <c r="N24" i="3"/>
  <c r="O311" i="3"/>
  <c r="O49" i="3"/>
  <c r="O502" i="3"/>
  <c r="O61" i="3"/>
  <c r="O101" i="3"/>
  <c r="O479" i="3"/>
  <c r="O176" i="3"/>
  <c r="N135" i="3"/>
  <c r="O50" i="3"/>
  <c r="N75" i="3"/>
  <c r="O493" i="3"/>
  <c r="O64" i="3"/>
  <c r="O451" i="3"/>
  <c r="N493" i="3"/>
  <c r="N344" i="3"/>
  <c r="N58" i="3"/>
  <c r="O216" i="3"/>
  <c r="O119" i="3"/>
  <c r="N80" i="3"/>
  <c r="O385" i="3"/>
  <c r="O152" i="3"/>
  <c r="N231" i="3"/>
  <c r="N469" i="3"/>
  <c r="O256" i="3"/>
  <c r="N451" i="3"/>
  <c r="O341" i="3"/>
  <c r="N311" i="3"/>
  <c r="N263" i="3"/>
  <c r="N16" i="3"/>
  <c r="O165" i="3"/>
  <c r="O18" i="3"/>
  <c r="N290" i="3"/>
  <c r="O293" i="3"/>
  <c r="N494" i="3"/>
  <c r="N365" i="3"/>
  <c r="O266" i="3"/>
  <c r="N352" i="3"/>
  <c r="N359" i="3"/>
  <c r="O97" i="3"/>
  <c r="N478" i="3"/>
  <c r="O51" i="3"/>
  <c r="N464" i="3"/>
  <c r="O158" i="3"/>
  <c r="O29" i="3"/>
  <c r="N64" i="3"/>
  <c r="O89" i="3"/>
  <c r="O424" i="3"/>
  <c r="N125" i="3"/>
  <c r="O496" i="3"/>
  <c r="O142" i="3"/>
  <c r="N127" i="3"/>
  <c r="N42" i="3"/>
  <c r="N293" i="3"/>
  <c r="O162" i="3"/>
  <c r="N9" i="3"/>
  <c r="N424" i="3"/>
  <c r="N17" i="3"/>
  <c r="O319" i="3"/>
  <c r="N384" i="3"/>
  <c r="N341" i="3"/>
  <c r="O90" i="3"/>
  <c r="O445" i="3"/>
  <c r="N198" i="3"/>
  <c r="N174" i="3"/>
  <c r="N91" i="3"/>
  <c r="O469" i="3"/>
  <c r="O272" i="3"/>
  <c r="O376" i="3"/>
  <c r="O406" i="3"/>
  <c r="N26" i="3"/>
  <c r="N477" i="3"/>
  <c r="O240" i="3"/>
  <c r="N19" i="3"/>
  <c r="N393" i="3"/>
  <c r="N502" i="3"/>
  <c r="O194" i="3"/>
  <c r="N333" i="3"/>
  <c r="N59" i="3"/>
  <c r="N335" i="3"/>
  <c r="N18" i="3"/>
  <c r="O247" i="3"/>
  <c r="O370" i="3"/>
  <c r="O312" i="3"/>
  <c r="N250" i="3"/>
  <c r="N229" i="3"/>
  <c r="O450" i="3"/>
  <c r="N285" i="3"/>
  <c r="N401" i="3"/>
  <c r="O132" i="3"/>
  <c r="O326" i="3"/>
  <c r="N239" i="3"/>
  <c r="O248" i="3"/>
  <c r="O434" i="3"/>
  <c r="O318" i="3"/>
  <c r="O108" i="3"/>
  <c r="O56" i="3"/>
  <c r="N151" i="3"/>
  <c r="N416" i="3"/>
  <c r="N375" i="3"/>
  <c r="O85" i="3"/>
  <c r="O461" i="3"/>
  <c r="O501" i="3"/>
  <c r="O175" i="3"/>
  <c r="O430" i="3"/>
  <c r="O357" i="3"/>
  <c r="O288" i="3"/>
  <c r="N247" i="3"/>
  <c r="N312" i="3"/>
  <c r="O250" i="3"/>
  <c r="N370" i="3"/>
  <c r="N360" i="3"/>
  <c r="O362" i="3"/>
  <c r="O151" i="3"/>
  <c r="O9" i="3"/>
  <c r="O349" i="3"/>
  <c r="N432" i="3"/>
  <c r="N376" i="3"/>
  <c r="O34" i="3"/>
  <c r="O202" i="3"/>
  <c r="N435" i="3"/>
  <c r="N450" i="3"/>
  <c r="O500" i="3"/>
  <c r="N319" i="3"/>
  <c r="O174" i="3"/>
  <c r="N272" i="3"/>
  <c r="N29" i="3"/>
  <c r="N146" i="3"/>
  <c r="O154" i="3"/>
  <c r="O111" i="3"/>
  <c r="N107" i="3"/>
  <c r="N294" i="3"/>
  <c r="O33" i="3"/>
  <c r="N51" i="3"/>
  <c r="N295" i="3"/>
  <c r="O133" i="3"/>
  <c r="O41" i="3"/>
  <c r="N165" i="3"/>
  <c r="O74" i="3"/>
  <c r="O148" i="3"/>
  <c r="N119" i="3"/>
  <c r="O330" i="3"/>
  <c r="N237" i="3"/>
  <c r="N377" i="3"/>
  <c r="N485" i="3"/>
  <c r="O239" i="3"/>
  <c r="N162" i="3"/>
  <c r="O93" i="3"/>
  <c r="N104" i="3"/>
  <c r="O279" i="3"/>
  <c r="O17" i="3"/>
  <c r="N126" i="3"/>
  <c r="O91" i="3"/>
  <c r="O287" i="3"/>
  <c r="N192" i="3"/>
  <c r="N101" i="3"/>
  <c r="O442" i="3"/>
  <c r="N385" i="3"/>
  <c r="O492" i="3"/>
  <c r="O464" i="3"/>
  <c r="N173" i="3"/>
  <c r="N183" i="3"/>
  <c r="O157" i="3"/>
  <c r="O13" i="3"/>
  <c r="O384" i="3"/>
  <c r="O25" i="3"/>
  <c r="O327" i="3"/>
  <c r="O277" i="3"/>
  <c r="O77" i="3"/>
  <c r="O470" i="3"/>
  <c r="N461" i="3"/>
  <c r="N113" i="3"/>
  <c r="N327" i="3"/>
  <c r="N96" i="3"/>
  <c r="N394" i="3"/>
  <c r="N277" i="3"/>
  <c r="N148" i="3"/>
  <c r="O72" i="3"/>
  <c r="O134" i="3"/>
  <c r="O8" i="3"/>
  <c r="O99" i="3"/>
  <c r="O128" i="3"/>
  <c r="O191" i="3"/>
  <c r="O302" i="3"/>
  <c r="O366" i="3"/>
  <c r="O237" i="3"/>
  <c r="N199" i="3"/>
  <c r="N481" i="3"/>
  <c r="N430" i="3"/>
  <c r="N417" i="3"/>
  <c r="N202" i="3"/>
  <c r="N449" i="3"/>
  <c r="O5" i="3"/>
  <c r="N240" i="3"/>
  <c r="O159" i="3"/>
  <c r="O413" i="3"/>
  <c r="O53" i="3"/>
  <c r="N256" i="3"/>
  <c r="N248" i="3"/>
  <c r="N160" i="3"/>
  <c r="O282" i="3"/>
  <c r="N25" i="3"/>
  <c r="O278" i="3"/>
  <c r="N405" i="3"/>
  <c r="O320" i="3"/>
  <c r="N130" i="3"/>
  <c r="O304" i="3"/>
  <c r="O303" i="3"/>
  <c r="O402" i="3"/>
  <c r="N186" i="3"/>
  <c r="N13" i="3"/>
  <c r="N349" i="3"/>
  <c r="N358" i="3"/>
  <c r="N73" i="3"/>
  <c r="O391" i="3"/>
  <c r="O271" i="3"/>
  <c r="O3" i="3"/>
  <c r="O343" i="3"/>
  <c r="O67" i="3"/>
  <c r="N116" i="3"/>
  <c r="N266" i="3"/>
  <c r="N413" i="3"/>
  <c r="N501" i="3"/>
  <c r="N271" i="3"/>
  <c r="O367" i="3"/>
  <c r="N53" i="3"/>
  <c r="O405" i="3"/>
  <c r="N61" i="3"/>
  <c r="N230" i="3"/>
  <c r="N37" i="3"/>
  <c r="N41" i="3"/>
  <c r="O221" i="3"/>
  <c r="N222" i="3"/>
  <c r="N111" i="3"/>
  <c r="O473" i="3"/>
  <c r="O198" i="3"/>
  <c r="N3" i="3"/>
  <c r="N441" i="3"/>
  <c r="N56" i="3"/>
  <c r="N400" i="3"/>
  <c r="N497" i="3"/>
  <c r="N302" i="3"/>
  <c r="N320" i="3"/>
  <c r="O258" i="3"/>
  <c r="N279" i="3"/>
  <c r="N282" i="3"/>
  <c r="N45" i="3"/>
  <c r="N67" i="3"/>
  <c r="O98" i="3"/>
  <c r="O242" i="3"/>
  <c r="O429" i="3"/>
  <c r="O368" i="3"/>
  <c r="N487" i="3"/>
  <c r="N391" i="3"/>
  <c r="O81" i="3"/>
  <c r="O149" i="3"/>
  <c r="O58" i="3"/>
  <c r="N328" i="3"/>
  <c r="N304" i="3"/>
  <c r="N133" i="3"/>
  <c r="N351" i="3"/>
  <c r="N74" i="3"/>
  <c r="O130" i="3"/>
  <c r="O166" i="3"/>
  <c r="O465" i="3"/>
  <c r="O401" i="3"/>
  <c r="N296" i="3"/>
  <c r="N303" i="3"/>
  <c r="O295" i="3"/>
  <c r="O238" i="3"/>
  <c r="N140" i="3"/>
  <c r="O338" i="3"/>
  <c r="N287" i="3"/>
  <c r="O170" i="3"/>
  <c r="N157" i="3"/>
  <c r="N218" i="3"/>
  <c r="O106" i="3"/>
  <c r="N411" i="3"/>
  <c r="O380" i="3"/>
  <c r="N473" i="3"/>
  <c r="N422" i="3"/>
  <c r="O140" i="3"/>
  <c r="N34" i="3"/>
  <c r="N99" i="3"/>
  <c r="N154" i="3"/>
  <c r="O141" i="3"/>
  <c r="O40" i="3"/>
  <c r="N387" i="3"/>
  <c r="N270" i="3"/>
  <c r="N89" i="3"/>
  <c r="N269" i="3"/>
  <c r="N357" i="3"/>
  <c r="O472" i="3"/>
  <c r="N442" i="3"/>
  <c r="N429" i="3"/>
  <c r="O379" i="3"/>
  <c r="N288" i="3"/>
  <c r="O234" i="3"/>
  <c r="N158" i="3"/>
  <c r="N27" i="3"/>
  <c r="N166" i="3"/>
  <c r="O334" i="3"/>
  <c r="O200" i="3"/>
  <c r="N336" i="3"/>
  <c r="O301" i="3"/>
  <c r="N425" i="3"/>
  <c r="N366" i="3"/>
  <c r="N115" i="3"/>
  <c r="N242" i="3"/>
  <c r="N343" i="3"/>
  <c r="N90" i="3"/>
  <c r="O35" i="3"/>
  <c r="N221" i="3"/>
  <c r="N108" i="3"/>
  <c r="N368" i="3"/>
  <c r="O262" i="3"/>
  <c r="O437" i="3"/>
  <c r="O183" i="3"/>
  <c r="N434" i="3"/>
  <c r="N457" i="3"/>
  <c r="O342" i="3"/>
  <c r="O168" i="3"/>
  <c r="N362" i="3"/>
  <c r="O280" i="3"/>
  <c r="O495" i="3"/>
  <c r="O232" i="3"/>
  <c r="O214" i="3"/>
  <c r="O184" i="3"/>
  <c r="N85" i="3"/>
  <c r="N254" i="3"/>
  <c r="N326" i="3"/>
  <c r="O222" i="3"/>
  <c r="N159" i="3"/>
  <c r="O116" i="3"/>
  <c r="N286" i="3"/>
  <c r="O205" i="3"/>
  <c r="N408" i="3"/>
  <c r="O408" i="3"/>
  <c r="O246" i="3"/>
  <c r="N246" i="3"/>
  <c r="N110" i="3"/>
  <c r="O110" i="3"/>
  <c r="O112" i="3"/>
  <c r="N112" i="3"/>
  <c r="N106" i="3"/>
  <c r="N109" i="3"/>
  <c r="O109" i="3"/>
  <c r="N495" i="3"/>
  <c r="O126" i="3"/>
  <c r="N149" i="3"/>
  <c r="N334" i="3"/>
  <c r="N234" i="3"/>
  <c r="N136" i="3"/>
  <c r="N245" i="3"/>
  <c r="O245" i="3"/>
  <c r="N456" i="3"/>
  <c r="O456" i="3"/>
  <c r="O182" i="3"/>
  <c r="N182" i="3"/>
  <c r="N342" i="3"/>
  <c r="O125" i="3"/>
  <c r="N278" i="3"/>
  <c r="O310" i="3"/>
  <c r="N310" i="3"/>
  <c r="N437" i="3"/>
  <c r="N397" i="3"/>
  <c r="N194" i="3"/>
  <c r="N176" i="3"/>
  <c r="N232" i="3"/>
  <c r="N33" i="3"/>
  <c r="N40" i="3"/>
  <c r="N317" i="3"/>
  <c r="O317" i="3"/>
  <c r="N262" i="3"/>
  <c r="O484" i="3"/>
  <c r="N484" i="3"/>
  <c r="N214" i="3"/>
  <c r="N134" i="3"/>
  <c r="O24" i="3"/>
  <c r="N117" i="3"/>
  <c r="O117" i="3"/>
  <c r="N65" i="3"/>
  <c r="O421" i="3"/>
  <c r="N421" i="3"/>
  <c r="N471" i="3"/>
  <c r="O457" i="3"/>
  <c r="O261" i="3"/>
  <c r="N261" i="3"/>
  <c r="O374" i="3"/>
  <c r="N374" i="3"/>
  <c r="N189" i="3"/>
  <c r="O189" i="3"/>
  <c r="N72" i="3"/>
  <c r="O16" i="3"/>
  <c r="N318" i="3"/>
  <c r="N197" i="3"/>
  <c r="O197" i="3"/>
  <c r="O433" i="3"/>
  <c r="N200" i="3"/>
  <c r="N367" i="3"/>
  <c r="N184" i="3"/>
  <c r="N453" i="3"/>
  <c r="N168" i="3"/>
  <c r="O73" i="3"/>
  <c r="O346" i="3"/>
  <c r="O381" i="3"/>
  <c r="O365" i="3"/>
  <c r="N440" i="3"/>
  <c r="O440" i="3"/>
  <c r="N138" i="3"/>
  <c r="O80" i="3"/>
  <c r="N8" i="3"/>
  <c r="N480" i="3"/>
  <c r="N238" i="3"/>
  <c r="O150" i="3"/>
  <c r="N280" i="3"/>
  <c r="N98" i="3"/>
  <c r="N43" i="3"/>
  <c r="N21" i="3"/>
  <c r="N309" i="3"/>
  <c r="O309" i="3"/>
  <c r="N253" i="3"/>
  <c r="O253" i="3"/>
  <c r="O325" i="3"/>
  <c r="N325" i="3"/>
  <c r="N427" i="3"/>
  <c r="O427" i="3"/>
  <c r="N448" i="3"/>
  <c r="O448" i="3"/>
  <c r="N88" i="3"/>
  <c r="O394" i="3"/>
  <c r="N373" i="3"/>
  <c r="O373" i="3"/>
  <c r="O411" i="3"/>
  <c r="O107" i="3"/>
  <c r="N459" i="3"/>
  <c r="O459" i="3"/>
  <c r="N403" i="3"/>
  <c r="O403" i="3"/>
  <c r="O114" i="3"/>
  <c r="N114" i="3"/>
  <c r="N118" i="3"/>
  <c r="O118" i="3"/>
  <c r="N190" i="3"/>
  <c r="O181" i="3"/>
  <c r="N181" i="3"/>
  <c r="O48" i="3"/>
  <c r="O418" i="3"/>
  <c r="N418" i="3"/>
  <c r="O420" i="3"/>
  <c r="N420" i="3"/>
  <c r="N467" i="3"/>
  <c r="O467" i="3"/>
  <c r="N465" i="3"/>
  <c r="O415" i="3"/>
  <c r="N415" i="3"/>
  <c r="O329" i="3"/>
  <c r="N329" i="3"/>
  <c r="O265" i="3"/>
  <c r="N265" i="3"/>
  <c r="O201" i="3"/>
  <c r="N201" i="3"/>
  <c r="O299" i="3"/>
  <c r="N299" i="3"/>
  <c r="N260" i="3"/>
  <c r="O260" i="3"/>
  <c r="N322" i="3"/>
  <c r="O291" i="3"/>
  <c r="N291" i="3"/>
  <c r="N188" i="3"/>
  <c r="O188" i="3"/>
  <c r="N395" i="3"/>
  <c r="O395" i="3"/>
  <c r="N300" i="3"/>
  <c r="O300" i="3"/>
  <c r="N172" i="3"/>
  <c r="O172" i="3"/>
  <c r="O331" i="3"/>
  <c r="N331" i="3"/>
  <c r="O203" i="3"/>
  <c r="N203" i="3"/>
  <c r="N137" i="3"/>
  <c r="O137" i="3"/>
  <c r="O60" i="3"/>
  <c r="N60" i="3"/>
  <c r="O383" i="3"/>
  <c r="N383" i="3"/>
  <c r="O399" i="3"/>
  <c r="N399" i="3"/>
  <c r="O86" i="3"/>
  <c r="N86" i="3"/>
  <c r="O70" i="3"/>
  <c r="N70" i="3"/>
  <c r="N31" i="3"/>
  <c r="O31" i="3"/>
  <c r="O466" i="3"/>
  <c r="N466" i="3"/>
  <c r="O139" i="3"/>
  <c r="N139" i="3"/>
  <c r="N23" i="3"/>
  <c r="O23" i="3"/>
  <c r="N144" i="3"/>
  <c r="O273" i="3"/>
  <c r="N273" i="3"/>
  <c r="O68" i="3"/>
  <c r="N68" i="3"/>
  <c r="N55" i="3"/>
  <c r="O55" i="3"/>
  <c r="N47" i="3"/>
  <c r="O47" i="3"/>
  <c r="O307" i="3"/>
  <c r="N307" i="3"/>
  <c r="O476" i="3"/>
  <c r="N476" i="3"/>
  <c r="O412" i="3"/>
  <c r="N412" i="3"/>
  <c r="O388" i="3"/>
  <c r="N388" i="3"/>
  <c r="O447" i="3"/>
  <c r="N447" i="3"/>
  <c r="O321" i="3"/>
  <c r="N321" i="3"/>
  <c r="O257" i="3"/>
  <c r="N257" i="3"/>
  <c r="O193" i="3"/>
  <c r="N193" i="3"/>
  <c r="O347" i="3"/>
  <c r="N347" i="3"/>
  <c r="N308" i="3"/>
  <c r="O308" i="3"/>
  <c r="O219" i="3"/>
  <c r="N219" i="3"/>
  <c r="N180" i="3"/>
  <c r="O180" i="3"/>
  <c r="O490" i="3"/>
  <c r="N490" i="3"/>
  <c r="O339" i="3"/>
  <c r="N339" i="3"/>
  <c r="O211" i="3"/>
  <c r="N211" i="3"/>
  <c r="N284" i="3"/>
  <c r="O284" i="3"/>
  <c r="O195" i="3"/>
  <c r="N195" i="3"/>
  <c r="N156" i="3"/>
  <c r="O156" i="3"/>
  <c r="O52" i="3"/>
  <c r="N52" i="3"/>
  <c r="O78" i="3"/>
  <c r="N78" i="3"/>
  <c r="O243" i="3"/>
  <c r="N243" i="3"/>
  <c r="O122" i="3"/>
  <c r="N122" i="3"/>
  <c r="N71" i="3"/>
  <c r="O71" i="3"/>
  <c r="O102" i="3"/>
  <c r="N102" i="3"/>
  <c r="N204" i="3"/>
  <c r="O204" i="3"/>
  <c r="N276" i="3"/>
  <c r="O276" i="3"/>
  <c r="N93" i="3"/>
  <c r="O337" i="3"/>
  <c r="N337" i="3"/>
  <c r="O4" i="3"/>
  <c r="N4" i="3"/>
  <c r="O468" i="3"/>
  <c r="N468" i="3"/>
  <c r="N404" i="3"/>
  <c r="O404" i="3"/>
  <c r="O463" i="3"/>
  <c r="N463" i="3"/>
  <c r="O313" i="3"/>
  <c r="N313" i="3"/>
  <c r="O249" i="3"/>
  <c r="N249" i="3"/>
  <c r="O185" i="3"/>
  <c r="N185" i="3"/>
  <c r="O171" i="3"/>
  <c r="N171" i="3"/>
  <c r="O227" i="3"/>
  <c r="N227" i="3"/>
  <c r="O393" i="3"/>
  <c r="N356" i="3"/>
  <c r="O356" i="3"/>
  <c r="O298" i="3"/>
  <c r="N298" i="3"/>
  <c r="N228" i="3"/>
  <c r="O228" i="3"/>
  <c r="N170" i="3"/>
  <c r="O153" i="3"/>
  <c r="N153" i="3"/>
  <c r="O323" i="3"/>
  <c r="N323" i="3"/>
  <c r="O44" i="3"/>
  <c r="N44" i="3"/>
  <c r="O371" i="3"/>
  <c r="N371" i="3"/>
  <c r="N210" i="3"/>
  <c r="O396" i="3"/>
  <c r="N396" i="3"/>
  <c r="N268" i="3"/>
  <c r="O268" i="3"/>
  <c r="O123" i="3"/>
  <c r="N123" i="3"/>
  <c r="O439" i="3"/>
  <c r="N439" i="3"/>
  <c r="O54" i="3"/>
  <c r="N54" i="3"/>
  <c r="O474" i="3"/>
  <c r="N474" i="3"/>
  <c r="N39" i="3"/>
  <c r="O39" i="3"/>
  <c r="O460" i="3"/>
  <c r="N460" i="3"/>
  <c r="O417" i="3"/>
  <c r="O369" i="3"/>
  <c r="N369" i="3"/>
  <c r="O305" i="3"/>
  <c r="N305" i="3"/>
  <c r="O241" i="3"/>
  <c r="N241" i="3"/>
  <c r="O177" i="3"/>
  <c r="N177" i="3"/>
  <c r="O363" i="3"/>
  <c r="N363" i="3"/>
  <c r="N324" i="3"/>
  <c r="O324" i="3"/>
  <c r="O482" i="3"/>
  <c r="N482" i="3"/>
  <c r="O426" i="3"/>
  <c r="N426" i="3"/>
  <c r="N129" i="3"/>
  <c r="O129" i="3"/>
  <c r="O100" i="3"/>
  <c r="N100" i="3"/>
  <c r="O36" i="3"/>
  <c r="N36" i="3"/>
  <c r="O147" i="3"/>
  <c r="N147" i="3"/>
  <c r="O30" i="3"/>
  <c r="N30" i="3"/>
  <c r="O22" i="3"/>
  <c r="N22" i="3"/>
  <c r="N338" i="3"/>
  <c r="N103" i="3"/>
  <c r="O103" i="3"/>
  <c r="O458" i="3"/>
  <c r="N458" i="3"/>
  <c r="N69" i="3"/>
  <c r="O38" i="3"/>
  <c r="N38" i="3"/>
  <c r="N274" i="3"/>
  <c r="N346" i="3"/>
  <c r="O131" i="3"/>
  <c r="N131" i="3"/>
  <c r="N87" i="3"/>
  <c r="O87" i="3"/>
  <c r="O428" i="3"/>
  <c r="N428" i="3"/>
  <c r="O398" i="3"/>
  <c r="N398" i="3"/>
  <c r="O315" i="3"/>
  <c r="N315" i="3"/>
  <c r="N63" i="3"/>
  <c r="O63" i="3"/>
  <c r="O452" i="3"/>
  <c r="N452" i="3"/>
  <c r="N499" i="3"/>
  <c r="O499" i="3"/>
  <c r="O498" i="3"/>
  <c r="N498" i="3"/>
  <c r="O389" i="3"/>
  <c r="N389" i="3"/>
  <c r="O455" i="3"/>
  <c r="N455" i="3"/>
  <c r="O361" i="3"/>
  <c r="N361" i="3"/>
  <c r="O297" i="3"/>
  <c r="N297" i="3"/>
  <c r="O233" i="3"/>
  <c r="N233" i="3"/>
  <c r="O169" i="3"/>
  <c r="N169" i="3"/>
  <c r="N316" i="3"/>
  <c r="O316" i="3"/>
  <c r="O163" i="3"/>
  <c r="N163" i="3"/>
  <c r="O382" i="3"/>
  <c r="N382" i="3"/>
  <c r="N364" i="3"/>
  <c r="O364" i="3"/>
  <c r="O306" i="3"/>
  <c r="N306" i="3"/>
  <c r="N236" i="3"/>
  <c r="O236" i="3"/>
  <c r="O387" i="3"/>
  <c r="O267" i="3"/>
  <c r="N267" i="3"/>
  <c r="O454" i="3"/>
  <c r="N454" i="3"/>
  <c r="O92" i="3"/>
  <c r="N92" i="3"/>
  <c r="O28" i="3"/>
  <c r="N28" i="3"/>
  <c r="N95" i="3"/>
  <c r="O95" i="3"/>
  <c r="O6" i="3"/>
  <c r="N6" i="3"/>
  <c r="N475" i="3"/>
  <c r="O475" i="3"/>
  <c r="O444" i="3"/>
  <c r="N444" i="3"/>
  <c r="N491" i="3"/>
  <c r="O491" i="3"/>
  <c r="O438" i="3"/>
  <c r="N438" i="3"/>
  <c r="O386" i="3"/>
  <c r="N386" i="3"/>
  <c r="O410" i="3"/>
  <c r="N410" i="3"/>
  <c r="O353" i="3"/>
  <c r="N353" i="3"/>
  <c r="O289" i="3"/>
  <c r="N289" i="3"/>
  <c r="O225" i="3"/>
  <c r="N225" i="3"/>
  <c r="O161" i="3"/>
  <c r="N161" i="3"/>
  <c r="O235" i="3"/>
  <c r="N235" i="3"/>
  <c r="N196" i="3"/>
  <c r="O196" i="3"/>
  <c r="N372" i="3"/>
  <c r="O372" i="3"/>
  <c r="O314" i="3"/>
  <c r="N314" i="3"/>
  <c r="O283" i="3"/>
  <c r="N283" i="3"/>
  <c r="N244" i="3"/>
  <c r="O244" i="3"/>
  <c r="O155" i="3"/>
  <c r="N155" i="3"/>
  <c r="O275" i="3"/>
  <c r="N275" i="3"/>
  <c r="N145" i="3"/>
  <c r="O145" i="3"/>
  <c r="O259" i="3"/>
  <c r="N259" i="3"/>
  <c r="N220" i="3"/>
  <c r="O220" i="3"/>
  <c r="O84" i="3"/>
  <c r="N84" i="3"/>
  <c r="O20" i="3"/>
  <c r="N20" i="3"/>
  <c r="N128" i="3"/>
  <c r="O14" i="3"/>
  <c r="N14" i="3"/>
  <c r="N332" i="3"/>
  <c r="O332" i="3"/>
  <c r="N152" i="3"/>
  <c r="O46" i="3"/>
  <c r="N46" i="3"/>
  <c r="N7" i="3"/>
  <c r="O7" i="3"/>
  <c r="N380" i="3"/>
  <c r="N212" i="3"/>
  <c r="O212" i="3"/>
  <c r="N5" i="3"/>
  <c r="O251" i="3"/>
  <c r="N251" i="3"/>
  <c r="N121" i="3"/>
  <c r="O121" i="3"/>
  <c r="O62" i="3"/>
  <c r="N62" i="3"/>
  <c r="O209" i="3"/>
  <c r="N209" i="3"/>
  <c r="O94" i="3"/>
  <c r="N94" i="3"/>
  <c r="N419" i="3"/>
  <c r="O419" i="3"/>
  <c r="N15" i="3"/>
  <c r="O15" i="3"/>
  <c r="O436" i="3"/>
  <c r="N436" i="3"/>
  <c r="N483" i="3"/>
  <c r="O483" i="3"/>
  <c r="O431" i="3"/>
  <c r="N431" i="3"/>
  <c r="O345" i="3"/>
  <c r="N345" i="3"/>
  <c r="O281" i="3"/>
  <c r="N281" i="3"/>
  <c r="O217" i="3"/>
  <c r="N217" i="3"/>
  <c r="O355" i="3"/>
  <c r="N355" i="3"/>
  <c r="N252" i="3"/>
  <c r="O252" i="3"/>
  <c r="O414" i="3"/>
  <c r="N414" i="3"/>
  <c r="N292" i="3"/>
  <c r="O292" i="3"/>
  <c r="N164" i="3"/>
  <c r="O164" i="3"/>
  <c r="O115" i="3"/>
  <c r="O407" i="3"/>
  <c r="N407" i="3"/>
  <c r="N348" i="3"/>
  <c r="O348" i="3"/>
  <c r="O76" i="3"/>
  <c r="N76" i="3"/>
  <c r="O12" i="3"/>
  <c r="N12" i="3"/>
  <c r="O187" i="3"/>
  <c r="N187" i="3"/>
  <c r="N340" i="3"/>
  <c r="O340" i="3"/>
  <c r="O179" i="3"/>
  <c r="N179" i="3"/>
  <c r="N79" i="3"/>
  <c r="O7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7000000}" name="2023061323140413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91C3BA0-ABF7-4ABC-8681-F4E4CF871B59}" name="2023061323140413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74DE3E76-FDC7-4CC2-8E5A-67F0F72E3591}" name="2023061323140413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1080D1EA-D655-420E-96BF-BC3F4EFA3808}" name="2023061323140413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7CEEA2A-7CDB-4132-BD03-ED33E9161939}" name="2023061323140413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6BA541B6-558B-4EFC-89C9-D6FE7D1D8DCC}" name="2023061323140413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A52C79BD-5C49-4A21-A8C0-43D15FE6FF7A}" name="2023061323140413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9A559F40-97D0-4AED-BDF0-B45A0B44A501}" name="20230613231404131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33352A9A-A775-4178-A226-2A4CA2E9E680}" name="202306132314041311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B2DB7C66-B44E-4E9C-BD77-F283E49C7C75}" name="202306132314041311112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C2B19FA5-A168-47E3-A442-F5D69DBFD88F}" name="20230613231404131112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<sst xmlns="http://schemas.openxmlformats.org/spreadsheetml/2006/main" count="273" uniqueCount="59">
  <si>
    <t>s11 real</t>
  </si>
  <si>
    <t>s11 imag</t>
  </si>
  <si>
    <t xml:space="preserve">s21 real </t>
  </si>
  <si>
    <t>s21 imag</t>
  </si>
  <si>
    <t>Frequency [Hz]</t>
  </si>
  <si>
    <t>MM Loss dB</t>
  </si>
  <si>
    <t>trans loss dB</t>
  </si>
  <si>
    <t>|s11|</t>
  </si>
  <si>
    <t>s11 ang</t>
  </si>
  <si>
    <t>|s21|</t>
  </si>
  <si>
    <t>s21 ang</t>
  </si>
  <si>
    <t>Zreal</t>
  </si>
  <si>
    <t>Zimag</t>
  </si>
  <si>
    <t>|Z|</t>
  </si>
  <si>
    <t>Z ang</t>
  </si>
  <si>
    <t>VSWR</t>
  </si>
  <si>
    <t>Frequency [MHz]</t>
  </si>
  <si>
    <t>Insertion Loss Toatal [dB]</t>
  </si>
  <si>
    <t>Loss of Load [dB]</t>
  </si>
  <si>
    <t>Core loss [dB]</t>
  </si>
  <si>
    <t>Insertion Loss (MM+Core)</t>
  </si>
  <si>
    <t>UnUn pwr loss [%]</t>
  </si>
  <si>
    <t>UnUn pwr eff [%]</t>
  </si>
  <si>
    <t>Core:</t>
  </si>
  <si>
    <t>Winding Ratio</t>
  </si>
  <si>
    <t>2/15</t>
  </si>
  <si>
    <t>Capaciator:</t>
  </si>
  <si>
    <t>FairRite 2643803802</t>
  </si>
  <si>
    <t>FairRite  59430000601</t>
  </si>
  <si>
    <t xml:space="preserve">Load for Test: </t>
  </si>
  <si>
    <t>2400 Ohm</t>
  </si>
  <si>
    <t>2800 Ohm</t>
  </si>
  <si>
    <t>Load for Test:</t>
  </si>
  <si>
    <t>FairRite  59430000601 + 5943001101</t>
  </si>
  <si>
    <t>FairRite  5943000501</t>
  </si>
  <si>
    <t>3/21</t>
  </si>
  <si>
    <t>FairRite  2643625002</t>
  </si>
  <si>
    <t>FairRite  5943001001</t>
  </si>
  <si>
    <t>FairRite  5943001001 +XXXXXXX</t>
  </si>
  <si>
    <t>Amidon FT140-43  2/14, 100pF</t>
  </si>
  <si>
    <t>2/14</t>
  </si>
  <si>
    <t>Amidon FT140-43</t>
  </si>
  <si>
    <t>*</t>
  </si>
  <si>
    <t>* wrong Load as UnUn is 1:64</t>
  </si>
  <si>
    <t>FairRite 2643803802 (FT240-43), 2/15, 100pF</t>
  </si>
  <si>
    <t>FairRite  59430000601 (FT82-43), 3/21, 100pF</t>
  </si>
  <si>
    <t>FairRite  2643625002 (MM0OPX), 2/16, 100pF</t>
  </si>
  <si>
    <t>FairRite  5943000501 ("double" FT82-43"), 3/21, 100pF</t>
  </si>
  <si>
    <t>FairRite  5943001001 (FT114-43), 3/21, 100pF</t>
  </si>
  <si>
    <t>TDK  CC45SL3FD101JYVNA</t>
  </si>
  <si>
    <t>FairRite  5943001001 + 2643665902, 3/21, 100pF</t>
  </si>
  <si>
    <t>Insetion Loss 1/2</t>
  </si>
  <si>
    <t>B2B FairRite  59430000601 + 5943001101, 3/21, 100pF</t>
  </si>
  <si>
    <t>B2B FairRite  59430000601 (FT82-43), 3/21, 100pF</t>
  </si>
  <si>
    <t>DG1JAN, 20. June 2023</t>
  </si>
  <si>
    <t>*Back-to-Back Measurement as reference</t>
  </si>
  <si>
    <t>FairRite 2643251002 (MM0OPX), 2/15, 100pF</t>
  </si>
  <si>
    <t>FairRite 2643251002</t>
  </si>
  <si>
    <t>FairRite  59430000601 + 5943001101, 3/21, 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</si>
</sst>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18" fillId="0" borderId="0" xfId="0" applyNumberFormat="1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17" fontId="0" fillId="0" borderId="0" xfId="0" quotePrefix="1" applyNumberFormat="1"/>
    <xf numFmtId="0" fontId="16" fillId="0" borderId="0" xfId="0" applyFont="1"/>
    <xf numFmtId="0" fontId="1" fillId="26" borderId="10" xfId="35" applyBorder="1" applyAlignment="1">
      <alignment horizontal="center"/>
    </xf>
    <xf numFmtId="0" fontId="16" fillId="26" borderId="10" xfId="35" applyFont="1" applyBorder="1" applyAlignment="1">
      <alignment horizontal="left" vertical="top"/>
    </xf>
    <xf numFmtId="0" fontId="16" fillId="22" borderId="10" xfId="31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166" fontId="0" fillId="0" borderId="10" xfId="0" applyNumberFormat="1" applyBorder="1" applyAlignment="1">
      <alignment horizontal="center"/>
    </xf>
    <xf numFmtId="0" fontId="16" fillId="33" borderId="0" xfId="0" applyFont="1" applyFill="1" applyAlignment="1">
      <alignment horizontal="left" vertical="top"/>
    </xf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Core efficiency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3421415234845509E-2"/>
          <c:y val="0.1098962962962963"/>
          <c:w val="0.93745723114841917"/>
          <c:h val="0.767859624288536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Results!$B$5</c:f>
              <c:strCache>
                <c:ptCount val="1"/>
                <c:pt idx="0">
                  <c:v>FairRite 2643803802 (FT240-43), 2/15,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Results!$C$5:$CY$5</c:f>
              <c:numCache>
                <c:formatCode>0.0</c:formatCode>
                <c:ptCount val="101"/>
                <c:pt idx="0">
                  <c:v>95.072021983492888</c:v>
                </c:pt>
                <c:pt idx="1">
                  <c:v>91.770748779880165</c:v>
                </c:pt>
                <c:pt idx="2">
                  <c:v>88.024886854142849</c:v>
                </c:pt>
                <c:pt idx="3">
                  <c:v>86.68434277563783</c:v>
                </c:pt>
                <c:pt idx="4">
                  <c:v>84.498873388530654</c:v>
                </c:pt>
                <c:pt idx="5">
                  <c:v>83.033172454283246</c:v>
                </c:pt>
                <c:pt idx="6">
                  <c:v>80.518823975920512</c:v>
                </c:pt>
                <c:pt idx="7">
                  <c:v>77.784271542618058</c:v>
                </c:pt>
                <c:pt idx="8">
                  <c:v>79.027026834163649</c:v>
                </c:pt>
                <c:pt idx="9">
                  <c:v>78.263461824236046</c:v>
                </c:pt>
                <c:pt idx="10">
                  <c:v>76.803921590495179</c:v>
                </c:pt>
                <c:pt idx="11">
                  <c:v>76.776499952420295</c:v>
                </c:pt>
                <c:pt idx="12">
                  <c:v>77.264460714749347</c:v>
                </c:pt>
                <c:pt idx="13">
                  <c:v>76.710259963076695</c:v>
                </c:pt>
                <c:pt idx="14">
                  <c:v>75.902277204250026</c:v>
                </c:pt>
                <c:pt idx="15">
                  <c:v>76.382915914406084</c:v>
                </c:pt>
                <c:pt idx="16">
                  <c:v>76.082065674497102</c:v>
                </c:pt>
                <c:pt idx="17">
                  <c:v>76.404905318593421</c:v>
                </c:pt>
                <c:pt idx="18">
                  <c:v>75.645637999266441</c:v>
                </c:pt>
                <c:pt idx="19">
                  <c:v>75.678015804790078</c:v>
                </c:pt>
                <c:pt idx="20">
                  <c:v>76.159446398347768</c:v>
                </c:pt>
                <c:pt idx="21">
                  <c:v>75.860145036682908</c:v>
                </c:pt>
                <c:pt idx="22">
                  <c:v>76.975324941455952</c:v>
                </c:pt>
                <c:pt idx="23">
                  <c:v>77.416058396658684</c:v>
                </c:pt>
                <c:pt idx="24">
                  <c:v>76.515074877028141</c:v>
                </c:pt>
                <c:pt idx="25">
                  <c:v>76.31752032776788</c:v>
                </c:pt>
                <c:pt idx="26">
                  <c:v>76.207832196621538</c:v>
                </c:pt>
                <c:pt idx="27">
                  <c:v>75.418378376373056</c:v>
                </c:pt>
                <c:pt idx="28">
                  <c:v>75.811595682422038</c:v>
                </c:pt>
                <c:pt idx="29">
                  <c:v>76.262564971392877</c:v>
                </c:pt>
                <c:pt idx="30">
                  <c:v>76.495208252387314</c:v>
                </c:pt>
                <c:pt idx="31">
                  <c:v>77.129716294885313</c:v>
                </c:pt>
                <c:pt idx="32">
                  <c:v>76.628829280355532</c:v>
                </c:pt>
                <c:pt idx="33">
                  <c:v>76.525510527421403</c:v>
                </c:pt>
                <c:pt idx="34">
                  <c:v>76.459596742807264</c:v>
                </c:pt>
                <c:pt idx="35">
                  <c:v>77.301660390586832</c:v>
                </c:pt>
                <c:pt idx="36">
                  <c:v>77.24616526885508</c:v>
                </c:pt>
                <c:pt idx="37">
                  <c:v>76.099336062852913</c:v>
                </c:pt>
                <c:pt idx="38">
                  <c:v>77.613588462177006</c:v>
                </c:pt>
                <c:pt idx="39">
                  <c:v>76.824779791279852</c:v>
                </c:pt>
                <c:pt idx="40">
                  <c:v>76.794220143903161</c:v>
                </c:pt>
                <c:pt idx="41">
                  <c:v>76.110180456099883</c:v>
                </c:pt>
                <c:pt idx="42">
                  <c:v>76.661536351382011</c:v>
                </c:pt>
                <c:pt idx="43">
                  <c:v>76.326446840420829</c:v>
                </c:pt>
                <c:pt idx="44">
                  <c:v>76.363229134481841</c:v>
                </c:pt>
                <c:pt idx="45">
                  <c:v>77.103328747100562</c:v>
                </c:pt>
                <c:pt idx="46">
                  <c:v>77.023602880819325</c:v>
                </c:pt>
                <c:pt idx="47">
                  <c:v>76.595932801589797</c:v>
                </c:pt>
                <c:pt idx="48">
                  <c:v>77.46717168677182</c:v>
                </c:pt>
                <c:pt idx="49">
                  <c:v>77.29321642289743</c:v>
                </c:pt>
                <c:pt idx="50">
                  <c:v>76.656817369834997</c:v>
                </c:pt>
                <c:pt idx="51">
                  <c:v>77.570676363659146</c:v>
                </c:pt>
                <c:pt idx="52">
                  <c:v>77.915855590692885</c:v>
                </c:pt>
                <c:pt idx="53">
                  <c:v>76.534384166313956</c:v>
                </c:pt>
                <c:pt idx="54">
                  <c:v>75.737893598460971</c:v>
                </c:pt>
                <c:pt idx="55">
                  <c:v>76.750193975467056</c:v>
                </c:pt>
                <c:pt idx="56">
                  <c:v>77.432459666340222</c:v>
                </c:pt>
                <c:pt idx="57">
                  <c:v>77.192917921183053</c:v>
                </c:pt>
                <c:pt idx="58">
                  <c:v>77.245348186636562</c:v>
                </c:pt>
                <c:pt idx="59">
                  <c:v>75.935644060607032</c:v>
                </c:pt>
                <c:pt idx="60">
                  <c:v>76.899732039914554</c:v>
                </c:pt>
                <c:pt idx="61">
                  <c:v>76.441887214719117</c:v>
                </c:pt>
                <c:pt idx="62">
                  <c:v>76.998042503988188</c:v>
                </c:pt>
                <c:pt idx="63">
                  <c:v>76.403965061157891</c:v>
                </c:pt>
                <c:pt idx="64">
                  <c:v>75.269408887743836</c:v>
                </c:pt>
                <c:pt idx="65">
                  <c:v>76.33836032804281</c:v>
                </c:pt>
                <c:pt idx="66">
                  <c:v>76.474341260433917</c:v>
                </c:pt>
                <c:pt idx="67">
                  <c:v>76.042277545112697</c:v>
                </c:pt>
                <c:pt idx="68">
                  <c:v>76.709564377804199</c:v>
                </c:pt>
                <c:pt idx="69">
                  <c:v>75.805178398818626</c:v>
                </c:pt>
                <c:pt idx="70">
                  <c:v>75.803625606809234</c:v>
                </c:pt>
                <c:pt idx="71">
                  <c:v>74.830700971930384</c:v>
                </c:pt>
                <c:pt idx="72">
                  <c:v>75.966029564465103</c:v>
                </c:pt>
                <c:pt idx="73">
                  <c:v>75.461356925517947</c:v>
                </c:pt>
                <c:pt idx="74">
                  <c:v>74.920386207528097</c:v>
                </c:pt>
                <c:pt idx="75">
                  <c:v>76.233734800313343</c:v>
                </c:pt>
                <c:pt idx="76">
                  <c:v>75.635616845101126</c:v>
                </c:pt>
                <c:pt idx="77">
                  <c:v>75.111488651734646</c:v>
                </c:pt>
                <c:pt idx="78">
                  <c:v>74.778994460090587</c:v>
                </c:pt>
                <c:pt idx="79">
                  <c:v>75.580035079849679</c:v>
                </c:pt>
                <c:pt idx="80">
                  <c:v>74.732911909303695</c:v>
                </c:pt>
                <c:pt idx="81">
                  <c:v>74.159026022347831</c:v>
                </c:pt>
                <c:pt idx="82">
                  <c:v>74.984457328066398</c:v>
                </c:pt>
                <c:pt idx="83">
                  <c:v>74.420269960857553</c:v>
                </c:pt>
                <c:pt idx="84">
                  <c:v>73.934378232511435</c:v>
                </c:pt>
                <c:pt idx="85">
                  <c:v>73.606218214429603</c:v>
                </c:pt>
                <c:pt idx="86">
                  <c:v>73.347294133587354</c:v>
                </c:pt>
                <c:pt idx="87">
                  <c:v>72.889573816047971</c:v>
                </c:pt>
                <c:pt idx="88">
                  <c:v>73.772630317651917</c:v>
                </c:pt>
                <c:pt idx="89">
                  <c:v>72.92624443252258</c:v>
                </c:pt>
                <c:pt idx="90">
                  <c:v>72.269722453118874</c:v>
                </c:pt>
                <c:pt idx="91">
                  <c:v>73.269588878684743</c:v>
                </c:pt>
                <c:pt idx="92">
                  <c:v>72.554253142910525</c:v>
                </c:pt>
                <c:pt idx="93">
                  <c:v>71.415748416449063</c:v>
                </c:pt>
                <c:pt idx="94">
                  <c:v>72.714119892801989</c:v>
                </c:pt>
                <c:pt idx="95">
                  <c:v>72.191516886820665</c:v>
                </c:pt>
                <c:pt idx="96">
                  <c:v>72.076099678181976</c:v>
                </c:pt>
                <c:pt idx="97">
                  <c:v>71.62081670373631</c:v>
                </c:pt>
                <c:pt idx="98">
                  <c:v>71.009485581149022</c:v>
                </c:pt>
                <c:pt idx="99">
                  <c:v>70.818261072340121</c:v>
                </c:pt>
                <c:pt idx="100">
                  <c:v>70.994272856023684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E228-4CFF-8B7F-23C4D21B2F05}"/>
            </c:ext>
          </c:extLst>
        </c:ser>
        <c:ser>
          <c:idx val="1"/>
          <c:order val="1"/>
          <c:tx>
            <c:strRef>
              <c:f>Results!$B$6</c:f>
              <c:strCache>
                <c:ptCount val="1"/>
                <c:pt idx="0">
                  <c:v>FairRite 2643251002 (MM0OPX), 2/15,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Results!$C$6:$CY$6</c:f>
              <c:numCache>
                <c:formatCode>0.0</c:formatCode>
                <c:ptCount val="101"/>
                <c:pt idx="0">
                  <c:v>103.34935124026256</c:v>
                </c:pt>
                <c:pt idx="1">
                  <c:v>98.85960740750815</c:v>
                </c:pt>
                <c:pt idx="2">
                  <c:v>95.883042709038904</c:v>
                </c:pt>
                <c:pt idx="3">
                  <c:v>95.387943908174307</c:v>
                </c:pt>
                <c:pt idx="4">
                  <c:v>94.427945753426798</c:v>
                </c:pt>
                <c:pt idx="5">
                  <c:v>94.206534537914337</c:v>
                </c:pt>
                <c:pt idx="6">
                  <c:v>92.521565544412638</c:v>
                </c:pt>
                <c:pt idx="7">
                  <c:v>90.310303204732506</c:v>
                </c:pt>
                <c:pt idx="8">
                  <c:v>92.469196074546815</c:v>
                </c:pt>
                <c:pt idx="9">
                  <c:v>92.02508037760964</c:v>
                </c:pt>
                <c:pt idx="10">
                  <c:v>90.782019854593017</c:v>
                </c:pt>
                <c:pt idx="11">
                  <c:v>90.956961846519079</c:v>
                </c:pt>
                <c:pt idx="12">
                  <c:v>91.918310062807237</c:v>
                </c:pt>
                <c:pt idx="13">
                  <c:v>91.454788253711371</c:v>
                </c:pt>
                <c:pt idx="14">
                  <c:v>90.642829730353156</c:v>
                </c:pt>
                <c:pt idx="15">
                  <c:v>91.307422462879529</c:v>
                </c:pt>
                <c:pt idx="16">
                  <c:v>90.909320824068033</c:v>
                </c:pt>
                <c:pt idx="17">
                  <c:v>91.384849110600612</c:v>
                </c:pt>
                <c:pt idx="18">
                  <c:v>90.397903460723114</c:v>
                </c:pt>
                <c:pt idx="19">
                  <c:v>90.549612207693599</c:v>
                </c:pt>
                <c:pt idx="20">
                  <c:v>91.300106044761804</c:v>
                </c:pt>
                <c:pt idx="21">
                  <c:v>90.845117386100455</c:v>
                </c:pt>
                <c:pt idx="22">
                  <c:v>92.210163699058583</c:v>
                </c:pt>
                <c:pt idx="23">
                  <c:v>92.832874526769302</c:v>
                </c:pt>
                <c:pt idx="24">
                  <c:v>91.668338981080211</c:v>
                </c:pt>
                <c:pt idx="25">
                  <c:v>91.492333669717524</c:v>
                </c:pt>
                <c:pt idx="26">
                  <c:v>91.252168082045955</c:v>
                </c:pt>
                <c:pt idx="27">
                  <c:v>90.297088004300662</c:v>
                </c:pt>
                <c:pt idx="28">
                  <c:v>90.696215819227589</c:v>
                </c:pt>
                <c:pt idx="29">
                  <c:v>91.202814546700466</c:v>
                </c:pt>
                <c:pt idx="30">
                  <c:v>91.535491119615955</c:v>
                </c:pt>
                <c:pt idx="31">
                  <c:v>92.258297414538546</c:v>
                </c:pt>
                <c:pt idx="32">
                  <c:v>91.778593992247579</c:v>
                </c:pt>
                <c:pt idx="33">
                  <c:v>91.488699601671257</c:v>
                </c:pt>
                <c:pt idx="34">
                  <c:v>91.385603526328026</c:v>
                </c:pt>
                <c:pt idx="35">
                  <c:v>92.466411914433323</c:v>
                </c:pt>
                <c:pt idx="36">
                  <c:v>92.444093705127656</c:v>
                </c:pt>
                <c:pt idx="37">
                  <c:v>90.944147130628252</c:v>
                </c:pt>
                <c:pt idx="38">
                  <c:v>92.734002466868986</c:v>
                </c:pt>
                <c:pt idx="39">
                  <c:v>91.872710687737651</c:v>
                </c:pt>
                <c:pt idx="40">
                  <c:v>91.690579486215171</c:v>
                </c:pt>
                <c:pt idx="41">
                  <c:v>90.879967325048952</c:v>
                </c:pt>
                <c:pt idx="42">
                  <c:v>91.610726136187381</c:v>
                </c:pt>
                <c:pt idx="43">
                  <c:v>91.071031713592703</c:v>
                </c:pt>
                <c:pt idx="44">
                  <c:v>91.112808988323266</c:v>
                </c:pt>
                <c:pt idx="45">
                  <c:v>92.006010483798988</c:v>
                </c:pt>
                <c:pt idx="46">
                  <c:v>92.201454308792847</c:v>
                </c:pt>
                <c:pt idx="47">
                  <c:v>91.533632615922059</c:v>
                </c:pt>
                <c:pt idx="48">
                  <c:v>92.49690038361797</c:v>
                </c:pt>
                <c:pt idx="49">
                  <c:v>92.285005817795309</c:v>
                </c:pt>
                <c:pt idx="50">
                  <c:v>91.53068653787615</c:v>
                </c:pt>
                <c:pt idx="51">
                  <c:v>92.559068740915734</c:v>
                </c:pt>
                <c:pt idx="52">
                  <c:v>92.967612014441215</c:v>
                </c:pt>
                <c:pt idx="53">
                  <c:v>91.480175123237643</c:v>
                </c:pt>
                <c:pt idx="54">
                  <c:v>90.474306602245491</c:v>
                </c:pt>
                <c:pt idx="55">
                  <c:v>91.685131450282313</c:v>
                </c:pt>
                <c:pt idx="56">
                  <c:v>92.489954735778142</c:v>
                </c:pt>
                <c:pt idx="57">
                  <c:v>92.059623928441894</c:v>
                </c:pt>
                <c:pt idx="58">
                  <c:v>92.339841333466396</c:v>
                </c:pt>
                <c:pt idx="59">
                  <c:v>90.893723266693996</c:v>
                </c:pt>
                <c:pt idx="60">
                  <c:v>91.875617854621211</c:v>
                </c:pt>
                <c:pt idx="61">
                  <c:v>91.405119347774786</c:v>
                </c:pt>
                <c:pt idx="62">
                  <c:v>92.077459573528614</c:v>
                </c:pt>
                <c:pt idx="63">
                  <c:v>91.398804748066738</c:v>
                </c:pt>
                <c:pt idx="64">
                  <c:v>90.107455133395462</c:v>
                </c:pt>
                <c:pt idx="65">
                  <c:v>91.291077000068341</c:v>
                </c:pt>
                <c:pt idx="66">
                  <c:v>91.619033832624751</c:v>
                </c:pt>
                <c:pt idx="67">
                  <c:v>90.966872906294086</c:v>
                </c:pt>
                <c:pt idx="68">
                  <c:v>91.900406807515239</c:v>
                </c:pt>
                <c:pt idx="69">
                  <c:v>90.742031389908064</c:v>
                </c:pt>
                <c:pt idx="70">
                  <c:v>90.93985109278853</c:v>
                </c:pt>
                <c:pt idx="71">
                  <c:v>89.835473062173619</c:v>
                </c:pt>
                <c:pt idx="72">
                  <c:v>91.12144281008834</c:v>
                </c:pt>
                <c:pt idx="73">
                  <c:v>90.638500899775877</c:v>
                </c:pt>
                <c:pt idx="74">
                  <c:v>89.968896666845225</c:v>
                </c:pt>
                <c:pt idx="75">
                  <c:v>91.688310465693462</c:v>
                </c:pt>
                <c:pt idx="76">
                  <c:v>90.880616771159211</c:v>
                </c:pt>
                <c:pt idx="77">
                  <c:v>90.339627713585799</c:v>
                </c:pt>
                <c:pt idx="78">
                  <c:v>89.920452912871198</c:v>
                </c:pt>
                <c:pt idx="79">
                  <c:v>91.117915702374248</c:v>
                </c:pt>
                <c:pt idx="80">
                  <c:v>90.152173749725279</c:v>
                </c:pt>
                <c:pt idx="81">
                  <c:v>89.548822874867753</c:v>
                </c:pt>
                <c:pt idx="82">
                  <c:v>90.565130521376716</c:v>
                </c:pt>
                <c:pt idx="83">
                  <c:v>89.986538056282896</c:v>
                </c:pt>
                <c:pt idx="84">
                  <c:v>89.524217425863355</c:v>
                </c:pt>
                <c:pt idx="85">
                  <c:v>89.084244321900471</c:v>
                </c:pt>
                <c:pt idx="86">
                  <c:v>89.036847819992261</c:v>
                </c:pt>
                <c:pt idx="87">
                  <c:v>88.364023167020918</c:v>
                </c:pt>
                <c:pt idx="88">
                  <c:v>89.577735179409018</c:v>
                </c:pt>
                <c:pt idx="89">
                  <c:v>88.600175163705913</c:v>
                </c:pt>
                <c:pt idx="90">
                  <c:v>87.816907066449843</c:v>
                </c:pt>
                <c:pt idx="91">
                  <c:v>89.063208140732428</c:v>
                </c:pt>
                <c:pt idx="92">
                  <c:v>88.301357948898385</c:v>
                </c:pt>
                <c:pt idx="93">
                  <c:v>86.973415050954657</c:v>
                </c:pt>
                <c:pt idx="94">
                  <c:v>88.672495531280703</c:v>
                </c:pt>
                <c:pt idx="95">
                  <c:v>88.036636122610176</c:v>
                </c:pt>
                <c:pt idx="96">
                  <c:v>87.897002157260474</c:v>
                </c:pt>
                <c:pt idx="97">
                  <c:v>87.642576030241528</c:v>
                </c:pt>
                <c:pt idx="98">
                  <c:v>86.799658502773838</c:v>
                </c:pt>
                <c:pt idx="99">
                  <c:v>86.735500420178383</c:v>
                </c:pt>
                <c:pt idx="100">
                  <c:v>87.129353292933374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228-4CFF-8B7F-23C4D21B2F05}"/>
            </c:ext>
          </c:extLst>
        </c:ser>
        <c:ser>
          <c:idx val="8"/>
          <c:order val="8"/>
          <c:tx>
            <c:strRef>
              <c:f>Results!$B$13</c:f>
              <c:strCache>
                <c:ptCount val="1"/>
                <c:pt idx="0">
                  <c:v>Amidon FT140-43  2/14,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Results!$C$13:$CY$13</c:f>
              <c:numCache>
                <c:formatCode>0.0</c:formatCode>
                <c:ptCount val="101"/>
                <c:pt idx="0">
                  <c:v>63.142217975446911</c:v>
                </c:pt>
                <c:pt idx="1">
                  <c:v>67.025334914892781</c:v>
                </c:pt>
                <c:pt idx="2">
                  <c:v>69.979433953383761</c:v>
                </c:pt>
                <c:pt idx="3">
                  <c:v>73.693426633029929</c:v>
                </c:pt>
                <c:pt idx="4">
                  <c:v>75.024900864633977</c:v>
                </c:pt>
                <c:pt idx="5">
                  <c:v>77.332166131108067</c:v>
                </c:pt>
                <c:pt idx="6">
                  <c:v>77.716695076622599</c:v>
                </c:pt>
                <c:pt idx="7">
                  <c:v>77.754240775767954</c:v>
                </c:pt>
                <c:pt idx="8">
                  <c:v>78.558373757356634</c:v>
                </c:pt>
                <c:pt idx="9">
                  <c:v>79.290020033075976</c:v>
                </c:pt>
                <c:pt idx="10">
                  <c:v>78.835969492029378</c:v>
                </c:pt>
                <c:pt idx="11">
                  <c:v>79.519533600030059</c:v>
                </c:pt>
                <c:pt idx="12">
                  <c:v>79.046376672234359</c:v>
                </c:pt>
                <c:pt idx="13">
                  <c:v>78.873519247779782</c:v>
                </c:pt>
                <c:pt idx="14">
                  <c:v>78.740267424404422</c:v>
                </c:pt>
                <c:pt idx="15">
                  <c:v>78.522307961253517</c:v>
                </c:pt>
                <c:pt idx="16">
                  <c:v>78.548733142595125</c:v>
                </c:pt>
                <c:pt idx="17">
                  <c:v>78.453377705728386</c:v>
                </c:pt>
                <c:pt idx="18">
                  <c:v>78.011053768273115</c:v>
                </c:pt>
                <c:pt idx="19">
                  <c:v>78.189858247370296</c:v>
                </c:pt>
                <c:pt idx="20">
                  <c:v>78.77379707071205</c:v>
                </c:pt>
                <c:pt idx="21">
                  <c:v>78.111288504628348</c:v>
                </c:pt>
                <c:pt idx="22">
                  <c:v>79.409508843198608</c:v>
                </c:pt>
                <c:pt idx="23">
                  <c:v>79.29560733419045</c:v>
                </c:pt>
                <c:pt idx="24">
                  <c:v>79.542236602638638</c:v>
                </c:pt>
                <c:pt idx="25">
                  <c:v>79.554396897801695</c:v>
                </c:pt>
                <c:pt idx="26">
                  <c:v>78.518891480983626</c:v>
                </c:pt>
                <c:pt idx="27">
                  <c:v>78.87533283495091</c:v>
                </c:pt>
                <c:pt idx="28">
                  <c:v>79.23615797146789</c:v>
                </c:pt>
                <c:pt idx="29">
                  <c:v>78.532847364814145</c:v>
                </c:pt>
                <c:pt idx="30">
                  <c:v>78.934731824237687</c:v>
                </c:pt>
                <c:pt idx="31">
                  <c:v>79.342452654441189</c:v>
                </c:pt>
                <c:pt idx="32">
                  <c:v>78.282872633221231</c:v>
                </c:pt>
                <c:pt idx="33">
                  <c:v>79.106031532506108</c:v>
                </c:pt>
                <c:pt idx="34">
                  <c:v>78.679138932323355</c:v>
                </c:pt>
                <c:pt idx="35">
                  <c:v>80.208509231077613</c:v>
                </c:pt>
                <c:pt idx="36">
                  <c:v>79.804594541954472</c:v>
                </c:pt>
                <c:pt idx="37">
                  <c:v>78.901063641333778</c:v>
                </c:pt>
                <c:pt idx="38">
                  <c:v>80.066092886362611</c:v>
                </c:pt>
                <c:pt idx="39">
                  <c:v>79.45076281137338</c:v>
                </c:pt>
                <c:pt idx="40">
                  <c:v>79.984258091280651</c:v>
                </c:pt>
                <c:pt idx="41">
                  <c:v>79.480848382922645</c:v>
                </c:pt>
                <c:pt idx="42">
                  <c:v>79.344334141347204</c:v>
                </c:pt>
                <c:pt idx="43">
                  <c:v>79.544265264219121</c:v>
                </c:pt>
                <c:pt idx="44">
                  <c:v>79.915571019574131</c:v>
                </c:pt>
                <c:pt idx="45">
                  <c:v>80.020963517285537</c:v>
                </c:pt>
                <c:pt idx="46">
                  <c:v>79.061768642757954</c:v>
                </c:pt>
                <c:pt idx="47">
                  <c:v>79.130252334858952</c:v>
                </c:pt>
                <c:pt idx="48">
                  <c:v>80.971975333338264</c:v>
                </c:pt>
                <c:pt idx="49">
                  <c:v>79.871268737802595</c:v>
                </c:pt>
                <c:pt idx="50">
                  <c:v>79.248415277215685</c:v>
                </c:pt>
                <c:pt idx="51">
                  <c:v>80.606089137616109</c:v>
                </c:pt>
                <c:pt idx="52">
                  <c:v>80.662753085131882</c:v>
                </c:pt>
                <c:pt idx="53">
                  <c:v>79.806324468912095</c:v>
                </c:pt>
                <c:pt idx="54">
                  <c:v>79.561674910657814</c:v>
                </c:pt>
                <c:pt idx="55">
                  <c:v>80.013467097921421</c:v>
                </c:pt>
                <c:pt idx="56">
                  <c:v>80.679340722564191</c:v>
                </c:pt>
                <c:pt idx="57">
                  <c:v>80.176233103694898</c:v>
                </c:pt>
                <c:pt idx="58">
                  <c:v>80.609103585543878</c:v>
                </c:pt>
                <c:pt idx="59">
                  <c:v>79.706180252392386</c:v>
                </c:pt>
                <c:pt idx="60">
                  <c:v>79.610015281930629</c:v>
                </c:pt>
                <c:pt idx="61">
                  <c:v>79.864539250212914</c:v>
                </c:pt>
                <c:pt idx="62">
                  <c:v>79.834732089483566</c:v>
                </c:pt>
                <c:pt idx="63">
                  <c:v>79.739525486161796</c:v>
                </c:pt>
                <c:pt idx="64">
                  <c:v>80.343074519226036</c:v>
                </c:pt>
                <c:pt idx="65">
                  <c:v>80.471376086646956</c:v>
                </c:pt>
                <c:pt idx="66">
                  <c:v>80.285727816565952</c:v>
                </c:pt>
                <c:pt idx="67">
                  <c:v>80.492919682714756</c:v>
                </c:pt>
                <c:pt idx="68">
                  <c:v>79.946664027766374</c:v>
                </c:pt>
                <c:pt idx="69">
                  <c:v>80.507889423015783</c:v>
                </c:pt>
                <c:pt idx="70">
                  <c:v>80.26226029169915</c:v>
                </c:pt>
                <c:pt idx="71">
                  <c:v>79.233555357535209</c:v>
                </c:pt>
                <c:pt idx="72">
                  <c:v>79.584023029449199</c:v>
                </c:pt>
                <c:pt idx="73">
                  <c:v>79.536292518640423</c:v>
                </c:pt>
                <c:pt idx="74">
                  <c:v>79.828961475019426</c:v>
                </c:pt>
                <c:pt idx="75">
                  <c:v>80.013785265488465</c:v>
                </c:pt>
                <c:pt idx="76">
                  <c:v>79.806737227388709</c:v>
                </c:pt>
                <c:pt idx="77">
                  <c:v>78.977433978340514</c:v>
                </c:pt>
                <c:pt idx="78">
                  <c:v>78.882893850437398</c:v>
                </c:pt>
                <c:pt idx="79">
                  <c:v>79.135364418597803</c:v>
                </c:pt>
                <c:pt idx="80">
                  <c:v>79.968401776395837</c:v>
                </c:pt>
                <c:pt idx="81">
                  <c:v>78.64876675705429</c:v>
                </c:pt>
                <c:pt idx="82">
                  <c:v>79.474190079021312</c:v>
                </c:pt>
                <c:pt idx="83">
                  <c:v>78.72363385752864</c:v>
                </c:pt>
                <c:pt idx="84">
                  <c:v>79.626379101737712</c:v>
                </c:pt>
                <c:pt idx="85">
                  <c:v>77.93816513834804</c:v>
                </c:pt>
                <c:pt idx="86">
                  <c:v>78.853603299738609</c:v>
                </c:pt>
                <c:pt idx="87">
                  <c:v>77.631151869968321</c:v>
                </c:pt>
                <c:pt idx="88">
                  <c:v>78.825835222535972</c:v>
                </c:pt>
                <c:pt idx="89">
                  <c:v>78.32235704513505</c:v>
                </c:pt>
                <c:pt idx="90">
                  <c:v>78.27164225236433</c:v>
                </c:pt>
                <c:pt idx="91">
                  <c:v>78.90076786711748</c:v>
                </c:pt>
                <c:pt idx="92">
                  <c:v>78.355691548639783</c:v>
                </c:pt>
                <c:pt idx="93">
                  <c:v>76.91986544133681</c:v>
                </c:pt>
                <c:pt idx="94">
                  <c:v>77.938588997621721</c:v>
                </c:pt>
                <c:pt idx="95">
                  <c:v>76.799149309275421</c:v>
                </c:pt>
                <c:pt idx="96">
                  <c:v>77.124810550264371</c:v>
                </c:pt>
                <c:pt idx="97">
                  <c:v>77.895407832416439</c:v>
                </c:pt>
                <c:pt idx="98">
                  <c:v>76.516703973449225</c:v>
                </c:pt>
                <c:pt idx="99">
                  <c:v>75.941975241329189</c:v>
                </c:pt>
                <c:pt idx="100">
                  <c:v>76.154140128643704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E228-4CFF-8B7F-23C4D21B2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25776"/>
        <c:axId val="9753300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Results!$B$7</c15:sqref>
                        </c15:formulaRef>
                      </c:ext>
                    </c:extLst>
                    <c:strCache>
                      <c:ptCount val="1"/>
                      <c:pt idx="0">
                        <c:v>FairRite  59430000601 (FT82-43),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Results!$C$7:$CY$7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91.704050118853246</c:v>
                      </c:pt>
                      <c:pt idx="1">
                        <c:v>91.521144514564782</c:v>
                      </c:pt>
                      <c:pt idx="2">
                        <c:v>89.580358830991614</c:v>
                      </c:pt>
                      <c:pt idx="3">
                        <c:v>88.649842768687421</c:v>
                      </c:pt>
                      <c:pt idx="4">
                        <c:v>85.84650610738889</c:v>
                      </c:pt>
                      <c:pt idx="5">
                        <c:v>85.161283950743567</c:v>
                      </c:pt>
                      <c:pt idx="6">
                        <c:v>83.113812159135492</c:v>
                      </c:pt>
                      <c:pt idx="7">
                        <c:v>81.561775693187784</c:v>
                      </c:pt>
                      <c:pt idx="8">
                        <c:v>81.25738309714697</c:v>
                      </c:pt>
                      <c:pt idx="9">
                        <c:v>81.175492313679342</c:v>
                      </c:pt>
                      <c:pt idx="10">
                        <c:v>80.227986213568613</c:v>
                      </c:pt>
                      <c:pt idx="11">
                        <c:v>80.44205761549135</c:v>
                      </c:pt>
                      <c:pt idx="12">
                        <c:v>79.872028001255742</c:v>
                      </c:pt>
                      <c:pt idx="13">
                        <c:v>79.555509629933951</c:v>
                      </c:pt>
                      <c:pt idx="14">
                        <c:v>79.195636302122935</c:v>
                      </c:pt>
                      <c:pt idx="15">
                        <c:v>78.954959839938212</c:v>
                      </c:pt>
                      <c:pt idx="16">
                        <c:v>78.93907062611494</c:v>
                      </c:pt>
                      <c:pt idx="17">
                        <c:v>78.770501367631397</c:v>
                      </c:pt>
                      <c:pt idx="18">
                        <c:v>78.539791961610177</c:v>
                      </c:pt>
                      <c:pt idx="19">
                        <c:v>78.62711924826236</c:v>
                      </c:pt>
                      <c:pt idx="20">
                        <c:v>79.280430967642872</c:v>
                      </c:pt>
                      <c:pt idx="21">
                        <c:v>78.632104839901658</c:v>
                      </c:pt>
                      <c:pt idx="22">
                        <c:v>79.937963623145706</c:v>
                      </c:pt>
                      <c:pt idx="23">
                        <c:v>79.898621641968973</c:v>
                      </c:pt>
                      <c:pt idx="24">
                        <c:v>80.151332925106729</c:v>
                      </c:pt>
                      <c:pt idx="25">
                        <c:v>80.103479516677268</c:v>
                      </c:pt>
                      <c:pt idx="26">
                        <c:v>79.111048677328213</c:v>
                      </c:pt>
                      <c:pt idx="27">
                        <c:v>79.520507379303567</c:v>
                      </c:pt>
                      <c:pt idx="28">
                        <c:v>79.929322414317909</c:v>
                      </c:pt>
                      <c:pt idx="29">
                        <c:v>79.361305781925452</c:v>
                      </c:pt>
                      <c:pt idx="30">
                        <c:v>79.690029249547194</c:v>
                      </c:pt>
                      <c:pt idx="31">
                        <c:v>80.282838364800085</c:v>
                      </c:pt>
                      <c:pt idx="32">
                        <c:v>79.072598436756195</c:v>
                      </c:pt>
                      <c:pt idx="33">
                        <c:v>79.976148638512072</c:v>
                      </c:pt>
                      <c:pt idx="34">
                        <c:v>79.67184894067934</c:v>
                      </c:pt>
                      <c:pt idx="35">
                        <c:v>81.196872499450919</c:v>
                      </c:pt>
                      <c:pt idx="36">
                        <c:v>80.862035507604688</c:v>
                      </c:pt>
                      <c:pt idx="37">
                        <c:v>79.907383074373641</c:v>
                      </c:pt>
                      <c:pt idx="38">
                        <c:v>81.059694784125483</c:v>
                      </c:pt>
                      <c:pt idx="39">
                        <c:v>80.544973662887628</c:v>
                      </c:pt>
                      <c:pt idx="40">
                        <c:v>81.104761424548116</c:v>
                      </c:pt>
                      <c:pt idx="41">
                        <c:v>80.599074987528326</c:v>
                      </c:pt>
                      <c:pt idx="42">
                        <c:v>80.48639173577277</c:v>
                      </c:pt>
                      <c:pt idx="43">
                        <c:v>80.764479973372289</c:v>
                      </c:pt>
                      <c:pt idx="44">
                        <c:v>81.144812649184288</c:v>
                      </c:pt>
                      <c:pt idx="45">
                        <c:v>81.333188654001106</c:v>
                      </c:pt>
                      <c:pt idx="46">
                        <c:v>80.398813568778792</c:v>
                      </c:pt>
                      <c:pt idx="47">
                        <c:v>80.495259275350563</c:v>
                      </c:pt>
                      <c:pt idx="48">
                        <c:v>82.392702544780988</c:v>
                      </c:pt>
                      <c:pt idx="49">
                        <c:v>81.340300895107035</c:v>
                      </c:pt>
                      <c:pt idx="50">
                        <c:v>80.621423660483913</c:v>
                      </c:pt>
                      <c:pt idx="51">
                        <c:v>81.995424840999746</c:v>
                      </c:pt>
                      <c:pt idx="52">
                        <c:v>82.13960934840253</c:v>
                      </c:pt>
                      <c:pt idx="53">
                        <c:v>81.328525071675443</c:v>
                      </c:pt>
                      <c:pt idx="54">
                        <c:v>81.045823247138387</c:v>
                      </c:pt>
                      <c:pt idx="55">
                        <c:v>81.616976247410193</c:v>
                      </c:pt>
                      <c:pt idx="56">
                        <c:v>82.279462627486055</c:v>
                      </c:pt>
                      <c:pt idx="57">
                        <c:v>81.735826992402423</c:v>
                      </c:pt>
                      <c:pt idx="58">
                        <c:v>82.263024951730799</c:v>
                      </c:pt>
                      <c:pt idx="59">
                        <c:v>81.293662705823081</c:v>
                      </c:pt>
                      <c:pt idx="60">
                        <c:v>81.367834862979478</c:v>
                      </c:pt>
                      <c:pt idx="61">
                        <c:v>81.449495821918717</c:v>
                      </c:pt>
                      <c:pt idx="62">
                        <c:v>81.490226768886146</c:v>
                      </c:pt>
                      <c:pt idx="63">
                        <c:v>81.410220138162998</c:v>
                      </c:pt>
                      <c:pt idx="64">
                        <c:v>82.181290152808344</c:v>
                      </c:pt>
                      <c:pt idx="65">
                        <c:v>82.20275108569075</c:v>
                      </c:pt>
                      <c:pt idx="66">
                        <c:v>82.095541370196344</c:v>
                      </c:pt>
                      <c:pt idx="67">
                        <c:v>82.175503007807066</c:v>
                      </c:pt>
                      <c:pt idx="68">
                        <c:v>81.840014185174866</c:v>
                      </c:pt>
                      <c:pt idx="69">
                        <c:v>82.318290232392684</c:v>
                      </c:pt>
                      <c:pt idx="70">
                        <c:v>82.156551601092659</c:v>
                      </c:pt>
                      <c:pt idx="71">
                        <c:v>81.011654875433734</c:v>
                      </c:pt>
                      <c:pt idx="72">
                        <c:v>81.455068905046247</c:v>
                      </c:pt>
                      <c:pt idx="73">
                        <c:v>81.442032684717631</c:v>
                      </c:pt>
                      <c:pt idx="74">
                        <c:v>81.707425973358482</c:v>
                      </c:pt>
                      <c:pt idx="75">
                        <c:v>81.858710895595195</c:v>
                      </c:pt>
                      <c:pt idx="76">
                        <c:v>81.775140349008481</c:v>
                      </c:pt>
                      <c:pt idx="77">
                        <c:v>80.866951001266088</c:v>
                      </c:pt>
                      <c:pt idx="78">
                        <c:v>80.80851340332417</c:v>
                      </c:pt>
                      <c:pt idx="79">
                        <c:v>81.063584203891793</c:v>
                      </c:pt>
                      <c:pt idx="80">
                        <c:v>81.869561462817501</c:v>
                      </c:pt>
                      <c:pt idx="81">
                        <c:v>80.706056414294565</c:v>
                      </c:pt>
                      <c:pt idx="82">
                        <c:v>81.495451989847282</c:v>
                      </c:pt>
                      <c:pt idx="83">
                        <c:v>80.810890670019376</c:v>
                      </c:pt>
                      <c:pt idx="84">
                        <c:v>81.683748527133361</c:v>
                      </c:pt>
                      <c:pt idx="85">
                        <c:v>80.074294262125704</c:v>
                      </c:pt>
                      <c:pt idx="86">
                        <c:v>81.071746957506022</c:v>
                      </c:pt>
                      <c:pt idx="87">
                        <c:v>79.890054591834044</c:v>
                      </c:pt>
                      <c:pt idx="88">
                        <c:v>81.068893470295876</c:v>
                      </c:pt>
                      <c:pt idx="89">
                        <c:v>80.625042380908781</c:v>
                      </c:pt>
                      <c:pt idx="90">
                        <c:v>80.515354874162682</c:v>
                      </c:pt>
                      <c:pt idx="91">
                        <c:v>81.249221345715625</c:v>
                      </c:pt>
                      <c:pt idx="92">
                        <c:v>80.716218235701589</c:v>
                      </c:pt>
                      <c:pt idx="93">
                        <c:v>79.340201828623336</c:v>
                      </c:pt>
                      <c:pt idx="94">
                        <c:v>80.25829366449409</c:v>
                      </c:pt>
                      <c:pt idx="95">
                        <c:v>79.202472770338559</c:v>
                      </c:pt>
                      <c:pt idx="96">
                        <c:v>79.577468244004294</c:v>
                      </c:pt>
                      <c:pt idx="97">
                        <c:v>80.363374960448738</c:v>
                      </c:pt>
                      <c:pt idx="98">
                        <c:v>78.922810081442336</c:v>
                      </c:pt>
                      <c:pt idx="99">
                        <c:v>78.452360926805298</c:v>
                      </c:pt>
                      <c:pt idx="100">
                        <c:v>78.886790766237311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228-4CFF-8B7F-23C4D21B2F0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Results!$B$8</c15:sqref>
                        </c15:formulaRef>
                      </c:ext>
                    </c:extLst>
                    <c:strCache>
                      <c:ptCount val="1"/>
                      <c:pt idx="0">
                        <c:v>FairRite  59430000601 + 5943001101,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Results!$C$8:$CY$8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98.328034091292423</c:v>
                      </c:pt>
                      <c:pt idx="1">
                        <c:v>94.997347806383786</c:v>
                      </c:pt>
                      <c:pt idx="2">
                        <c:v>92.886711653489613</c:v>
                      </c:pt>
                      <c:pt idx="3">
                        <c:v>92.674992872276846</c:v>
                      </c:pt>
                      <c:pt idx="4">
                        <c:v>90.973350220146997</c:v>
                      </c:pt>
                      <c:pt idx="5">
                        <c:v>91.239048653578521</c:v>
                      </c:pt>
                      <c:pt idx="6">
                        <c:v>89.895715542733114</c:v>
                      </c:pt>
                      <c:pt idx="7">
                        <c:v>88.8509374701989</c:v>
                      </c:pt>
                      <c:pt idx="8">
                        <c:v>89.086415249513522</c:v>
                      </c:pt>
                      <c:pt idx="9">
                        <c:v>89.35361770129127</c:v>
                      </c:pt>
                      <c:pt idx="10">
                        <c:v>88.426546135317238</c:v>
                      </c:pt>
                      <c:pt idx="11">
                        <c:v>88.986991661730499</c:v>
                      </c:pt>
                      <c:pt idx="12">
                        <c:v>88.478821260571706</c:v>
                      </c:pt>
                      <c:pt idx="13">
                        <c:v>88.244422394875144</c:v>
                      </c:pt>
                      <c:pt idx="14">
                        <c:v>87.894129692100535</c:v>
                      </c:pt>
                      <c:pt idx="15">
                        <c:v>87.676648974128994</c:v>
                      </c:pt>
                      <c:pt idx="16">
                        <c:v>87.72809008802048</c:v>
                      </c:pt>
                      <c:pt idx="17">
                        <c:v>87.563082884112873</c:v>
                      </c:pt>
                      <c:pt idx="18">
                        <c:v>87.307969099743858</c:v>
                      </c:pt>
                      <c:pt idx="19">
                        <c:v>87.378994138042358</c:v>
                      </c:pt>
                      <c:pt idx="20">
                        <c:v>88.073890254340299</c:v>
                      </c:pt>
                      <c:pt idx="21">
                        <c:v>87.36972389683028</c:v>
                      </c:pt>
                      <c:pt idx="22">
                        <c:v>88.726228081606948</c:v>
                      </c:pt>
                      <c:pt idx="23">
                        <c:v>88.592484526983114</c:v>
                      </c:pt>
                      <c:pt idx="24">
                        <c:v>88.955869506814594</c:v>
                      </c:pt>
                      <c:pt idx="25">
                        <c:v>88.80840932012191</c:v>
                      </c:pt>
                      <c:pt idx="26">
                        <c:v>87.629560885249674</c:v>
                      </c:pt>
                      <c:pt idx="27">
                        <c:v>87.963524639463358</c:v>
                      </c:pt>
                      <c:pt idx="28">
                        <c:v>88.439107038515914</c:v>
                      </c:pt>
                      <c:pt idx="29">
                        <c:v>87.695139634590632</c:v>
                      </c:pt>
                      <c:pt idx="30">
                        <c:v>88.070201720909452</c:v>
                      </c:pt>
                      <c:pt idx="31">
                        <c:v>88.593088579049493</c:v>
                      </c:pt>
                      <c:pt idx="32">
                        <c:v>87.326485654992254</c:v>
                      </c:pt>
                      <c:pt idx="33">
                        <c:v>88.264794268021021</c:v>
                      </c:pt>
                      <c:pt idx="34">
                        <c:v>87.756653962928581</c:v>
                      </c:pt>
                      <c:pt idx="35">
                        <c:v>89.420258817962818</c:v>
                      </c:pt>
                      <c:pt idx="36">
                        <c:v>88.973299660513291</c:v>
                      </c:pt>
                      <c:pt idx="37">
                        <c:v>87.892062263226975</c:v>
                      </c:pt>
                      <c:pt idx="38">
                        <c:v>89.169324255929766</c:v>
                      </c:pt>
                      <c:pt idx="39">
                        <c:v>88.478363121648869</c:v>
                      </c:pt>
                      <c:pt idx="40">
                        <c:v>89.018611340703529</c:v>
                      </c:pt>
                      <c:pt idx="41">
                        <c:v>88.493351500808174</c:v>
                      </c:pt>
                      <c:pt idx="42">
                        <c:v>88.264008741637511</c:v>
                      </c:pt>
                      <c:pt idx="43">
                        <c:v>88.607455898649548</c:v>
                      </c:pt>
                      <c:pt idx="44">
                        <c:v>89.055304358473109</c:v>
                      </c:pt>
                      <c:pt idx="45">
                        <c:v>89.111716665933557</c:v>
                      </c:pt>
                      <c:pt idx="46">
                        <c:v>88.10686776877273</c:v>
                      </c:pt>
                      <c:pt idx="47">
                        <c:v>88.078079392569393</c:v>
                      </c:pt>
                      <c:pt idx="48">
                        <c:v>89.958012251832955</c:v>
                      </c:pt>
                      <c:pt idx="49">
                        <c:v>88.795774651794147</c:v>
                      </c:pt>
                      <c:pt idx="50">
                        <c:v>88.031093974496216</c:v>
                      </c:pt>
                      <c:pt idx="51">
                        <c:v>89.504077951518482</c:v>
                      </c:pt>
                      <c:pt idx="52">
                        <c:v>89.701743508270113</c:v>
                      </c:pt>
                      <c:pt idx="53">
                        <c:v>88.649859981674922</c:v>
                      </c:pt>
                      <c:pt idx="54">
                        <c:v>88.334443965494813</c:v>
                      </c:pt>
                      <c:pt idx="55">
                        <c:v>88.905672860386218</c:v>
                      </c:pt>
                      <c:pt idx="56">
                        <c:v>89.493545182583318</c:v>
                      </c:pt>
                      <c:pt idx="57">
                        <c:v>89.084692080381458</c:v>
                      </c:pt>
                      <c:pt idx="58">
                        <c:v>89.557696932861987</c:v>
                      </c:pt>
                      <c:pt idx="59">
                        <c:v>88.519701777035323</c:v>
                      </c:pt>
                      <c:pt idx="60">
                        <c:v>88.455130030745039</c:v>
                      </c:pt>
                      <c:pt idx="61">
                        <c:v>88.689391740798115</c:v>
                      </c:pt>
                      <c:pt idx="62">
                        <c:v>88.687328168973849</c:v>
                      </c:pt>
                      <c:pt idx="63">
                        <c:v>88.586726244406833</c:v>
                      </c:pt>
                      <c:pt idx="64">
                        <c:v>89.386178063755466</c:v>
                      </c:pt>
                      <c:pt idx="65">
                        <c:v>89.307686007563788</c:v>
                      </c:pt>
                      <c:pt idx="66">
                        <c:v>89.253231147077273</c:v>
                      </c:pt>
                      <c:pt idx="67">
                        <c:v>89.33112141766189</c:v>
                      </c:pt>
                      <c:pt idx="68">
                        <c:v>88.900474549511358</c:v>
                      </c:pt>
                      <c:pt idx="69">
                        <c:v>89.459808647230062</c:v>
                      </c:pt>
                      <c:pt idx="70">
                        <c:v>89.201199094398248</c:v>
                      </c:pt>
                      <c:pt idx="71">
                        <c:v>88.11347606466407</c:v>
                      </c:pt>
                      <c:pt idx="72">
                        <c:v>88.50700699982194</c:v>
                      </c:pt>
                      <c:pt idx="73">
                        <c:v>88.431832609847277</c:v>
                      </c:pt>
                      <c:pt idx="74">
                        <c:v>88.844599965723532</c:v>
                      </c:pt>
                      <c:pt idx="75">
                        <c:v>89.033036813488621</c:v>
                      </c:pt>
                      <c:pt idx="76">
                        <c:v>88.809525640150127</c:v>
                      </c:pt>
                      <c:pt idx="77">
                        <c:v>87.909206855759223</c:v>
                      </c:pt>
                      <c:pt idx="78">
                        <c:v>87.883011821069815</c:v>
                      </c:pt>
                      <c:pt idx="79">
                        <c:v>88.191075829938583</c:v>
                      </c:pt>
                      <c:pt idx="80">
                        <c:v>89.147970537610874</c:v>
                      </c:pt>
                      <c:pt idx="81">
                        <c:v>87.798999132932991</c:v>
                      </c:pt>
                      <c:pt idx="82">
                        <c:v>88.762137704807131</c:v>
                      </c:pt>
                      <c:pt idx="83">
                        <c:v>88.037128244002886</c:v>
                      </c:pt>
                      <c:pt idx="84">
                        <c:v>89.096639092461444</c:v>
                      </c:pt>
                      <c:pt idx="85">
                        <c:v>87.362905165010801</c:v>
                      </c:pt>
                      <c:pt idx="86">
                        <c:v>88.523590507829013</c:v>
                      </c:pt>
                      <c:pt idx="87">
                        <c:v>87.212659353568327</c:v>
                      </c:pt>
                      <c:pt idx="88">
                        <c:v>88.637527036221272</c:v>
                      </c:pt>
                      <c:pt idx="89">
                        <c:v>88.172785239237911</c:v>
                      </c:pt>
                      <c:pt idx="90">
                        <c:v>88.154795779653341</c:v>
                      </c:pt>
                      <c:pt idx="91">
                        <c:v>89.027040569432629</c:v>
                      </c:pt>
                      <c:pt idx="92">
                        <c:v>88.46853544403146</c:v>
                      </c:pt>
                      <c:pt idx="93">
                        <c:v>86.986521886051989</c:v>
                      </c:pt>
                      <c:pt idx="94">
                        <c:v>88.159312800873707</c:v>
                      </c:pt>
                      <c:pt idx="95">
                        <c:v>87.072460384679559</c:v>
                      </c:pt>
                      <c:pt idx="96">
                        <c:v>87.625623069435193</c:v>
                      </c:pt>
                      <c:pt idx="97">
                        <c:v>88.588357956117861</c:v>
                      </c:pt>
                      <c:pt idx="98">
                        <c:v>87.124005040509928</c:v>
                      </c:pt>
                      <c:pt idx="99">
                        <c:v>86.603940289174886</c:v>
                      </c:pt>
                      <c:pt idx="100">
                        <c:v>87.176554520291191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228-4CFF-8B7F-23C4D21B2F0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Results!$B$9</c15:sqref>
                        </c15:formulaRef>
                      </c:ext>
                    </c:extLst>
                    <c:strCache>
                      <c:ptCount val="1"/>
                      <c:pt idx="0">
                        <c:v>FairRite  5943000501 ("double" FT82-43"),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Results!$C$9:$CY$9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97.699871468635834</c:v>
                      </c:pt>
                      <c:pt idx="1">
                        <c:v>94.39564606461478</c:v>
                      </c:pt>
                      <c:pt idx="2">
                        <c:v>91.819272120477734</c:v>
                      </c:pt>
                      <c:pt idx="3">
                        <c:v>91.298445780500856</c:v>
                      </c:pt>
                      <c:pt idx="4">
                        <c:v>89.299617812375345</c:v>
                      </c:pt>
                      <c:pt idx="5">
                        <c:v>89.436408322068772</c:v>
                      </c:pt>
                      <c:pt idx="6">
                        <c:v>88.228039691741373</c:v>
                      </c:pt>
                      <c:pt idx="7">
                        <c:v>87.271901482759873</c:v>
                      </c:pt>
                      <c:pt idx="8">
                        <c:v>87.422256326544115</c:v>
                      </c:pt>
                      <c:pt idx="9">
                        <c:v>87.901866219189628</c:v>
                      </c:pt>
                      <c:pt idx="10">
                        <c:v>87.068386344082484</c:v>
                      </c:pt>
                      <c:pt idx="11">
                        <c:v>87.62469080914228</c:v>
                      </c:pt>
                      <c:pt idx="12">
                        <c:v>87.168413741677114</c:v>
                      </c:pt>
                      <c:pt idx="13">
                        <c:v>87.023654471341004</c:v>
                      </c:pt>
                      <c:pt idx="14">
                        <c:v>86.830055891436857</c:v>
                      </c:pt>
                      <c:pt idx="15">
                        <c:v>86.593326926630951</c:v>
                      </c:pt>
                      <c:pt idx="16">
                        <c:v>86.688353613544095</c:v>
                      </c:pt>
                      <c:pt idx="17">
                        <c:v>86.517286862419809</c:v>
                      </c:pt>
                      <c:pt idx="18">
                        <c:v>86.284121913299103</c:v>
                      </c:pt>
                      <c:pt idx="19">
                        <c:v>86.470369687039152</c:v>
                      </c:pt>
                      <c:pt idx="20">
                        <c:v>87.123923506719208</c:v>
                      </c:pt>
                      <c:pt idx="21">
                        <c:v>86.389059003524551</c:v>
                      </c:pt>
                      <c:pt idx="22">
                        <c:v>87.918757225663853</c:v>
                      </c:pt>
                      <c:pt idx="23">
                        <c:v>87.773735936346171</c:v>
                      </c:pt>
                      <c:pt idx="24">
                        <c:v>88.049074464827228</c:v>
                      </c:pt>
                      <c:pt idx="25">
                        <c:v>87.993301328628093</c:v>
                      </c:pt>
                      <c:pt idx="26">
                        <c:v>86.902697101408222</c:v>
                      </c:pt>
                      <c:pt idx="27">
                        <c:v>87.22490200700814</c:v>
                      </c:pt>
                      <c:pt idx="28">
                        <c:v>87.657203254713892</c:v>
                      </c:pt>
                      <c:pt idx="29">
                        <c:v>86.944835627394568</c:v>
                      </c:pt>
                      <c:pt idx="30">
                        <c:v>87.41087075895507</c:v>
                      </c:pt>
                      <c:pt idx="31">
                        <c:v>87.918859015193505</c:v>
                      </c:pt>
                      <c:pt idx="32">
                        <c:v>86.636979137843824</c:v>
                      </c:pt>
                      <c:pt idx="33">
                        <c:v>87.462360311625872</c:v>
                      </c:pt>
                      <c:pt idx="34">
                        <c:v>87.09969296574269</c:v>
                      </c:pt>
                      <c:pt idx="35">
                        <c:v>88.757533349971126</c:v>
                      </c:pt>
                      <c:pt idx="36">
                        <c:v>88.249164351437528</c:v>
                      </c:pt>
                      <c:pt idx="37">
                        <c:v>87.291286524703324</c:v>
                      </c:pt>
                      <c:pt idx="38">
                        <c:v>88.518802073082782</c:v>
                      </c:pt>
                      <c:pt idx="39">
                        <c:v>87.881696839433161</c:v>
                      </c:pt>
                      <c:pt idx="40">
                        <c:v>88.458982861255421</c:v>
                      </c:pt>
                      <c:pt idx="41">
                        <c:v>87.896281045183656</c:v>
                      </c:pt>
                      <c:pt idx="42">
                        <c:v>87.676049160434388</c:v>
                      </c:pt>
                      <c:pt idx="43">
                        <c:v>87.861232907854188</c:v>
                      </c:pt>
                      <c:pt idx="44">
                        <c:v>88.259323398270936</c:v>
                      </c:pt>
                      <c:pt idx="45">
                        <c:v>88.519950205224603</c:v>
                      </c:pt>
                      <c:pt idx="46">
                        <c:v>87.302504998795754</c:v>
                      </c:pt>
                      <c:pt idx="47">
                        <c:v>87.358854113942058</c:v>
                      </c:pt>
                      <c:pt idx="48">
                        <c:v>89.268606437469501</c:v>
                      </c:pt>
                      <c:pt idx="49">
                        <c:v>88.169054262469032</c:v>
                      </c:pt>
                      <c:pt idx="50">
                        <c:v>87.335066381007238</c:v>
                      </c:pt>
                      <c:pt idx="51">
                        <c:v>88.778435149071214</c:v>
                      </c:pt>
                      <c:pt idx="52">
                        <c:v>88.903173850839551</c:v>
                      </c:pt>
                      <c:pt idx="53">
                        <c:v>87.954794196245004</c:v>
                      </c:pt>
                      <c:pt idx="54">
                        <c:v>87.512058804456842</c:v>
                      </c:pt>
                      <c:pt idx="55">
                        <c:v>88.134003520476469</c:v>
                      </c:pt>
                      <c:pt idx="56">
                        <c:v>88.757504788706783</c:v>
                      </c:pt>
                      <c:pt idx="57">
                        <c:v>88.220908688837667</c:v>
                      </c:pt>
                      <c:pt idx="58">
                        <c:v>88.718572921685933</c:v>
                      </c:pt>
                      <c:pt idx="59">
                        <c:v>87.591029235762051</c:v>
                      </c:pt>
                      <c:pt idx="60">
                        <c:v>87.547798497020381</c:v>
                      </c:pt>
                      <c:pt idx="61">
                        <c:v>87.63218913493435</c:v>
                      </c:pt>
                      <c:pt idx="62">
                        <c:v>87.610962487791497</c:v>
                      </c:pt>
                      <c:pt idx="63">
                        <c:v>87.408366547077677</c:v>
                      </c:pt>
                      <c:pt idx="64">
                        <c:v>88.248322608414668</c:v>
                      </c:pt>
                      <c:pt idx="65">
                        <c:v>88.077333747647344</c:v>
                      </c:pt>
                      <c:pt idx="66">
                        <c:v>87.902794701538284</c:v>
                      </c:pt>
                      <c:pt idx="67">
                        <c:v>87.975980550587977</c:v>
                      </c:pt>
                      <c:pt idx="68">
                        <c:v>87.437832476425228</c:v>
                      </c:pt>
                      <c:pt idx="69">
                        <c:v>87.924379584031684</c:v>
                      </c:pt>
                      <c:pt idx="70">
                        <c:v>87.656755383519396</c:v>
                      </c:pt>
                      <c:pt idx="71">
                        <c:v>86.474236647067698</c:v>
                      </c:pt>
                      <c:pt idx="72">
                        <c:v>86.804255024088235</c:v>
                      </c:pt>
                      <c:pt idx="73">
                        <c:v>86.701494009640157</c:v>
                      </c:pt>
                      <c:pt idx="74">
                        <c:v>86.887336474457854</c:v>
                      </c:pt>
                      <c:pt idx="75">
                        <c:v>87.005769131571213</c:v>
                      </c:pt>
                      <c:pt idx="76">
                        <c:v>86.675031801547306</c:v>
                      </c:pt>
                      <c:pt idx="77">
                        <c:v>85.77702650997459</c:v>
                      </c:pt>
                      <c:pt idx="78">
                        <c:v>85.668121914476558</c:v>
                      </c:pt>
                      <c:pt idx="79">
                        <c:v>85.750267525578579</c:v>
                      </c:pt>
                      <c:pt idx="80">
                        <c:v>86.561498747120041</c:v>
                      </c:pt>
                      <c:pt idx="81">
                        <c:v>85.196546830939823</c:v>
                      </c:pt>
                      <c:pt idx="82">
                        <c:v>85.910112435304754</c:v>
                      </c:pt>
                      <c:pt idx="83">
                        <c:v>85.025179846314813</c:v>
                      </c:pt>
                      <c:pt idx="84">
                        <c:v>85.954641013999193</c:v>
                      </c:pt>
                      <c:pt idx="85">
                        <c:v>84.11855361529021</c:v>
                      </c:pt>
                      <c:pt idx="86">
                        <c:v>85.048156167356964</c:v>
                      </c:pt>
                      <c:pt idx="87">
                        <c:v>83.724301833325114</c:v>
                      </c:pt>
                      <c:pt idx="88">
                        <c:v>84.821758853544679</c:v>
                      </c:pt>
                      <c:pt idx="89">
                        <c:v>84.201755402541522</c:v>
                      </c:pt>
                      <c:pt idx="90">
                        <c:v>83.93647846128988</c:v>
                      </c:pt>
                      <c:pt idx="91">
                        <c:v>84.569156441421455</c:v>
                      </c:pt>
                      <c:pt idx="92">
                        <c:v>84.049040847388426</c:v>
                      </c:pt>
                      <c:pt idx="93">
                        <c:v>82.270855326932335</c:v>
                      </c:pt>
                      <c:pt idx="94">
                        <c:v>83.289708156334896</c:v>
                      </c:pt>
                      <c:pt idx="95">
                        <c:v>82.000309356117057</c:v>
                      </c:pt>
                      <c:pt idx="96">
                        <c:v>82.266139279343633</c:v>
                      </c:pt>
                      <c:pt idx="97">
                        <c:v>82.940764876066964</c:v>
                      </c:pt>
                      <c:pt idx="98">
                        <c:v>81.369062512071068</c:v>
                      </c:pt>
                      <c:pt idx="99">
                        <c:v>80.673134182051768</c:v>
                      </c:pt>
                      <c:pt idx="100">
                        <c:v>80.833144029461536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28-4CFF-8B7F-23C4D21B2F0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Results!$B$10</c15:sqref>
                        </c15:formulaRef>
                      </c:ext>
                    </c:extLst>
                    <c:strCache>
                      <c:ptCount val="1"/>
                      <c:pt idx="0">
                        <c:v>FairRite  2643625002 (MM0OPX), 2/16,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Results!$C$10:$CY$10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95.882604652787023</c:v>
                      </c:pt>
                      <c:pt idx="1">
                        <c:v>93.741474863411241</c:v>
                      </c:pt>
                      <c:pt idx="2">
                        <c:v>91.87997375324214</c:v>
                      </c:pt>
                      <c:pt idx="3">
                        <c:v>91.811063358746154</c:v>
                      </c:pt>
                      <c:pt idx="4">
                        <c:v>89.985934402194417</c:v>
                      </c:pt>
                      <c:pt idx="5">
                        <c:v>90.154141019241408</c:v>
                      </c:pt>
                      <c:pt idx="6">
                        <c:v>88.801204682715493</c:v>
                      </c:pt>
                      <c:pt idx="7">
                        <c:v>87.641020479352747</c:v>
                      </c:pt>
                      <c:pt idx="8">
                        <c:v>87.773583929112277</c:v>
                      </c:pt>
                      <c:pt idx="9">
                        <c:v>87.85515009366766</c:v>
                      </c:pt>
                      <c:pt idx="10">
                        <c:v>87.034653852992477</c:v>
                      </c:pt>
                      <c:pt idx="11">
                        <c:v>87.481005371872911</c:v>
                      </c:pt>
                      <c:pt idx="12">
                        <c:v>86.884515793310385</c:v>
                      </c:pt>
                      <c:pt idx="13">
                        <c:v>86.70833335615518</c:v>
                      </c:pt>
                      <c:pt idx="14">
                        <c:v>86.398814618591473</c:v>
                      </c:pt>
                      <c:pt idx="15">
                        <c:v>86.145124692658541</c:v>
                      </c:pt>
                      <c:pt idx="16">
                        <c:v>86.132767455138676</c:v>
                      </c:pt>
                      <c:pt idx="17">
                        <c:v>85.996618581496975</c:v>
                      </c:pt>
                      <c:pt idx="18">
                        <c:v>85.699003104417201</c:v>
                      </c:pt>
                      <c:pt idx="19">
                        <c:v>85.760392451269155</c:v>
                      </c:pt>
                      <c:pt idx="20">
                        <c:v>86.524073681426103</c:v>
                      </c:pt>
                      <c:pt idx="21">
                        <c:v>85.761453967591422</c:v>
                      </c:pt>
                      <c:pt idx="22">
                        <c:v>87.103559108618455</c:v>
                      </c:pt>
                      <c:pt idx="23">
                        <c:v>86.978774798974541</c:v>
                      </c:pt>
                      <c:pt idx="24">
                        <c:v>87.213664011743901</c:v>
                      </c:pt>
                      <c:pt idx="25">
                        <c:v>87.197857426474471</c:v>
                      </c:pt>
                      <c:pt idx="26">
                        <c:v>86.030026803091161</c:v>
                      </c:pt>
                      <c:pt idx="27">
                        <c:v>86.303049092651833</c:v>
                      </c:pt>
                      <c:pt idx="28">
                        <c:v>86.651410578671246</c:v>
                      </c:pt>
                      <c:pt idx="29">
                        <c:v>86.057139806603473</c:v>
                      </c:pt>
                      <c:pt idx="30">
                        <c:v>86.34483578997461</c:v>
                      </c:pt>
                      <c:pt idx="31">
                        <c:v>86.87142200677151</c:v>
                      </c:pt>
                      <c:pt idx="32">
                        <c:v>85.622521881595532</c:v>
                      </c:pt>
                      <c:pt idx="33">
                        <c:v>86.449461436694193</c:v>
                      </c:pt>
                      <c:pt idx="34">
                        <c:v>86.165075188456896</c:v>
                      </c:pt>
                      <c:pt idx="35">
                        <c:v>87.607656156825186</c:v>
                      </c:pt>
                      <c:pt idx="36">
                        <c:v>87.189958277029888</c:v>
                      </c:pt>
                      <c:pt idx="37">
                        <c:v>86.160705493081267</c:v>
                      </c:pt>
                      <c:pt idx="38">
                        <c:v>87.404789400180888</c:v>
                      </c:pt>
                      <c:pt idx="39">
                        <c:v>86.729016887638721</c:v>
                      </c:pt>
                      <c:pt idx="40">
                        <c:v>87.230260890774076</c:v>
                      </c:pt>
                      <c:pt idx="41">
                        <c:v>86.670585074659229</c:v>
                      </c:pt>
                      <c:pt idx="42">
                        <c:v>86.485496287921919</c:v>
                      </c:pt>
                      <c:pt idx="43">
                        <c:v>86.708331857027815</c:v>
                      </c:pt>
                      <c:pt idx="44">
                        <c:v>87.08999191292493</c:v>
                      </c:pt>
                      <c:pt idx="45">
                        <c:v>87.202248839908648</c:v>
                      </c:pt>
                      <c:pt idx="46">
                        <c:v>86.155525557649582</c:v>
                      </c:pt>
                      <c:pt idx="47">
                        <c:v>86.189550050755386</c:v>
                      </c:pt>
                      <c:pt idx="48">
                        <c:v>88.159783835540637</c:v>
                      </c:pt>
                      <c:pt idx="49">
                        <c:v>86.951395298261147</c:v>
                      </c:pt>
                      <c:pt idx="50">
                        <c:v>86.176649383486321</c:v>
                      </c:pt>
                      <c:pt idx="51">
                        <c:v>87.616685477880367</c:v>
                      </c:pt>
                      <c:pt idx="52">
                        <c:v>87.739931811676314</c:v>
                      </c:pt>
                      <c:pt idx="53">
                        <c:v>86.805923898268929</c:v>
                      </c:pt>
                      <c:pt idx="54">
                        <c:v>86.424573511761736</c:v>
                      </c:pt>
                      <c:pt idx="55">
                        <c:v>86.95951149170169</c:v>
                      </c:pt>
                      <c:pt idx="56">
                        <c:v>87.605681144058792</c:v>
                      </c:pt>
                      <c:pt idx="57">
                        <c:v>87.109436679621524</c:v>
                      </c:pt>
                      <c:pt idx="58">
                        <c:v>87.53541334402243</c:v>
                      </c:pt>
                      <c:pt idx="59">
                        <c:v>86.421148161807622</c:v>
                      </c:pt>
                      <c:pt idx="60">
                        <c:v>86.525638618164592</c:v>
                      </c:pt>
                      <c:pt idx="61">
                        <c:v>86.665837229720324</c:v>
                      </c:pt>
                      <c:pt idx="62">
                        <c:v>86.594012400275233</c:v>
                      </c:pt>
                      <c:pt idx="63">
                        <c:v>86.387379528176282</c:v>
                      </c:pt>
                      <c:pt idx="64">
                        <c:v>87.195693775292199</c:v>
                      </c:pt>
                      <c:pt idx="65">
                        <c:v>87.30494780418573</c:v>
                      </c:pt>
                      <c:pt idx="66">
                        <c:v>87.167591072320889</c:v>
                      </c:pt>
                      <c:pt idx="67">
                        <c:v>87.194765006778297</c:v>
                      </c:pt>
                      <c:pt idx="68">
                        <c:v>86.696099280074108</c:v>
                      </c:pt>
                      <c:pt idx="69">
                        <c:v>87.322226117906553</c:v>
                      </c:pt>
                      <c:pt idx="70">
                        <c:v>87.031028131174949</c:v>
                      </c:pt>
                      <c:pt idx="71">
                        <c:v>85.829704256790635</c:v>
                      </c:pt>
                      <c:pt idx="72">
                        <c:v>86.224633567581094</c:v>
                      </c:pt>
                      <c:pt idx="73">
                        <c:v>86.173487263605381</c:v>
                      </c:pt>
                      <c:pt idx="74">
                        <c:v>86.405888571253058</c:v>
                      </c:pt>
                      <c:pt idx="75">
                        <c:v>86.630050099516794</c:v>
                      </c:pt>
                      <c:pt idx="76">
                        <c:v>86.379940224019606</c:v>
                      </c:pt>
                      <c:pt idx="77">
                        <c:v>85.565824390314688</c:v>
                      </c:pt>
                      <c:pt idx="78">
                        <c:v>85.419255766538271</c:v>
                      </c:pt>
                      <c:pt idx="79">
                        <c:v>85.579182515557889</c:v>
                      </c:pt>
                      <c:pt idx="80">
                        <c:v>86.593120828929642</c:v>
                      </c:pt>
                      <c:pt idx="81">
                        <c:v>85.2660180633019</c:v>
                      </c:pt>
                      <c:pt idx="82">
                        <c:v>86.078998646959377</c:v>
                      </c:pt>
                      <c:pt idx="83">
                        <c:v>85.311738216949294</c:v>
                      </c:pt>
                      <c:pt idx="84">
                        <c:v>86.298843721365486</c:v>
                      </c:pt>
                      <c:pt idx="85">
                        <c:v>84.466997733849169</c:v>
                      </c:pt>
                      <c:pt idx="86">
                        <c:v>85.54315261366348</c:v>
                      </c:pt>
                      <c:pt idx="87">
                        <c:v>84.284630680004511</c:v>
                      </c:pt>
                      <c:pt idx="88">
                        <c:v>85.588742555709459</c:v>
                      </c:pt>
                      <c:pt idx="89">
                        <c:v>85.139793222731342</c:v>
                      </c:pt>
                      <c:pt idx="90">
                        <c:v>84.988710672241368</c:v>
                      </c:pt>
                      <c:pt idx="91">
                        <c:v>85.872641085997813</c:v>
                      </c:pt>
                      <c:pt idx="92">
                        <c:v>85.254141472236938</c:v>
                      </c:pt>
                      <c:pt idx="93">
                        <c:v>83.740735273512897</c:v>
                      </c:pt>
                      <c:pt idx="94">
                        <c:v>84.892317631799003</c:v>
                      </c:pt>
                      <c:pt idx="95">
                        <c:v>83.664003872053357</c:v>
                      </c:pt>
                      <c:pt idx="96">
                        <c:v>84.145478244253979</c:v>
                      </c:pt>
                      <c:pt idx="97">
                        <c:v>84.94658260232103</c:v>
                      </c:pt>
                      <c:pt idx="98">
                        <c:v>83.525241201828436</c:v>
                      </c:pt>
                      <c:pt idx="99">
                        <c:v>82.964186783287417</c:v>
                      </c:pt>
                      <c:pt idx="100">
                        <c:v>83.321807787826188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28-4CFF-8B7F-23C4D21B2F0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Results!$B$11</c15:sqref>
                        </c15:formulaRef>
                      </c:ext>
                    </c:extLst>
                    <c:strCache>
                      <c:ptCount val="1"/>
                      <c:pt idx="0">
                        <c:v>FairRite  5943001001 (FT114-43),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Results!$C$11:$CY$11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91.613693743767953</c:v>
                      </c:pt>
                      <c:pt idx="1">
                        <c:v>88.458815667700719</c:v>
                      </c:pt>
                      <c:pt idx="2">
                        <c:v>84.830401702749128</c:v>
                      </c:pt>
                      <c:pt idx="3">
                        <c:v>83.639477223683855</c:v>
                      </c:pt>
                      <c:pt idx="4">
                        <c:v>81.614118898817864</c:v>
                      </c:pt>
                      <c:pt idx="5">
                        <c:v>81.683639731415013</c:v>
                      </c:pt>
                      <c:pt idx="6">
                        <c:v>80.582501006675216</c:v>
                      </c:pt>
                      <c:pt idx="7">
                        <c:v>79.625139859546763</c:v>
                      </c:pt>
                      <c:pt idx="8">
                        <c:v>79.844912955130411</c:v>
                      </c:pt>
                      <c:pt idx="9">
                        <c:v>80.285357766270153</c:v>
                      </c:pt>
                      <c:pt idx="10">
                        <c:v>79.649129497079727</c:v>
                      </c:pt>
                      <c:pt idx="11">
                        <c:v>80.210910394967755</c:v>
                      </c:pt>
                      <c:pt idx="12">
                        <c:v>79.802355712868149</c:v>
                      </c:pt>
                      <c:pt idx="13">
                        <c:v>79.682177234472661</c:v>
                      </c:pt>
                      <c:pt idx="14">
                        <c:v>79.472645231006766</c:v>
                      </c:pt>
                      <c:pt idx="15">
                        <c:v>79.37878226888941</c:v>
                      </c:pt>
                      <c:pt idx="16">
                        <c:v>79.539985839676845</c:v>
                      </c:pt>
                      <c:pt idx="17">
                        <c:v>79.466319367447255</c:v>
                      </c:pt>
                      <c:pt idx="18">
                        <c:v>79.301156121959096</c:v>
                      </c:pt>
                      <c:pt idx="19">
                        <c:v>79.449968511741005</c:v>
                      </c:pt>
                      <c:pt idx="20">
                        <c:v>80.197719837417154</c:v>
                      </c:pt>
                      <c:pt idx="21">
                        <c:v>79.576656202160464</c:v>
                      </c:pt>
                      <c:pt idx="22">
                        <c:v>80.977616569325122</c:v>
                      </c:pt>
                      <c:pt idx="23">
                        <c:v>80.849772656874336</c:v>
                      </c:pt>
                      <c:pt idx="24">
                        <c:v>81.232479157237648</c:v>
                      </c:pt>
                      <c:pt idx="25">
                        <c:v>81.254702153392174</c:v>
                      </c:pt>
                      <c:pt idx="26">
                        <c:v>80.228181145837624</c:v>
                      </c:pt>
                      <c:pt idx="27">
                        <c:v>80.61460316044581</c:v>
                      </c:pt>
                      <c:pt idx="28">
                        <c:v>81.076069709026129</c:v>
                      </c:pt>
                      <c:pt idx="29">
                        <c:v>80.425792796015813</c:v>
                      </c:pt>
                      <c:pt idx="30">
                        <c:v>80.848756214693864</c:v>
                      </c:pt>
                      <c:pt idx="31">
                        <c:v>81.338279543712673</c:v>
                      </c:pt>
                      <c:pt idx="32">
                        <c:v>80.20627284232387</c:v>
                      </c:pt>
                      <c:pt idx="33">
                        <c:v>81.011530470574229</c:v>
                      </c:pt>
                      <c:pt idx="34">
                        <c:v>80.796805220216754</c:v>
                      </c:pt>
                      <c:pt idx="35">
                        <c:v>82.351910785934564</c:v>
                      </c:pt>
                      <c:pt idx="36">
                        <c:v>81.927353913519411</c:v>
                      </c:pt>
                      <c:pt idx="37">
                        <c:v>81.032356074224694</c:v>
                      </c:pt>
                      <c:pt idx="38">
                        <c:v>82.19281383672859</c:v>
                      </c:pt>
                      <c:pt idx="39">
                        <c:v>81.595751780814822</c:v>
                      </c:pt>
                      <c:pt idx="40">
                        <c:v>82.202245186613581</c:v>
                      </c:pt>
                      <c:pt idx="41">
                        <c:v>81.673390317034901</c:v>
                      </c:pt>
                      <c:pt idx="42">
                        <c:v>81.509934463141349</c:v>
                      </c:pt>
                      <c:pt idx="43">
                        <c:v>81.836742002893942</c:v>
                      </c:pt>
                      <c:pt idx="44">
                        <c:v>82.225503439867524</c:v>
                      </c:pt>
                      <c:pt idx="45">
                        <c:v>82.368277157085657</c:v>
                      </c:pt>
                      <c:pt idx="46">
                        <c:v>81.352538785145214</c:v>
                      </c:pt>
                      <c:pt idx="47">
                        <c:v>81.473909870344357</c:v>
                      </c:pt>
                      <c:pt idx="48">
                        <c:v>83.345079892655221</c:v>
                      </c:pt>
                      <c:pt idx="49">
                        <c:v>82.217810052019317</c:v>
                      </c:pt>
                      <c:pt idx="50">
                        <c:v>81.574238931675254</c:v>
                      </c:pt>
                      <c:pt idx="51">
                        <c:v>82.926676745279352</c:v>
                      </c:pt>
                      <c:pt idx="52">
                        <c:v>83.113042376039516</c:v>
                      </c:pt>
                      <c:pt idx="53">
                        <c:v>82.182033308495065</c:v>
                      </c:pt>
                      <c:pt idx="54">
                        <c:v>81.861866536920772</c:v>
                      </c:pt>
                      <c:pt idx="55">
                        <c:v>82.384869764429979</c:v>
                      </c:pt>
                      <c:pt idx="56">
                        <c:v>83.066852061320944</c:v>
                      </c:pt>
                      <c:pt idx="57">
                        <c:v>82.710576036693041</c:v>
                      </c:pt>
                      <c:pt idx="58">
                        <c:v>82.978648210548911</c:v>
                      </c:pt>
                      <c:pt idx="59">
                        <c:v>82.182949976436575</c:v>
                      </c:pt>
                      <c:pt idx="60">
                        <c:v>82.03441569312821</c:v>
                      </c:pt>
                      <c:pt idx="61">
                        <c:v>82.271554824759519</c:v>
                      </c:pt>
                      <c:pt idx="62">
                        <c:v>82.323526687153063</c:v>
                      </c:pt>
                      <c:pt idx="63">
                        <c:v>82.150934374162986</c:v>
                      </c:pt>
                      <c:pt idx="64">
                        <c:v>82.882298857089907</c:v>
                      </c:pt>
                      <c:pt idx="65">
                        <c:v>82.828057542177604</c:v>
                      </c:pt>
                      <c:pt idx="66">
                        <c:v>82.709945602142724</c:v>
                      </c:pt>
                      <c:pt idx="67">
                        <c:v>82.845199506070813</c:v>
                      </c:pt>
                      <c:pt idx="68">
                        <c:v>82.430281396227372</c:v>
                      </c:pt>
                      <c:pt idx="69">
                        <c:v>82.930368902109123</c:v>
                      </c:pt>
                      <c:pt idx="70">
                        <c:v>82.699543569140047</c:v>
                      </c:pt>
                      <c:pt idx="71">
                        <c:v>81.510617439754952</c:v>
                      </c:pt>
                      <c:pt idx="72">
                        <c:v>82.042401283430465</c:v>
                      </c:pt>
                      <c:pt idx="73">
                        <c:v>81.910576342057965</c:v>
                      </c:pt>
                      <c:pt idx="74">
                        <c:v>82.200460448389407</c:v>
                      </c:pt>
                      <c:pt idx="75">
                        <c:v>82.435216373041783</c:v>
                      </c:pt>
                      <c:pt idx="76">
                        <c:v>82.145745748912418</c:v>
                      </c:pt>
                      <c:pt idx="77">
                        <c:v>81.371429075860831</c:v>
                      </c:pt>
                      <c:pt idx="78">
                        <c:v>81.287269741816871</c:v>
                      </c:pt>
                      <c:pt idx="79">
                        <c:v>81.42995704539193</c:v>
                      </c:pt>
                      <c:pt idx="80">
                        <c:v>82.330303992477937</c:v>
                      </c:pt>
                      <c:pt idx="81">
                        <c:v>81.04317235348077</c:v>
                      </c:pt>
                      <c:pt idx="82">
                        <c:v>81.815337953837357</c:v>
                      </c:pt>
                      <c:pt idx="83">
                        <c:v>80.993219412945493</c:v>
                      </c:pt>
                      <c:pt idx="84">
                        <c:v>82.011835452591683</c:v>
                      </c:pt>
                      <c:pt idx="85">
                        <c:v>80.322135830120473</c:v>
                      </c:pt>
                      <c:pt idx="86">
                        <c:v>81.370913890285436</c:v>
                      </c:pt>
                      <c:pt idx="87">
                        <c:v>80.210676500543457</c:v>
                      </c:pt>
                      <c:pt idx="88">
                        <c:v>81.276131280152455</c:v>
                      </c:pt>
                      <c:pt idx="89">
                        <c:v>80.767923866493035</c:v>
                      </c:pt>
                      <c:pt idx="90">
                        <c:v>80.678785170754381</c:v>
                      </c:pt>
                      <c:pt idx="91">
                        <c:v>81.39506803533007</c:v>
                      </c:pt>
                      <c:pt idx="92">
                        <c:v>80.870361651864371</c:v>
                      </c:pt>
                      <c:pt idx="93">
                        <c:v>79.412752915990211</c:v>
                      </c:pt>
                      <c:pt idx="94">
                        <c:v>80.441316695208357</c:v>
                      </c:pt>
                      <c:pt idx="95">
                        <c:v>79.333474375653068</c:v>
                      </c:pt>
                      <c:pt idx="96">
                        <c:v>79.665238263855926</c:v>
                      </c:pt>
                      <c:pt idx="97">
                        <c:v>80.520702813095781</c:v>
                      </c:pt>
                      <c:pt idx="98">
                        <c:v>79.071039112474196</c:v>
                      </c:pt>
                      <c:pt idx="99">
                        <c:v>78.490114565082052</c:v>
                      </c:pt>
                      <c:pt idx="100">
                        <c:v>78.840788567359866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28-4CFF-8B7F-23C4D21B2F0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Results!$B$12</c15:sqref>
                        </c15:formulaRef>
                      </c:ext>
                    </c:extLst>
                    <c:strCache>
                      <c:ptCount val="1"/>
                      <c:pt idx="0">
                        <c:v>FairRite  5943001001 + 2643665902,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Results!$C$12:$CY$12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99.165042934973471</c:v>
                      </c:pt>
                      <c:pt idx="1">
                        <c:v>96.281911750640276</c:v>
                      </c:pt>
                      <c:pt idx="2">
                        <c:v>94.62548259200311</c:v>
                      </c:pt>
                      <c:pt idx="3">
                        <c:v>94.991577454189283</c:v>
                      </c:pt>
                      <c:pt idx="4">
                        <c:v>93.431432931049812</c:v>
                      </c:pt>
                      <c:pt idx="5">
                        <c:v>93.77708219246324</c:v>
                      </c:pt>
                      <c:pt idx="6">
                        <c:v>92.397167250195039</c:v>
                      </c:pt>
                      <c:pt idx="7">
                        <c:v>91.176478625662142</c:v>
                      </c:pt>
                      <c:pt idx="8">
                        <c:v>91.343252102246637</c:v>
                      </c:pt>
                      <c:pt idx="9">
                        <c:v>91.606522234464634</c:v>
                      </c:pt>
                      <c:pt idx="10">
                        <c:v>90.63925504674549</c:v>
                      </c:pt>
                      <c:pt idx="11">
                        <c:v>91.094796847092653</c:v>
                      </c:pt>
                      <c:pt idx="12">
                        <c:v>90.439020528955737</c:v>
                      </c:pt>
                      <c:pt idx="13">
                        <c:v>90.173074063109141</c:v>
                      </c:pt>
                      <c:pt idx="14">
                        <c:v>89.74448563560145</c:v>
                      </c:pt>
                      <c:pt idx="15">
                        <c:v>89.486811761859073</c:v>
                      </c:pt>
                      <c:pt idx="16">
                        <c:v>89.476282796140865</c:v>
                      </c:pt>
                      <c:pt idx="17">
                        <c:v>89.224858915381347</c:v>
                      </c:pt>
                      <c:pt idx="18">
                        <c:v>88.90684487919539</c:v>
                      </c:pt>
                      <c:pt idx="19">
                        <c:v>88.967909365152124</c:v>
                      </c:pt>
                      <c:pt idx="20">
                        <c:v>89.529493536636622</c:v>
                      </c:pt>
                      <c:pt idx="21">
                        <c:v>88.715304579302909</c:v>
                      </c:pt>
                      <c:pt idx="22">
                        <c:v>90.040683637353411</c:v>
                      </c:pt>
                      <c:pt idx="23">
                        <c:v>90.017830783510604</c:v>
                      </c:pt>
                      <c:pt idx="24">
                        <c:v>90.177338069438449</c:v>
                      </c:pt>
                      <c:pt idx="25">
                        <c:v>89.993457351606693</c:v>
                      </c:pt>
                      <c:pt idx="26">
                        <c:v>88.808223655665358</c:v>
                      </c:pt>
                      <c:pt idx="27">
                        <c:v>89.051404765931437</c:v>
                      </c:pt>
                      <c:pt idx="28">
                        <c:v>89.428193327838798</c:v>
                      </c:pt>
                      <c:pt idx="29">
                        <c:v>88.616433314212657</c:v>
                      </c:pt>
                      <c:pt idx="30">
                        <c:v>88.978705496370452</c:v>
                      </c:pt>
                      <c:pt idx="31">
                        <c:v>89.391275880082603</c:v>
                      </c:pt>
                      <c:pt idx="32">
                        <c:v>88.015991416095403</c:v>
                      </c:pt>
                      <c:pt idx="33">
                        <c:v>88.845783354757415</c:v>
                      </c:pt>
                      <c:pt idx="34">
                        <c:v>88.352450323531329</c:v>
                      </c:pt>
                      <c:pt idx="35">
                        <c:v>90.058123245810222</c:v>
                      </c:pt>
                      <c:pt idx="36">
                        <c:v>89.372415876889605</c:v>
                      </c:pt>
                      <c:pt idx="37">
                        <c:v>88.348087792946515</c:v>
                      </c:pt>
                      <c:pt idx="38">
                        <c:v>89.596416861761355</c:v>
                      </c:pt>
                      <c:pt idx="39">
                        <c:v>88.849770385456793</c:v>
                      </c:pt>
                      <c:pt idx="40">
                        <c:v>89.372168313708301</c:v>
                      </c:pt>
                      <c:pt idx="41">
                        <c:v>88.783695480718478</c:v>
                      </c:pt>
                      <c:pt idx="42">
                        <c:v>88.443313586552961</c:v>
                      </c:pt>
                      <c:pt idx="43">
                        <c:v>88.658717841585684</c:v>
                      </c:pt>
                      <c:pt idx="44">
                        <c:v>89.054592073760062</c:v>
                      </c:pt>
                      <c:pt idx="45">
                        <c:v>89.152121699288728</c:v>
                      </c:pt>
                      <c:pt idx="46">
                        <c:v>87.940085625996943</c:v>
                      </c:pt>
                      <c:pt idx="47">
                        <c:v>87.92926308347667</c:v>
                      </c:pt>
                      <c:pt idx="48">
                        <c:v>89.907844462432223</c:v>
                      </c:pt>
                      <c:pt idx="49">
                        <c:v>88.597419790442927</c:v>
                      </c:pt>
                      <c:pt idx="50">
                        <c:v>87.888908030115786</c:v>
                      </c:pt>
                      <c:pt idx="51">
                        <c:v>89.316623400045671</c:v>
                      </c:pt>
                      <c:pt idx="52">
                        <c:v>89.415128754809075</c:v>
                      </c:pt>
                      <c:pt idx="53">
                        <c:v>88.368224580882455</c:v>
                      </c:pt>
                      <c:pt idx="54">
                        <c:v>87.951738032037539</c:v>
                      </c:pt>
                      <c:pt idx="55">
                        <c:v>88.499145163043551</c:v>
                      </c:pt>
                      <c:pt idx="56">
                        <c:v>89.077473936505186</c:v>
                      </c:pt>
                      <c:pt idx="57">
                        <c:v>88.607171648381609</c:v>
                      </c:pt>
                      <c:pt idx="58">
                        <c:v>88.976204030440314</c:v>
                      </c:pt>
                      <c:pt idx="59">
                        <c:v>87.926786333153544</c:v>
                      </c:pt>
                      <c:pt idx="60">
                        <c:v>87.88228603444314</c:v>
                      </c:pt>
                      <c:pt idx="61">
                        <c:v>88.042479718767552</c:v>
                      </c:pt>
                      <c:pt idx="62">
                        <c:v>87.949868460846631</c:v>
                      </c:pt>
                      <c:pt idx="63">
                        <c:v>87.794047558410455</c:v>
                      </c:pt>
                      <c:pt idx="64">
                        <c:v>88.439353125008068</c:v>
                      </c:pt>
                      <c:pt idx="65">
                        <c:v>88.494775736438783</c:v>
                      </c:pt>
                      <c:pt idx="66">
                        <c:v>88.371570888389627</c:v>
                      </c:pt>
                      <c:pt idx="67">
                        <c:v>88.38401791896618</c:v>
                      </c:pt>
                      <c:pt idx="68">
                        <c:v>87.828286464722922</c:v>
                      </c:pt>
                      <c:pt idx="69">
                        <c:v>88.341411349944991</c:v>
                      </c:pt>
                      <c:pt idx="70">
                        <c:v>88.085832982878117</c:v>
                      </c:pt>
                      <c:pt idx="71">
                        <c:v>86.861450376460752</c:v>
                      </c:pt>
                      <c:pt idx="72">
                        <c:v>87.167977029141866</c:v>
                      </c:pt>
                      <c:pt idx="73">
                        <c:v>87.157163233037011</c:v>
                      </c:pt>
                      <c:pt idx="74">
                        <c:v>87.305560722253617</c:v>
                      </c:pt>
                      <c:pt idx="75">
                        <c:v>87.483762079418042</c:v>
                      </c:pt>
                      <c:pt idx="76">
                        <c:v>87.228817323007718</c:v>
                      </c:pt>
                      <c:pt idx="77">
                        <c:v>86.252379000104696</c:v>
                      </c:pt>
                      <c:pt idx="78">
                        <c:v>86.216147043844359</c:v>
                      </c:pt>
                      <c:pt idx="79">
                        <c:v>86.387540708519012</c:v>
                      </c:pt>
                      <c:pt idx="80">
                        <c:v>87.206904308131243</c:v>
                      </c:pt>
                      <c:pt idx="81">
                        <c:v>85.791369125503905</c:v>
                      </c:pt>
                      <c:pt idx="82">
                        <c:v>86.601845579276443</c:v>
                      </c:pt>
                      <c:pt idx="83">
                        <c:v>85.760202232456123</c:v>
                      </c:pt>
                      <c:pt idx="84">
                        <c:v>86.67634600670975</c:v>
                      </c:pt>
                      <c:pt idx="85">
                        <c:v>84.860923221056922</c:v>
                      </c:pt>
                      <c:pt idx="86">
                        <c:v>85.824696593639231</c:v>
                      </c:pt>
                      <c:pt idx="87">
                        <c:v>84.442885715262733</c:v>
                      </c:pt>
                      <c:pt idx="88">
                        <c:v>85.618758471745323</c:v>
                      </c:pt>
                      <c:pt idx="89">
                        <c:v>85.01681752603622</c:v>
                      </c:pt>
                      <c:pt idx="90">
                        <c:v>84.754955556820306</c:v>
                      </c:pt>
                      <c:pt idx="91">
                        <c:v>85.448189607461714</c:v>
                      </c:pt>
                      <c:pt idx="92">
                        <c:v>84.777181695166234</c:v>
                      </c:pt>
                      <c:pt idx="93">
                        <c:v>83.182588236508863</c:v>
                      </c:pt>
                      <c:pt idx="94">
                        <c:v>84.072348617778189</c:v>
                      </c:pt>
                      <c:pt idx="95">
                        <c:v>82.724318060691644</c:v>
                      </c:pt>
                      <c:pt idx="96">
                        <c:v>82.982463212863593</c:v>
                      </c:pt>
                      <c:pt idx="97">
                        <c:v>83.513478229087795</c:v>
                      </c:pt>
                      <c:pt idx="98">
                        <c:v>81.841235857721855</c:v>
                      </c:pt>
                      <c:pt idx="99">
                        <c:v>81.047302072626835</c:v>
                      </c:pt>
                      <c:pt idx="100">
                        <c:v>81.170003584859217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28-4CFF-8B7F-23C4D21B2F0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Results!$B$14</c15:sqref>
                        </c15:formulaRef>
                      </c:ext>
                    </c:extLst>
                    <c:strCache>
                      <c:ptCount val="1"/>
                      <c:pt idx="0">
                        <c:v>B2B FairRite  59430000601 + 5943001101,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Results!$C$14:$CY$14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66.51607377619338</c:v>
                      </c:pt>
                      <c:pt idx="1">
                        <c:v>76.321818245964252</c:v>
                      </c:pt>
                      <c:pt idx="2">
                        <c:v>81.408957524648358</c:v>
                      </c:pt>
                      <c:pt idx="3">
                        <c:v>83.864553515594423</c:v>
                      </c:pt>
                      <c:pt idx="4">
                        <c:v>85.024298705252491</c:v>
                      </c:pt>
                      <c:pt idx="5">
                        <c:v>85.593027161387397</c:v>
                      </c:pt>
                      <c:pt idx="6">
                        <c:v>85.938315577220834</c:v>
                      </c:pt>
                      <c:pt idx="7">
                        <c:v>86.185915506537384</c:v>
                      </c:pt>
                      <c:pt idx="8">
                        <c:v>86.366707080448549</c:v>
                      </c:pt>
                      <c:pt idx="9">
                        <c:v>86.447355173076303</c:v>
                      </c:pt>
                      <c:pt idx="10">
                        <c:v>86.573973439827739</c:v>
                      </c:pt>
                      <c:pt idx="11">
                        <c:v>86.581153597362047</c:v>
                      </c:pt>
                      <c:pt idx="12">
                        <c:v>86.679476369726643</c:v>
                      </c:pt>
                      <c:pt idx="13">
                        <c:v>86.656840386492291</c:v>
                      </c:pt>
                      <c:pt idx="14">
                        <c:v>86.704621818966501</c:v>
                      </c:pt>
                      <c:pt idx="15">
                        <c:v>86.730272480662734</c:v>
                      </c:pt>
                      <c:pt idx="16">
                        <c:v>86.72670811070833</c:v>
                      </c:pt>
                      <c:pt idx="17">
                        <c:v>86.733149031324814</c:v>
                      </c:pt>
                      <c:pt idx="18">
                        <c:v>86.754357553093556</c:v>
                      </c:pt>
                      <c:pt idx="19">
                        <c:v>86.743797711479061</c:v>
                      </c:pt>
                      <c:pt idx="20">
                        <c:v>86.663896507426912</c:v>
                      </c:pt>
                      <c:pt idx="21">
                        <c:v>86.67594897524917</c:v>
                      </c:pt>
                      <c:pt idx="22">
                        <c:v>86.672713172543538</c:v>
                      </c:pt>
                      <c:pt idx="23">
                        <c:v>86.645239370031163</c:v>
                      </c:pt>
                      <c:pt idx="24">
                        <c:v>86.599384587478454</c:v>
                      </c:pt>
                      <c:pt idx="25">
                        <c:v>86.61178027964786</c:v>
                      </c:pt>
                      <c:pt idx="26">
                        <c:v>86.588467655687268</c:v>
                      </c:pt>
                      <c:pt idx="27">
                        <c:v>86.593519365943308</c:v>
                      </c:pt>
                      <c:pt idx="28">
                        <c:v>86.531075217230494</c:v>
                      </c:pt>
                      <c:pt idx="29">
                        <c:v>86.539444271673005</c:v>
                      </c:pt>
                      <c:pt idx="30">
                        <c:v>86.488947026137396</c:v>
                      </c:pt>
                      <c:pt idx="31">
                        <c:v>86.543643541568088</c:v>
                      </c:pt>
                      <c:pt idx="32">
                        <c:v>86.542852697377612</c:v>
                      </c:pt>
                      <c:pt idx="33">
                        <c:v>86.535403908458193</c:v>
                      </c:pt>
                      <c:pt idx="34">
                        <c:v>86.54224926548882</c:v>
                      </c:pt>
                      <c:pt idx="35">
                        <c:v>86.589867851845099</c:v>
                      </c:pt>
                      <c:pt idx="36">
                        <c:v>86.5810113381104</c:v>
                      </c:pt>
                      <c:pt idx="37">
                        <c:v>86.64689311458315</c:v>
                      </c:pt>
                      <c:pt idx="38">
                        <c:v>86.64450112436451</c:v>
                      </c:pt>
                      <c:pt idx="39">
                        <c:v>86.756646165351498</c:v>
                      </c:pt>
                      <c:pt idx="40">
                        <c:v>86.805166859352326</c:v>
                      </c:pt>
                      <c:pt idx="41">
                        <c:v>86.918282372352479</c:v>
                      </c:pt>
                      <c:pt idx="42">
                        <c:v>87.017506790875103</c:v>
                      </c:pt>
                      <c:pt idx="43">
                        <c:v>87.085181567531919</c:v>
                      </c:pt>
                      <c:pt idx="44">
                        <c:v>87.197439460685985</c:v>
                      </c:pt>
                      <c:pt idx="45">
                        <c:v>87.344863232190136</c:v>
                      </c:pt>
                      <c:pt idx="46">
                        <c:v>87.490430217767241</c:v>
                      </c:pt>
                      <c:pt idx="47">
                        <c:v>87.628438160736394</c:v>
                      </c:pt>
                      <c:pt idx="48">
                        <c:v>87.785268650383472</c:v>
                      </c:pt>
                      <c:pt idx="49">
                        <c:v>87.926471252120663</c:v>
                      </c:pt>
                      <c:pt idx="50">
                        <c:v>88.103068512566566</c:v>
                      </c:pt>
                      <c:pt idx="51">
                        <c:v>88.279069834077887</c:v>
                      </c:pt>
                      <c:pt idx="52">
                        <c:v>88.462908279628721</c:v>
                      </c:pt>
                      <c:pt idx="53">
                        <c:v>88.683361610450902</c:v>
                      </c:pt>
                      <c:pt idx="54">
                        <c:v>88.872353105113618</c:v>
                      </c:pt>
                      <c:pt idx="55">
                        <c:v>89.065146831350361</c:v>
                      </c:pt>
                      <c:pt idx="56">
                        <c:v>89.266741644690939</c:v>
                      </c:pt>
                      <c:pt idx="57">
                        <c:v>89.525107216355792</c:v>
                      </c:pt>
                      <c:pt idx="58">
                        <c:v>89.671554092922904</c:v>
                      </c:pt>
                      <c:pt idx="59">
                        <c:v>89.890637623781487</c:v>
                      </c:pt>
                      <c:pt idx="60">
                        <c:v>90.110321012467836</c:v>
                      </c:pt>
                      <c:pt idx="61">
                        <c:v>90.357750803403704</c:v>
                      </c:pt>
                      <c:pt idx="62">
                        <c:v>90.578288730247053</c:v>
                      </c:pt>
                      <c:pt idx="63">
                        <c:v>90.775741582649715</c:v>
                      </c:pt>
                      <c:pt idx="64">
                        <c:v>90.998289873381694</c:v>
                      </c:pt>
                      <c:pt idx="65">
                        <c:v>91.207006744712345</c:v>
                      </c:pt>
                      <c:pt idx="66">
                        <c:v>91.398192341971424</c:v>
                      </c:pt>
                      <c:pt idx="67">
                        <c:v>91.516821172940638</c:v>
                      </c:pt>
                      <c:pt idx="68">
                        <c:v>91.722363614387959</c:v>
                      </c:pt>
                      <c:pt idx="69">
                        <c:v>91.809945633193792</c:v>
                      </c:pt>
                      <c:pt idx="70">
                        <c:v>91.999967811135647</c:v>
                      </c:pt>
                      <c:pt idx="71">
                        <c:v>92.032631334978149</c:v>
                      </c:pt>
                      <c:pt idx="72">
                        <c:v>92.154205141436719</c:v>
                      </c:pt>
                      <c:pt idx="73">
                        <c:v>92.228241721557282</c:v>
                      </c:pt>
                      <c:pt idx="74">
                        <c:v>92.252204439785615</c:v>
                      </c:pt>
                      <c:pt idx="75">
                        <c:v>92.243359996533073</c:v>
                      </c:pt>
                      <c:pt idx="76">
                        <c:v>92.196578373223829</c:v>
                      </c:pt>
                      <c:pt idx="77">
                        <c:v>92.147228242036675</c:v>
                      </c:pt>
                      <c:pt idx="78">
                        <c:v>92.080062395124401</c:v>
                      </c:pt>
                      <c:pt idx="79">
                        <c:v>91.990662837975037</c:v>
                      </c:pt>
                      <c:pt idx="80">
                        <c:v>91.823003627631351</c:v>
                      </c:pt>
                      <c:pt idx="81">
                        <c:v>91.603449640283742</c:v>
                      </c:pt>
                      <c:pt idx="82">
                        <c:v>91.454978881852028</c:v>
                      </c:pt>
                      <c:pt idx="83">
                        <c:v>91.228414911692951</c:v>
                      </c:pt>
                      <c:pt idx="84">
                        <c:v>90.910508608466145</c:v>
                      </c:pt>
                      <c:pt idx="85">
                        <c:v>90.597176362456239</c:v>
                      </c:pt>
                      <c:pt idx="86">
                        <c:v>90.294825588236222</c:v>
                      </c:pt>
                      <c:pt idx="87">
                        <c:v>89.971417255148324</c:v>
                      </c:pt>
                      <c:pt idx="88">
                        <c:v>89.601704165266852</c:v>
                      </c:pt>
                      <c:pt idx="89">
                        <c:v>89.191665238967261</c:v>
                      </c:pt>
                      <c:pt idx="90">
                        <c:v>88.783726820009065</c:v>
                      </c:pt>
                      <c:pt idx="91">
                        <c:v>88.345122167610356</c:v>
                      </c:pt>
                      <c:pt idx="92">
                        <c:v>87.818906195192383</c:v>
                      </c:pt>
                      <c:pt idx="93">
                        <c:v>87.340852293356946</c:v>
                      </c:pt>
                      <c:pt idx="94">
                        <c:v>86.854010256406696</c:v>
                      </c:pt>
                      <c:pt idx="95">
                        <c:v>86.365211450502457</c:v>
                      </c:pt>
                      <c:pt idx="96">
                        <c:v>85.846385171712399</c:v>
                      </c:pt>
                      <c:pt idx="97">
                        <c:v>85.284877995398446</c:v>
                      </c:pt>
                      <c:pt idx="98">
                        <c:v>84.79912620127638</c:v>
                      </c:pt>
                      <c:pt idx="99">
                        <c:v>84.269882223722135</c:v>
                      </c:pt>
                      <c:pt idx="100">
                        <c:v>83.737897348572091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3BB-465D-ABA9-FDD8C56CD57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Results!$B$15</c15:sqref>
                        </c15:formulaRef>
                      </c:ext>
                    </c:extLst>
                    <c:strCache>
                      <c:ptCount val="1"/>
                      <c:pt idx="0">
                        <c:v>B2B FairRite  59430000601 (FT82-43), 3/21,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Results!$C$15:$CY$15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37.861499458024639</c:v>
                      </c:pt>
                      <c:pt idx="1">
                        <c:v>47.873591381992632</c:v>
                      </c:pt>
                      <c:pt idx="2">
                        <c:v>56.549696218547453</c:v>
                      </c:pt>
                      <c:pt idx="3">
                        <c:v>62.489189911375867</c:v>
                      </c:pt>
                      <c:pt idx="4">
                        <c:v>66.455363199669605</c:v>
                      </c:pt>
                      <c:pt idx="5">
                        <c:v>69.078468869322791</c:v>
                      </c:pt>
                      <c:pt idx="6">
                        <c:v>70.953035432249138</c:v>
                      </c:pt>
                      <c:pt idx="7">
                        <c:v>72.320934890597201</c:v>
                      </c:pt>
                      <c:pt idx="8">
                        <c:v>73.346567902595126</c:v>
                      </c:pt>
                      <c:pt idx="9">
                        <c:v>74.121024117182827</c:v>
                      </c:pt>
                      <c:pt idx="10">
                        <c:v>74.813295051414471</c:v>
                      </c:pt>
                      <c:pt idx="11">
                        <c:v>75.304874801901107</c:v>
                      </c:pt>
                      <c:pt idx="12">
                        <c:v>75.780459069934381</c:v>
                      </c:pt>
                      <c:pt idx="13">
                        <c:v>76.157376975050809</c:v>
                      </c:pt>
                      <c:pt idx="14">
                        <c:v>76.494193930781435</c:v>
                      </c:pt>
                      <c:pt idx="15">
                        <c:v>76.793286926657828</c:v>
                      </c:pt>
                      <c:pt idx="16">
                        <c:v>77.040869086089629</c:v>
                      </c:pt>
                      <c:pt idx="17">
                        <c:v>77.317689515659993</c:v>
                      </c:pt>
                      <c:pt idx="18">
                        <c:v>77.524793189598384</c:v>
                      </c:pt>
                      <c:pt idx="19">
                        <c:v>77.711047953106387</c:v>
                      </c:pt>
                      <c:pt idx="20">
                        <c:v>77.828623826456038</c:v>
                      </c:pt>
                      <c:pt idx="21">
                        <c:v>77.997034164127029</c:v>
                      </c:pt>
                      <c:pt idx="22">
                        <c:v>78.145283341862665</c:v>
                      </c:pt>
                      <c:pt idx="23">
                        <c:v>78.268525845897969</c:v>
                      </c:pt>
                      <c:pt idx="24">
                        <c:v>78.361413167451232</c:v>
                      </c:pt>
                      <c:pt idx="25">
                        <c:v>78.477085625869151</c:v>
                      </c:pt>
                      <c:pt idx="26">
                        <c:v>78.583029790216159</c:v>
                      </c:pt>
                      <c:pt idx="27">
                        <c:v>78.650401880727856</c:v>
                      </c:pt>
                      <c:pt idx="28">
                        <c:v>78.733004032679972</c:v>
                      </c:pt>
                      <c:pt idx="29">
                        <c:v>78.806752180571436</c:v>
                      </c:pt>
                      <c:pt idx="30">
                        <c:v>78.86028293761062</c:v>
                      </c:pt>
                      <c:pt idx="31">
                        <c:v>78.934510731365165</c:v>
                      </c:pt>
                      <c:pt idx="32">
                        <c:v>79.017758703344668</c:v>
                      </c:pt>
                      <c:pt idx="33">
                        <c:v>79.050493342546574</c:v>
                      </c:pt>
                      <c:pt idx="34">
                        <c:v>79.114743051658834</c:v>
                      </c:pt>
                      <c:pt idx="35">
                        <c:v>79.229655364200596</c:v>
                      </c:pt>
                      <c:pt idx="36">
                        <c:v>79.254322867714905</c:v>
                      </c:pt>
                      <c:pt idx="37">
                        <c:v>79.347561311611841</c:v>
                      </c:pt>
                      <c:pt idx="38">
                        <c:v>79.402091015539384</c:v>
                      </c:pt>
                      <c:pt idx="39">
                        <c:v>79.531191360999998</c:v>
                      </c:pt>
                      <c:pt idx="40">
                        <c:v>79.611663844250842</c:v>
                      </c:pt>
                      <c:pt idx="41">
                        <c:v>79.710944884626727</c:v>
                      </c:pt>
                      <c:pt idx="42">
                        <c:v>79.820181092565804</c:v>
                      </c:pt>
                      <c:pt idx="43">
                        <c:v>79.904429855171358</c:v>
                      </c:pt>
                      <c:pt idx="44">
                        <c:v>80.014152151478811</c:v>
                      </c:pt>
                      <c:pt idx="45">
                        <c:v>80.147271534968667</c:v>
                      </c:pt>
                      <c:pt idx="46">
                        <c:v>80.284723957300869</c:v>
                      </c:pt>
                      <c:pt idx="47">
                        <c:v>80.417111030551197</c:v>
                      </c:pt>
                      <c:pt idx="48">
                        <c:v>80.608273674170704</c:v>
                      </c:pt>
                      <c:pt idx="49">
                        <c:v>80.7408925817643</c:v>
                      </c:pt>
                      <c:pt idx="50">
                        <c:v>80.927728338932141</c:v>
                      </c:pt>
                      <c:pt idx="51">
                        <c:v>81.102867707621797</c:v>
                      </c:pt>
                      <c:pt idx="52">
                        <c:v>81.309912786633816</c:v>
                      </c:pt>
                      <c:pt idx="53">
                        <c:v>81.515298383186945</c:v>
                      </c:pt>
                      <c:pt idx="54">
                        <c:v>81.743455101922379</c:v>
                      </c:pt>
                      <c:pt idx="55">
                        <c:v>81.947049617298603</c:v>
                      </c:pt>
                      <c:pt idx="56">
                        <c:v>82.157109606229454</c:v>
                      </c:pt>
                      <c:pt idx="57">
                        <c:v>82.410562189078675</c:v>
                      </c:pt>
                      <c:pt idx="58">
                        <c:v>82.586242022506397</c:v>
                      </c:pt>
                      <c:pt idx="59">
                        <c:v>82.821430319694429</c:v>
                      </c:pt>
                      <c:pt idx="60">
                        <c:v>83.056829777809384</c:v>
                      </c:pt>
                      <c:pt idx="61">
                        <c:v>83.293765710526003</c:v>
                      </c:pt>
                      <c:pt idx="62">
                        <c:v>83.539365181811121</c:v>
                      </c:pt>
                      <c:pt idx="63">
                        <c:v>83.74991281816358</c:v>
                      </c:pt>
                      <c:pt idx="64">
                        <c:v>84.008517223910104</c:v>
                      </c:pt>
                      <c:pt idx="65">
                        <c:v>84.252307821507188</c:v>
                      </c:pt>
                      <c:pt idx="66">
                        <c:v>84.469516206143865</c:v>
                      </c:pt>
                      <c:pt idx="67">
                        <c:v>84.617733064943309</c:v>
                      </c:pt>
                      <c:pt idx="68">
                        <c:v>84.851577426056139</c:v>
                      </c:pt>
                      <c:pt idx="69">
                        <c:v>84.998464526484256</c:v>
                      </c:pt>
                      <c:pt idx="70">
                        <c:v>85.217138100384489</c:v>
                      </c:pt>
                      <c:pt idx="71">
                        <c:v>85.326533334772265</c:v>
                      </c:pt>
                      <c:pt idx="72">
                        <c:v>85.486429059237238</c:v>
                      </c:pt>
                      <c:pt idx="73">
                        <c:v>85.63575231992769</c:v>
                      </c:pt>
                      <c:pt idx="74">
                        <c:v>85.732273430313271</c:v>
                      </c:pt>
                      <c:pt idx="75">
                        <c:v>85.781430143475689</c:v>
                      </c:pt>
                      <c:pt idx="76">
                        <c:v>85.838980804119529</c:v>
                      </c:pt>
                      <c:pt idx="77">
                        <c:v>85.876059279696804</c:v>
                      </c:pt>
                      <c:pt idx="78">
                        <c:v>85.92005954525402</c:v>
                      </c:pt>
                      <c:pt idx="79">
                        <c:v>85.908337432230638</c:v>
                      </c:pt>
                      <c:pt idx="80">
                        <c:v>85.895767178831349</c:v>
                      </c:pt>
                      <c:pt idx="81">
                        <c:v>85.815776586184896</c:v>
                      </c:pt>
                      <c:pt idx="82">
                        <c:v>85.774650840968164</c:v>
                      </c:pt>
                      <c:pt idx="83">
                        <c:v>85.647038057833612</c:v>
                      </c:pt>
                      <c:pt idx="84">
                        <c:v>85.519203530552133</c:v>
                      </c:pt>
                      <c:pt idx="85">
                        <c:v>85.375461928647852</c:v>
                      </c:pt>
                      <c:pt idx="86">
                        <c:v>85.241482779278314</c:v>
                      </c:pt>
                      <c:pt idx="87">
                        <c:v>85.086082301690212</c:v>
                      </c:pt>
                      <c:pt idx="88">
                        <c:v>84.860613144202532</c:v>
                      </c:pt>
                      <c:pt idx="89">
                        <c:v>84.661764346486436</c:v>
                      </c:pt>
                      <c:pt idx="90">
                        <c:v>84.451863310882587</c:v>
                      </c:pt>
                      <c:pt idx="91">
                        <c:v>84.189095817094966</c:v>
                      </c:pt>
                      <c:pt idx="92">
                        <c:v>83.875138945577888</c:v>
                      </c:pt>
                      <c:pt idx="93">
                        <c:v>83.621388166963598</c:v>
                      </c:pt>
                      <c:pt idx="94">
                        <c:v>83.33117270481678</c:v>
                      </c:pt>
                      <c:pt idx="95">
                        <c:v>83.036553291005518</c:v>
                      </c:pt>
                      <c:pt idx="96">
                        <c:v>82.748546347171555</c:v>
                      </c:pt>
                      <c:pt idx="97">
                        <c:v>82.397355993502615</c:v>
                      </c:pt>
                      <c:pt idx="98">
                        <c:v>82.116830083546205</c:v>
                      </c:pt>
                      <c:pt idx="99">
                        <c:v>81.76598715560155</c:v>
                      </c:pt>
                      <c:pt idx="100">
                        <c:v>81.448914335612841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3BB-465D-ABA9-FDD8C56CD570}"/>
                  </c:ext>
                </c:extLst>
              </c15:ser>
            </c15:filteredScatterSeries>
          </c:ext>
        </c:extLst>
      </c:scatterChart>
      <c:valAx>
        <c:axId val="975325776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 [MHz]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30040"/>
        <c:crosses val="autoZero"/>
        <c:crossBetween val="midCat"/>
        <c:majorUnit val="1"/>
      </c:valAx>
      <c:valAx>
        <c:axId val="97533004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2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072930681707237E-2"/>
          <c:y val="0.60231545618817217"/>
          <c:w val="0.65212320219132769"/>
          <c:h val="9.6629921259842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VSWR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39854224294817E-2"/>
          <c:y val="0.1564331321031926"/>
          <c:w val="0.95055227675324871"/>
          <c:h val="0.76681270187496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Results!$B$43</c:f>
              <c:strCache>
                <c:ptCount val="1"/>
                <c:pt idx="0">
                  <c:v>FairRite 2643803802 (FT240-43), 2/15, 100pF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Results!$C$43:$CY$43</c:f>
              <c:numCache>
                <c:formatCode>0.0</c:formatCode>
                <c:ptCount val="101"/>
                <c:pt idx="0">
                  <c:v>7.3803101712348491</c:v>
                </c:pt>
                <c:pt idx="1">
                  <c:v>4.9692866101320234</c:v>
                </c:pt>
                <c:pt idx="2">
                  <c:v>3.6042962942475389</c:v>
                </c:pt>
                <c:pt idx="3">
                  <c:v>2.8340599015115453</c:v>
                </c:pt>
                <c:pt idx="4">
                  <c:v>2.3705490692661151</c:v>
                </c:pt>
                <c:pt idx="5">
                  <c:v>2.0795152456997221</c:v>
                </c:pt>
                <c:pt idx="6">
                  <c:v>1.8844827506385466</c:v>
                </c:pt>
                <c:pt idx="7">
                  <c:v>1.747159894010538</c:v>
                </c:pt>
                <c:pt idx="8">
                  <c:v>1.6462675401265199</c:v>
                </c:pt>
                <c:pt idx="9">
                  <c:v>1.5665550867907885</c:v>
                </c:pt>
                <c:pt idx="10">
                  <c:v>1.5047089842760861</c:v>
                </c:pt>
                <c:pt idx="11">
                  <c:v>1.453756331960897</c:v>
                </c:pt>
                <c:pt idx="12">
                  <c:v>1.4119782650506827</c:v>
                </c:pt>
                <c:pt idx="13">
                  <c:v>1.3773454258357929</c:v>
                </c:pt>
                <c:pt idx="14">
                  <c:v>1.3463562248799661</c:v>
                </c:pt>
                <c:pt idx="15">
                  <c:v>1.3198916034959502</c:v>
                </c:pt>
                <c:pt idx="16">
                  <c:v>1.2981101804908255</c:v>
                </c:pt>
                <c:pt idx="17">
                  <c:v>1.2785233178582149</c:v>
                </c:pt>
                <c:pt idx="18">
                  <c:v>1.2626736839242927</c:v>
                </c:pt>
                <c:pt idx="19">
                  <c:v>1.2492783690097047</c:v>
                </c:pt>
                <c:pt idx="20">
                  <c:v>1.2388172135501627</c:v>
                </c:pt>
                <c:pt idx="21">
                  <c:v>1.2301611146312574</c:v>
                </c:pt>
                <c:pt idx="22">
                  <c:v>1.2235223780501217</c:v>
                </c:pt>
                <c:pt idx="23">
                  <c:v>1.2182660737691666</c:v>
                </c:pt>
                <c:pt idx="24">
                  <c:v>1.2171685166612165</c:v>
                </c:pt>
                <c:pt idx="25">
                  <c:v>1.2159363371494154</c:v>
                </c:pt>
                <c:pt idx="26">
                  <c:v>1.2177849670954435</c:v>
                </c:pt>
                <c:pt idx="27">
                  <c:v>1.2200286217371532</c:v>
                </c:pt>
                <c:pt idx="28">
                  <c:v>1.223616453212456</c:v>
                </c:pt>
                <c:pt idx="29">
                  <c:v>1.2286758062998708</c:v>
                </c:pt>
                <c:pt idx="30">
                  <c:v>1.2358877354621889</c:v>
                </c:pt>
                <c:pt idx="31">
                  <c:v>1.2425834221484848</c:v>
                </c:pt>
                <c:pt idx="32">
                  <c:v>1.2493827794792332</c:v>
                </c:pt>
                <c:pt idx="33">
                  <c:v>1.2575638459720149</c:v>
                </c:pt>
                <c:pt idx="34">
                  <c:v>1.2651937073657462</c:v>
                </c:pt>
                <c:pt idx="35">
                  <c:v>1.2729084437449398</c:v>
                </c:pt>
                <c:pt idx="36">
                  <c:v>1.2802606507865755</c:v>
                </c:pt>
                <c:pt idx="37">
                  <c:v>1.2881520945172047</c:v>
                </c:pt>
                <c:pt idx="38">
                  <c:v>1.297544362804989</c:v>
                </c:pt>
                <c:pt idx="39">
                  <c:v>1.3072655451704682</c:v>
                </c:pt>
                <c:pt idx="40">
                  <c:v>1.3173992820977178</c:v>
                </c:pt>
                <c:pt idx="41">
                  <c:v>1.3275010286446263</c:v>
                </c:pt>
                <c:pt idx="42">
                  <c:v>1.3373918323753506</c:v>
                </c:pt>
                <c:pt idx="43">
                  <c:v>1.3462931379095082</c:v>
                </c:pt>
                <c:pt idx="44">
                  <c:v>1.3547482841920602</c:v>
                </c:pt>
                <c:pt idx="45">
                  <c:v>1.3634644859131702</c:v>
                </c:pt>
                <c:pt idx="46">
                  <c:v>1.3713963103378803</c:v>
                </c:pt>
                <c:pt idx="47">
                  <c:v>1.3800269634469147</c:v>
                </c:pt>
                <c:pt idx="48">
                  <c:v>1.3873332720170675</c:v>
                </c:pt>
                <c:pt idx="49">
                  <c:v>1.3951977485370068</c:v>
                </c:pt>
                <c:pt idx="50">
                  <c:v>1.4012748916160052</c:v>
                </c:pt>
                <c:pt idx="51">
                  <c:v>1.4098018584414411</c:v>
                </c:pt>
                <c:pt idx="52">
                  <c:v>1.4171886231778834</c:v>
                </c:pt>
                <c:pt idx="53">
                  <c:v>1.4249187517859219</c:v>
                </c:pt>
                <c:pt idx="54">
                  <c:v>1.4321622413407031</c:v>
                </c:pt>
                <c:pt idx="55">
                  <c:v>1.4395097883956127</c:v>
                </c:pt>
                <c:pt idx="56">
                  <c:v>1.4458271258616129</c:v>
                </c:pt>
                <c:pt idx="57">
                  <c:v>1.4514373677720995</c:v>
                </c:pt>
                <c:pt idx="58">
                  <c:v>1.4570693666275629</c:v>
                </c:pt>
                <c:pt idx="59">
                  <c:v>1.4619578233734698</c:v>
                </c:pt>
                <c:pt idx="60">
                  <c:v>1.4670558175719215</c:v>
                </c:pt>
                <c:pt idx="61">
                  <c:v>1.4705035399411426</c:v>
                </c:pt>
                <c:pt idx="62">
                  <c:v>1.4735551700181901</c:v>
                </c:pt>
                <c:pt idx="63">
                  <c:v>1.4770747267075164</c:v>
                </c:pt>
                <c:pt idx="64">
                  <c:v>1.4798420959213712</c:v>
                </c:pt>
                <c:pt idx="65">
                  <c:v>1.482392863202584</c:v>
                </c:pt>
                <c:pt idx="66">
                  <c:v>1.4852969338700206</c:v>
                </c:pt>
                <c:pt idx="67">
                  <c:v>1.4865027668386437</c:v>
                </c:pt>
                <c:pt idx="68">
                  <c:v>1.4877670030216017</c:v>
                </c:pt>
                <c:pt idx="69">
                  <c:v>1.4894102245815253</c:v>
                </c:pt>
                <c:pt idx="70">
                  <c:v>1.490488668346257</c:v>
                </c:pt>
                <c:pt idx="71">
                  <c:v>1.4905290736304051</c:v>
                </c:pt>
                <c:pt idx="72">
                  <c:v>1.4897778045018526</c:v>
                </c:pt>
                <c:pt idx="73">
                  <c:v>1.4908768079271162</c:v>
                </c:pt>
                <c:pt idx="74">
                  <c:v>1.4892080651153208</c:v>
                </c:pt>
                <c:pt idx="75">
                  <c:v>1.4894062653754987</c:v>
                </c:pt>
                <c:pt idx="76">
                  <c:v>1.489575778484542</c:v>
                </c:pt>
                <c:pt idx="77">
                  <c:v>1.4878995907701023</c:v>
                </c:pt>
                <c:pt idx="78">
                  <c:v>1.4874520083420031</c:v>
                </c:pt>
                <c:pt idx="79">
                  <c:v>1.4862951175117514</c:v>
                </c:pt>
                <c:pt idx="80">
                  <c:v>1.4851910975571225</c:v>
                </c:pt>
                <c:pt idx="81">
                  <c:v>1.4834448130874236</c:v>
                </c:pt>
                <c:pt idx="82">
                  <c:v>1.4840668745390266</c:v>
                </c:pt>
                <c:pt idx="83">
                  <c:v>1.4829092089970135</c:v>
                </c:pt>
                <c:pt idx="84">
                  <c:v>1.4814488850018122</c:v>
                </c:pt>
                <c:pt idx="85">
                  <c:v>1.4809084960483225</c:v>
                </c:pt>
                <c:pt idx="86">
                  <c:v>1.4802599165803239</c:v>
                </c:pt>
                <c:pt idx="87">
                  <c:v>1.4802600448581278</c:v>
                </c:pt>
                <c:pt idx="88">
                  <c:v>1.481483519166521</c:v>
                </c:pt>
                <c:pt idx="89">
                  <c:v>1.4826389588700588</c:v>
                </c:pt>
                <c:pt idx="90">
                  <c:v>1.4860106498639556</c:v>
                </c:pt>
                <c:pt idx="91">
                  <c:v>1.4912776091579509</c:v>
                </c:pt>
                <c:pt idx="92">
                  <c:v>1.4966766099199627</c:v>
                </c:pt>
                <c:pt idx="93">
                  <c:v>1.5024692201409355</c:v>
                </c:pt>
                <c:pt idx="94">
                  <c:v>1.5103930964358816</c:v>
                </c:pt>
                <c:pt idx="95">
                  <c:v>1.5183066734025408</c:v>
                </c:pt>
                <c:pt idx="96">
                  <c:v>1.5283274809629124</c:v>
                </c:pt>
                <c:pt idx="97">
                  <c:v>1.5400192750505839</c:v>
                </c:pt>
                <c:pt idx="98">
                  <c:v>1.5542290727281531</c:v>
                </c:pt>
                <c:pt idx="99">
                  <c:v>1.5698121094336543</c:v>
                </c:pt>
                <c:pt idx="100">
                  <c:v>1.5868940681967421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8-4190-BB87-DA6DFC98A8A4}"/>
            </c:ext>
          </c:extLst>
        </c:ser>
        <c:ser>
          <c:idx val="1"/>
          <c:order val="1"/>
          <c:tx>
            <c:strRef>
              <c:f>Results!$B$44</c:f>
              <c:strCache>
                <c:ptCount val="1"/>
                <c:pt idx="0">
                  <c:v>FairRite 2643251002 (MM0OPX), 2/15, 100pF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Results!$C$44:$CY$44</c:f>
              <c:numCache>
                <c:formatCode>0.0</c:formatCode>
                <c:ptCount val="101"/>
                <c:pt idx="0">
                  <c:v>1.6711065148843542</c:v>
                </c:pt>
                <c:pt idx="1">
                  <c:v>1.4417323129237543</c:v>
                </c:pt>
                <c:pt idx="2">
                  <c:v>1.2882827683481719</c:v>
                </c:pt>
                <c:pt idx="3">
                  <c:v>1.1940723676500873</c:v>
                </c:pt>
                <c:pt idx="4">
                  <c:v>1.1352307568059745</c:v>
                </c:pt>
                <c:pt idx="5">
                  <c:v>1.0979689199193776</c:v>
                </c:pt>
                <c:pt idx="6">
                  <c:v>1.0747626113095423</c:v>
                </c:pt>
                <c:pt idx="7">
                  <c:v>1.0681723668064531</c:v>
                </c:pt>
                <c:pt idx="8">
                  <c:v>1.0722995689560677</c:v>
                </c:pt>
                <c:pt idx="9">
                  <c:v>1.0848438493850567</c:v>
                </c:pt>
                <c:pt idx="10">
                  <c:v>1.1006903164940558</c:v>
                </c:pt>
                <c:pt idx="11">
                  <c:v>1.1175929942280671</c:v>
                </c:pt>
                <c:pt idx="12">
                  <c:v>1.1355715968788835</c:v>
                </c:pt>
                <c:pt idx="13">
                  <c:v>1.1533930809637112</c:v>
                </c:pt>
                <c:pt idx="14">
                  <c:v>1.1720184259381974</c:v>
                </c:pt>
                <c:pt idx="15">
                  <c:v>1.1905359170913112</c:v>
                </c:pt>
                <c:pt idx="16">
                  <c:v>1.209256355421821</c:v>
                </c:pt>
                <c:pt idx="17">
                  <c:v>1.2277178485005873</c:v>
                </c:pt>
                <c:pt idx="18">
                  <c:v>1.2465605177998904</c:v>
                </c:pt>
                <c:pt idx="19">
                  <c:v>1.2649729941624117</c:v>
                </c:pt>
                <c:pt idx="20">
                  <c:v>1.2836997965762791</c:v>
                </c:pt>
                <c:pt idx="21">
                  <c:v>1.3019022496210908</c:v>
                </c:pt>
                <c:pt idx="22">
                  <c:v>1.3206169218949118</c:v>
                </c:pt>
                <c:pt idx="23">
                  <c:v>1.3393665721027905</c:v>
                </c:pt>
                <c:pt idx="24">
                  <c:v>1.3590620232087192</c:v>
                </c:pt>
                <c:pt idx="25">
                  <c:v>1.3778507419523296</c:v>
                </c:pt>
                <c:pt idx="26">
                  <c:v>1.3965559522895679</c:v>
                </c:pt>
                <c:pt idx="27">
                  <c:v>1.4150265181806236</c:v>
                </c:pt>
                <c:pt idx="28">
                  <c:v>1.4329627946835082</c:v>
                </c:pt>
                <c:pt idx="29">
                  <c:v>1.4522130304032841</c:v>
                </c:pt>
                <c:pt idx="30">
                  <c:v>1.471078692223319</c:v>
                </c:pt>
                <c:pt idx="31">
                  <c:v>1.4899121746992787</c:v>
                </c:pt>
                <c:pt idx="32">
                  <c:v>1.5085580017394598</c:v>
                </c:pt>
                <c:pt idx="33">
                  <c:v>1.525765602776074</c:v>
                </c:pt>
                <c:pt idx="34">
                  <c:v>1.5430905594191737</c:v>
                </c:pt>
                <c:pt idx="35">
                  <c:v>1.5587981936218214</c:v>
                </c:pt>
                <c:pt idx="36">
                  <c:v>1.576436769023712</c:v>
                </c:pt>
                <c:pt idx="37">
                  <c:v>1.5944430260825622</c:v>
                </c:pt>
                <c:pt idx="38">
                  <c:v>1.6119691725942111</c:v>
                </c:pt>
                <c:pt idx="39">
                  <c:v>1.6302327976773165</c:v>
                </c:pt>
                <c:pt idx="40">
                  <c:v>1.647811087582753</c:v>
                </c:pt>
                <c:pt idx="41">
                  <c:v>1.6646308884136054</c:v>
                </c:pt>
                <c:pt idx="42">
                  <c:v>1.6823542788738766</c:v>
                </c:pt>
                <c:pt idx="43">
                  <c:v>1.6980282246324518</c:v>
                </c:pt>
                <c:pt idx="44">
                  <c:v>1.7137183083191581</c:v>
                </c:pt>
                <c:pt idx="45">
                  <c:v>1.7295575009892146</c:v>
                </c:pt>
                <c:pt idx="46">
                  <c:v>1.7455928083708334</c:v>
                </c:pt>
                <c:pt idx="47">
                  <c:v>1.7598504764934866</c:v>
                </c:pt>
                <c:pt idx="48">
                  <c:v>1.77405050876841</c:v>
                </c:pt>
                <c:pt idx="49">
                  <c:v>1.7888486094486811</c:v>
                </c:pt>
                <c:pt idx="50">
                  <c:v>1.8033300043869196</c:v>
                </c:pt>
                <c:pt idx="51">
                  <c:v>1.8184908493628116</c:v>
                </c:pt>
                <c:pt idx="52">
                  <c:v>1.8328484065495507</c:v>
                </c:pt>
                <c:pt idx="53">
                  <c:v>1.8481547488501406</c:v>
                </c:pt>
                <c:pt idx="54">
                  <c:v>1.8624535206501931</c:v>
                </c:pt>
                <c:pt idx="55">
                  <c:v>1.8767090043173524</c:v>
                </c:pt>
                <c:pt idx="56">
                  <c:v>1.8893383007429612</c:v>
                </c:pt>
                <c:pt idx="57">
                  <c:v>1.9022052456522189</c:v>
                </c:pt>
                <c:pt idx="58">
                  <c:v>1.914908183055938</c:v>
                </c:pt>
                <c:pt idx="59">
                  <c:v>1.9278411635426864</c:v>
                </c:pt>
                <c:pt idx="60">
                  <c:v>1.9410823474111658</c:v>
                </c:pt>
                <c:pt idx="61">
                  <c:v>1.9510968709773993</c:v>
                </c:pt>
                <c:pt idx="62">
                  <c:v>1.9616371710532703</c:v>
                </c:pt>
                <c:pt idx="63">
                  <c:v>1.9726738133210477</c:v>
                </c:pt>
                <c:pt idx="64">
                  <c:v>1.9847199003274518</c:v>
                </c:pt>
                <c:pt idx="65">
                  <c:v>1.9960763929008616</c:v>
                </c:pt>
                <c:pt idx="66">
                  <c:v>2.0065466452967402</c:v>
                </c:pt>
                <c:pt idx="67">
                  <c:v>2.0161377631821558</c:v>
                </c:pt>
                <c:pt idx="68">
                  <c:v>2.0275896256906449</c:v>
                </c:pt>
                <c:pt idx="69">
                  <c:v>2.0381160829698257</c:v>
                </c:pt>
                <c:pt idx="70">
                  <c:v>2.0489315821667611</c:v>
                </c:pt>
                <c:pt idx="71">
                  <c:v>2.058773773300167</c:v>
                </c:pt>
                <c:pt idx="72">
                  <c:v>2.0693492976234946</c:v>
                </c:pt>
                <c:pt idx="73">
                  <c:v>2.0801368892959342</c:v>
                </c:pt>
                <c:pt idx="74">
                  <c:v>2.0906527324385253</c:v>
                </c:pt>
                <c:pt idx="75">
                  <c:v>2.1029252314062208</c:v>
                </c:pt>
                <c:pt idx="76">
                  <c:v>2.114775488769856</c:v>
                </c:pt>
                <c:pt idx="77">
                  <c:v>2.1252790218345297</c:v>
                </c:pt>
                <c:pt idx="78">
                  <c:v>2.1383886839772432</c:v>
                </c:pt>
                <c:pt idx="79">
                  <c:v>2.1519655034170477</c:v>
                </c:pt>
                <c:pt idx="80">
                  <c:v>2.1663801615085991</c:v>
                </c:pt>
                <c:pt idx="81">
                  <c:v>2.1784795077160473</c:v>
                </c:pt>
                <c:pt idx="82">
                  <c:v>2.1944610329052292</c:v>
                </c:pt>
                <c:pt idx="83">
                  <c:v>2.2103376409563023</c:v>
                </c:pt>
                <c:pt idx="84">
                  <c:v>2.2269871972272695</c:v>
                </c:pt>
                <c:pt idx="85">
                  <c:v>2.2446073481427802</c:v>
                </c:pt>
                <c:pt idx="86">
                  <c:v>2.2637015385000412</c:v>
                </c:pt>
                <c:pt idx="87">
                  <c:v>2.2823986948416408</c:v>
                </c:pt>
                <c:pt idx="88">
                  <c:v>2.3073618875089839</c:v>
                </c:pt>
                <c:pt idx="89">
                  <c:v>2.3297000427241259</c:v>
                </c:pt>
                <c:pt idx="90">
                  <c:v>2.3557633139344452</c:v>
                </c:pt>
                <c:pt idx="91">
                  <c:v>2.387459542934685</c:v>
                </c:pt>
                <c:pt idx="92">
                  <c:v>2.4182706000525958</c:v>
                </c:pt>
                <c:pt idx="93">
                  <c:v>2.4503143381751351</c:v>
                </c:pt>
                <c:pt idx="94">
                  <c:v>2.4858136305276579</c:v>
                </c:pt>
                <c:pt idx="95">
                  <c:v>2.5231095051645913</c:v>
                </c:pt>
                <c:pt idx="96">
                  <c:v>2.5618064972842345</c:v>
                </c:pt>
                <c:pt idx="97">
                  <c:v>2.6088543566291214</c:v>
                </c:pt>
                <c:pt idx="98">
                  <c:v>2.6563040828589135</c:v>
                </c:pt>
                <c:pt idx="99">
                  <c:v>2.7048113139402505</c:v>
                </c:pt>
                <c:pt idx="100">
                  <c:v>2.7595909382958439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8-4190-BB87-DA6DFC98A8A4}"/>
            </c:ext>
          </c:extLst>
        </c:ser>
        <c:ser>
          <c:idx val="2"/>
          <c:order val="2"/>
          <c:tx>
            <c:strRef>
              <c:f>Results!$B$45</c:f>
              <c:strCache>
                <c:ptCount val="1"/>
                <c:pt idx="0">
                  <c:v>FairRite  59430000601 (FT82-43), 3/21, 100pF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Results!$C$45:$CY$45</c:f>
              <c:numCache>
                <c:formatCode>0.0</c:formatCode>
                <c:ptCount val="101"/>
                <c:pt idx="0">
                  <c:v>5.1857050697613651</c:v>
                </c:pt>
                <c:pt idx="1">
                  <c:v>3.6541826499420149</c:v>
                </c:pt>
                <c:pt idx="2">
                  <c:v>2.7857779933319371</c:v>
                </c:pt>
                <c:pt idx="3">
                  <c:v>2.2709259768372725</c:v>
                </c:pt>
                <c:pt idx="4">
                  <c:v>1.9577694168589928</c:v>
                </c:pt>
                <c:pt idx="5">
                  <c:v>1.761231443096372</c:v>
                </c:pt>
                <c:pt idx="6">
                  <c:v>1.6283187091397291</c:v>
                </c:pt>
                <c:pt idx="7">
                  <c:v>1.5353249700807488</c:v>
                </c:pt>
                <c:pt idx="8">
                  <c:v>1.4662356203612412</c:v>
                </c:pt>
                <c:pt idx="9">
                  <c:v>1.4132583967887504</c:v>
                </c:pt>
                <c:pt idx="10">
                  <c:v>1.3724523492638683</c:v>
                </c:pt>
                <c:pt idx="11">
                  <c:v>1.3388440489395625</c:v>
                </c:pt>
                <c:pt idx="12">
                  <c:v>1.3118628956352691</c:v>
                </c:pt>
                <c:pt idx="13">
                  <c:v>1.2904760465103255</c:v>
                </c:pt>
                <c:pt idx="14">
                  <c:v>1.2714806203851887</c:v>
                </c:pt>
                <c:pt idx="15">
                  <c:v>1.256688932214078</c:v>
                </c:pt>
                <c:pt idx="16">
                  <c:v>1.2444181381153694</c:v>
                </c:pt>
                <c:pt idx="17">
                  <c:v>1.2342998473721591</c:v>
                </c:pt>
                <c:pt idx="18">
                  <c:v>1.2263481781109022</c:v>
                </c:pt>
                <c:pt idx="19">
                  <c:v>1.2216102336836769</c:v>
                </c:pt>
                <c:pt idx="20">
                  <c:v>1.2181772518646097</c:v>
                </c:pt>
                <c:pt idx="21">
                  <c:v>1.216012277755699</c:v>
                </c:pt>
                <c:pt idx="22">
                  <c:v>1.2150292615713698</c:v>
                </c:pt>
                <c:pt idx="23">
                  <c:v>1.2158356809918311</c:v>
                </c:pt>
                <c:pt idx="24">
                  <c:v>1.2188749011006412</c:v>
                </c:pt>
                <c:pt idx="25">
                  <c:v>1.2212694994520166</c:v>
                </c:pt>
                <c:pt idx="26">
                  <c:v>1.225198633410119</c:v>
                </c:pt>
                <c:pt idx="27">
                  <c:v>1.2301515648987884</c:v>
                </c:pt>
                <c:pt idx="28">
                  <c:v>1.2356904343985353</c:v>
                </c:pt>
                <c:pt idx="29">
                  <c:v>1.2411832715091309</c:v>
                </c:pt>
                <c:pt idx="30">
                  <c:v>1.2481239079406972</c:v>
                </c:pt>
                <c:pt idx="31">
                  <c:v>1.2553727901331286</c:v>
                </c:pt>
                <c:pt idx="32">
                  <c:v>1.2623869758942683</c:v>
                </c:pt>
                <c:pt idx="33">
                  <c:v>1.2700109115086953</c:v>
                </c:pt>
                <c:pt idx="34">
                  <c:v>1.277867355915727</c:v>
                </c:pt>
                <c:pt idx="35">
                  <c:v>1.2858582997453303</c:v>
                </c:pt>
                <c:pt idx="36">
                  <c:v>1.2934075666831515</c:v>
                </c:pt>
                <c:pt idx="37">
                  <c:v>1.3020240663561631</c:v>
                </c:pt>
                <c:pt idx="38">
                  <c:v>1.3090462221790906</c:v>
                </c:pt>
                <c:pt idx="39">
                  <c:v>1.3176543963205352</c:v>
                </c:pt>
                <c:pt idx="40">
                  <c:v>1.3259547406776744</c:v>
                </c:pt>
                <c:pt idx="41">
                  <c:v>1.3339579518636338</c:v>
                </c:pt>
                <c:pt idx="42">
                  <c:v>1.3416240759989286</c:v>
                </c:pt>
                <c:pt idx="43">
                  <c:v>1.3497680784354638</c:v>
                </c:pt>
                <c:pt idx="44">
                  <c:v>1.3563487578234603</c:v>
                </c:pt>
                <c:pt idx="45">
                  <c:v>1.3638102605103295</c:v>
                </c:pt>
                <c:pt idx="46">
                  <c:v>1.3705777933430174</c:v>
                </c:pt>
                <c:pt idx="47">
                  <c:v>1.377330884433619</c:v>
                </c:pt>
                <c:pt idx="48">
                  <c:v>1.383480787679507</c:v>
                </c:pt>
                <c:pt idx="49">
                  <c:v>1.390460861501829</c:v>
                </c:pt>
                <c:pt idx="50">
                  <c:v>1.394601022629065</c:v>
                </c:pt>
                <c:pt idx="51">
                  <c:v>1.4003598430955644</c:v>
                </c:pt>
                <c:pt idx="52">
                  <c:v>1.4064240329922764</c:v>
                </c:pt>
                <c:pt idx="53">
                  <c:v>1.4101037025416827</c:v>
                </c:pt>
                <c:pt idx="54">
                  <c:v>1.4145490443362863</c:v>
                </c:pt>
                <c:pt idx="55">
                  <c:v>1.4191402402463178</c:v>
                </c:pt>
                <c:pt idx="56">
                  <c:v>1.4229581513828511</c:v>
                </c:pt>
                <c:pt idx="57">
                  <c:v>1.4254902881836209</c:v>
                </c:pt>
                <c:pt idx="58">
                  <c:v>1.427975846552813</c:v>
                </c:pt>
                <c:pt idx="59">
                  <c:v>1.4305770722757634</c:v>
                </c:pt>
                <c:pt idx="60">
                  <c:v>1.4333713394123524</c:v>
                </c:pt>
                <c:pt idx="61">
                  <c:v>1.4332998325612991</c:v>
                </c:pt>
                <c:pt idx="62">
                  <c:v>1.4351397550394731</c:v>
                </c:pt>
                <c:pt idx="63">
                  <c:v>1.4353986039448527</c:v>
                </c:pt>
                <c:pt idx="64">
                  <c:v>1.4351436943677316</c:v>
                </c:pt>
                <c:pt idx="65">
                  <c:v>1.4354026793845172</c:v>
                </c:pt>
                <c:pt idx="66">
                  <c:v>1.4348303839764869</c:v>
                </c:pt>
                <c:pt idx="67">
                  <c:v>1.4332334693043824</c:v>
                </c:pt>
                <c:pt idx="68">
                  <c:v>1.4310763419916273</c:v>
                </c:pt>
                <c:pt idx="69">
                  <c:v>1.4295111143397532</c:v>
                </c:pt>
                <c:pt idx="70">
                  <c:v>1.4276150239240586</c:v>
                </c:pt>
                <c:pt idx="71">
                  <c:v>1.4246534009662757</c:v>
                </c:pt>
                <c:pt idx="72">
                  <c:v>1.4220214113284881</c:v>
                </c:pt>
                <c:pt idx="73">
                  <c:v>1.4185969909472849</c:v>
                </c:pt>
                <c:pt idx="74">
                  <c:v>1.4151879919344352</c:v>
                </c:pt>
                <c:pt idx="75">
                  <c:v>1.4107200386263148</c:v>
                </c:pt>
                <c:pt idx="76">
                  <c:v>1.4070651072577769</c:v>
                </c:pt>
                <c:pt idx="77">
                  <c:v>1.4031963791612079</c:v>
                </c:pt>
                <c:pt idx="78">
                  <c:v>1.3987223011182144</c:v>
                </c:pt>
                <c:pt idx="79">
                  <c:v>1.3944591841952831</c:v>
                </c:pt>
                <c:pt idx="80">
                  <c:v>1.3903650895540489</c:v>
                </c:pt>
                <c:pt idx="81">
                  <c:v>1.3860542365883639</c:v>
                </c:pt>
                <c:pt idx="82">
                  <c:v>1.3830520866744909</c:v>
                </c:pt>
                <c:pt idx="83">
                  <c:v>1.3790789753998416</c:v>
                </c:pt>
                <c:pt idx="84">
                  <c:v>1.3765744784183698</c:v>
                </c:pt>
                <c:pt idx="85">
                  <c:v>1.3739842950201975</c:v>
                </c:pt>
                <c:pt idx="86">
                  <c:v>1.3721750941931929</c:v>
                </c:pt>
                <c:pt idx="87">
                  <c:v>1.3709916619456171</c:v>
                </c:pt>
                <c:pt idx="88">
                  <c:v>1.3712453190928173</c:v>
                </c:pt>
                <c:pt idx="89">
                  <c:v>1.3714699049834058</c:v>
                </c:pt>
                <c:pt idx="90">
                  <c:v>1.3739093363288613</c:v>
                </c:pt>
                <c:pt idx="91">
                  <c:v>1.3782499768340883</c:v>
                </c:pt>
                <c:pt idx="92">
                  <c:v>1.3829734979591228</c:v>
                </c:pt>
                <c:pt idx="93">
                  <c:v>1.3895539993642132</c:v>
                </c:pt>
                <c:pt idx="94">
                  <c:v>1.3975430047442396</c:v>
                </c:pt>
                <c:pt idx="95">
                  <c:v>1.4081584757064136</c:v>
                </c:pt>
                <c:pt idx="96">
                  <c:v>1.4193283952484588</c:v>
                </c:pt>
                <c:pt idx="97">
                  <c:v>1.4342021157854765</c:v>
                </c:pt>
                <c:pt idx="98">
                  <c:v>1.4508000534186021</c:v>
                </c:pt>
                <c:pt idx="99">
                  <c:v>1.4689730076037149</c:v>
                </c:pt>
                <c:pt idx="100">
                  <c:v>1.4900200776054295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8-4190-BB87-DA6DFC98A8A4}"/>
            </c:ext>
          </c:extLst>
        </c:ser>
        <c:ser>
          <c:idx val="3"/>
          <c:order val="3"/>
          <c:tx>
            <c:strRef>
              <c:f>Results!$B$46</c:f>
              <c:strCache>
                <c:ptCount val="1"/>
                <c:pt idx="0">
                  <c:v>FairRite  59430000601 + 5943001101, 3/21, 100pF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Results!$C$46:$CY$46</c:f>
              <c:numCache>
                <c:formatCode>0.0</c:formatCode>
                <c:ptCount val="101"/>
                <c:pt idx="0">
                  <c:v>2.3812004426892917</c:v>
                </c:pt>
                <c:pt idx="1">
                  <c:v>1.8778139346953044</c:v>
                </c:pt>
                <c:pt idx="2">
                  <c:v>1.612957377172084</c:v>
                </c:pt>
                <c:pt idx="3">
                  <c:v>1.4538302109034844</c:v>
                </c:pt>
                <c:pt idx="4">
                  <c:v>1.352622457276706</c:v>
                </c:pt>
                <c:pt idx="5">
                  <c:v>1.2839149785456268</c:v>
                </c:pt>
                <c:pt idx="6">
                  <c:v>1.2336867701421699</c:v>
                </c:pt>
                <c:pt idx="7">
                  <c:v>1.1968022837120407</c:v>
                </c:pt>
                <c:pt idx="8">
                  <c:v>1.1685087681707456</c:v>
                </c:pt>
                <c:pt idx="9">
                  <c:v>1.1462299967759721</c:v>
                </c:pt>
                <c:pt idx="10">
                  <c:v>1.1288409194267242</c:v>
                </c:pt>
                <c:pt idx="11">
                  <c:v>1.1170738309741666</c:v>
                </c:pt>
                <c:pt idx="12">
                  <c:v>1.1090643123475363</c:v>
                </c:pt>
                <c:pt idx="13">
                  <c:v>1.1040970499556346</c:v>
                </c:pt>
                <c:pt idx="14">
                  <c:v>1.1020634256324855</c:v>
                </c:pt>
                <c:pt idx="15">
                  <c:v>1.1032701528406845</c:v>
                </c:pt>
                <c:pt idx="16">
                  <c:v>1.1063021764365761</c:v>
                </c:pt>
                <c:pt idx="17">
                  <c:v>1.1109167797834909</c:v>
                </c:pt>
                <c:pt idx="18">
                  <c:v>1.1173504688157756</c:v>
                </c:pt>
                <c:pt idx="19">
                  <c:v>1.1244119388607126</c:v>
                </c:pt>
                <c:pt idx="20">
                  <c:v>1.1330663983749907</c:v>
                </c:pt>
                <c:pt idx="21">
                  <c:v>1.1414598338074342</c:v>
                </c:pt>
                <c:pt idx="22">
                  <c:v>1.1503416549283425</c:v>
                </c:pt>
                <c:pt idx="23">
                  <c:v>1.1597407135784192</c:v>
                </c:pt>
                <c:pt idx="24">
                  <c:v>1.1698284029524604</c:v>
                </c:pt>
                <c:pt idx="25">
                  <c:v>1.1793372884658797</c:v>
                </c:pt>
                <c:pt idx="26">
                  <c:v>1.1889716791658267</c:v>
                </c:pt>
                <c:pt idx="27">
                  <c:v>1.1985601723447277</c:v>
                </c:pt>
                <c:pt idx="28">
                  <c:v>1.2088081879069665</c:v>
                </c:pt>
                <c:pt idx="29">
                  <c:v>1.2184542946078101</c:v>
                </c:pt>
                <c:pt idx="30">
                  <c:v>1.2291856153868563</c:v>
                </c:pt>
                <c:pt idx="31">
                  <c:v>1.2390068079503986</c:v>
                </c:pt>
                <c:pt idx="32">
                  <c:v>1.2479156966096179</c:v>
                </c:pt>
                <c:pt idx="33">
                  <c:v>1.2577308960208322</c:v>
                </c:pt>
                <c:pt idx="34">
                  <c:v>1.2669425966501706</c:v>
                </c:pt>
                <c:pt idx="35">
                  <c:v>1.2759646931674493</c:v>
                </c:pt>
                <c:pt idx="36">
                  <c:v>1.2848041138516917</c:v>
                </c:pt>
                <c:pt idx="37">
                  <c:v>1.2942331246137402</c:v>
                </c:pt>
                <c:pt idx="38">
                  <c:v>1.3022146516916573</c:v>
                </c:pt>
                <c:pt idx="39">
                  <c:v>1.3109335742618473</c:v>
                </c:pt>
                <c:pt idx="40">
                  <c:v>1.3192076052958857</c:v>
                </c:pt>
                <c:pt idx="41">
                  <c:v>1.3270879032118277</c:v>
                </c:pt>
                <c:pt idx="42">
                  <c:v>1.3352741216286956</c:v>
                </c:pt>
                <c:pt idx="43">
                  <c:v>1.3431171501372376</c:v>
                </c:pt>
                <c:pt idx="44">
                  <c:v>1.3495190011792533</c:v>
                </c:pt>
                <c:pt idx="45">
                  <c:v>1.3566834345714049</c:v>
                </c:pt>
                <c:pt idx="46">
                  <c:v>1.3633134827416626</c:v>
                </c:pt>
                <c:pt idx="47">
                  <c:v>1.3699180784584324</c:v>
                </c:pt>
                <c:pt idx="48">
                  <c:v>1.3759215024383069</c:v>
                </c:pt>
                <c:pt idx="49">
                  <c:v>1.3824664485262184</c:v>
                </c:pt>
                <c:pt idx="50">
                  <c:v>1.3873203249623904</c:v>
                </c:pt>
                <c:pt idx="51">
                  <c:v>1.3921513831449126</c:v>
                </c:pt>
                <c:pt idx="52">
                  <c:v>1.3971691213618742</c:v>
                </c:pt>
                <c:pt idx="53">
                  <c:v>1.4013177774492929</c:v>
                </c:pt>
                <c:pt idx="54">
                  <c:v>1.4053137855780935</c:v>
                </c:pt>
                <c:pt idx="55">
                  <c:v>1.4091473828061956</c:v>
                </c:pt>
                <c:pt idx="56">
                  <c:v>1.4120264063454211</c:v>
                </c:pt>
                <c:pt idx="57">
                  <c:v>1.4147043325452677</c:v>
                </c:pt>
                <c:pt idx="58">
                  <c:v>1.4169911241160442</c:v>
                </c:pt>
                <c:pt idx="59">
                  <c:v>1.4186755936150013</c:v>
                </c:pt>
                <c:pt idx="60">
                  <c:v>1.4212255188519416</c:v>
                </c:pt>
                <c:pt idx="61">
                  <c:v>1.4215348952477127</c:v>
                </c:pt>
                <c:pt idx="62">
                  <c:v>1.4219231990973693</c:v>
                </c:pt>
                <c:pt idx="63">
                  <c:v>1.4216002776951677</c:v>
                </c:pt>
                <c:pt idx="64">
                  <c:v>1.4210123541467186</c:v>
                </c:pt>
                <c:pt idx="65">
                  <c:v>1.4203660472738509</c:v>
                </c:pt>
                <c:pt idx="66">
                  <c:v>1.4193761762146659</c:v>
                </c:pt>
                <c:pt idx="67">
                  <c:v>1.417512180344791</c:v>
                </c:pt>
                <c:pt idx="68">
                  <c:v>1.4151460920421324</c:v>
                </c:pt>
                <c:pt idx="69">
                  <c:v>1.4118719011074252</c:v>
                </c:pt>
                <c:pt idx="70">
                  <c:v>1.4088500447511392</c:v>
                </c:pt>
                <c:pt idx="71">
                  <c:v>1.40531951548805</c:v>
                </c:pt>
                <c:pt idx="72">
                  <c:v>1.4003486601350741</c:v>
                </c:pt>
                <c:pt idx="73">
                  <c:v>1.3955033600071463</c:v>
                </c:pt>
                <c:pt idx="74">
                  <c:v>1.3902058029361497</c:v>
                </c:pt>
                <c:pt idx="75">
                  <c:v>1.3840379444903137</c:v>
                </c:pt>
                <c:pt idx="76">
                  <c:v>1.3783537858470027</c:v>
                </c:pt>
                <c:pt idx="77">
                  <c:v>1.3708714513660838</c:v>
                </c:pt>
                <c:pt idx="78">
                  <c:v>1.3630651096615265</c:v>
                </c:pt>
                <c:pt idx="79">
                  <c:v>1.3555114452983785</c:v>
                </c:pt>
                <c:pt idx="80">
                  <c:v>1.3475464893250604</c:v>
                </c:pt>
                <c:pt idx="81">
                  <c:v>1.3378725794723714</c:v>
                </c:pt>
                <c:pt idx="82">
                  <c:v>1.3289492262892537</c:v>
                </c:pt>
                <c:pt idx="83">
                  <c:v>1.3190168632655568</c:v>
                </c:pt>
                <c:pt idx="84">
                  <c:v>1.3082905343451667</c:v>
                </c:pt>
                <c:pt idx="85">
                  <c:v>1.2978039190725734</c:v>
                </c:pt>
                <c:pt idx="86">
                  <c:v>1.2861409799537475</c:v>
                </c:pt>
                <c:pt idx="87">
                  <c:v>1.2743272274940574</c:v>
                </c:pt>
                <c:pt idx="88">
                  <c:v>1.2622254389496665</c:v>
                </c:pt>
                <c:pt idx="89">
                  <c:v>1.2502099847165675</c:v>
                </c:pt>
                <c:pt idx="90">
                  <c:v>1.2361334071733725</c:v>
                </c:pt>
                <c:pt idx="91">
                  <c:v>1.2238027314800521</c:v>
                </c:pt>
                <c:pt idx="92">
                  <c:v>1.2098909547439944</c:v>
                </c:pt>
                <c:pt idx="93">
                  <c:v>1.196029857978508</c:v>
                </c:pt>
                <c:pt idx="94">
                  <c:v>1.1819243067938021</c:v>
                </c:pt>
                <c:pt idx="95">
                  <c:v>1.1672840430125169</c:v>
                </c:pt>
                <c:pt idx="96">
                  <c:v>1.1536663362026012</c:v>
                </c:pt>
                <c:pt idx="97">
                  <c:v>1.1387679494133982</c:v>
                </c:pt>
                <c:pt idx="98">
                  <c:v>1.1248788105643714</c:v>
                </c:pt>
                <c:pt idx="99">
                  <c:v>1.11092015011537</c:v>
                </c:pt>
                <c:pt idx="100">
                  <c:v>1.0982235953819932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8-4190-BB87-DA6DFC98A8A4}"/>
            </c:ext>
          </c:extLst>
        </c:ser>
        <c:ser>
          <c:idx val="4"/>
          <c:order val="4"/>
          <c:tx>
            <c:strRef>
              <c:f>Results!$B$47</c:f>
              <c:strCache>
                <c:ptCount val="1"/>
                <c:pt idx="0">
                  <c:v>FairRite  5943000501 ("double" FT82-43"), 3/21, 100pF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Results!$C$47:$CY$47</c:f>
              <c:numCache>
                <c:formatCode>0.0</c:formatCode>
                <c:ptCount val="101"/>
                <c:pt idx="0">
                  <c:v>2.5039343392839686</c:v>
                </c:pt>
                <c:pt idx="1">
                  <c:v>1.9689321034799097</c:v>
                </c:pt>
                <c:pt idx="2">
                  <c:v>1.6727785377351159</c:v>
                </c:pt>
                <c:pt idx="3">
                  <c:v>1.5023945600377135</c:v>
                </c:pt>
                <c:pt idx="4">
                  <c:v>1.3970110538526928</c:v>
                </c:pt>
                <c:pt idx="5">
                  <c:v>1.3264390752567234</c:v>
                </c:pt>
                <c:pt idx="6">
                  <c:v>1.2771426690394492</c:v>
                </c:pt>
                <c:pt idx="7">
                  <c:v>1.2400616165436518</c:v>
                </c:pt>
                <c:pt idx="8">
                  <c:v>1.2114746389102171</c:v>
                </c:pt>
                <c:pt idx="9">
                  <c:v>1.1892147251396368</c:v>
                </c:pt>
                <c:pt idx="10">
                  <c:v>1.1719958482104091</c:v>
                </c:pt>
                <c:pt idx="11">
                  <c:v>1.1589603571794422</c:v>
                </c:pt>
                <c:pt idx="12">
                  <c:v>1.1495889537209785</c:v>
                </c:pt>
                <c:pt idx="13">
                  <c:v>1.1431340162616204</c:v>
                </c:pt>
                <c:pt idx="14">
                  <c:v>1.1389177376481934</c:v>
                </c:pt>
                <c:pt idx="15">
                  <c:v>1.1376114349692106</c:v>
                </c:pt>
                <c:pt idx="16">
                  <c:v>1.1377819442537833</c:v>
                </c:pt>
                <c:pt idx="17">
                  <c:v>1.1394545847625699</c:v>
                </c:pt>
                <c:pt idx="18">
                  <c:v>1.1429576495817284</c:v>
                </c:pt>
                <c:pt idx="19">
                  <c:v>1.1473819121815971</c:v>
                </c:pt>
                <c:pt idx="20">
                  <c:v>1.1534163773155135</c:v>
                </c:pt>
                <c:pt idx="21">
                  <c:v>1.1595308653446275</c:v>
                </c:pt>
                <c:pt idx="22">
                  <c:v>1.1661906837215805</c:v>
                </c:pt>
                <c:pt idx="23">
                  <c:v>1.173293971989894</c:v>
                </c:pt>
                <c:pt idx="24">
                  <c:v>1.1816580746758931</c:v>
                </c:pt>
                <c:pt idx="25">
                  <c:v>1.1891469963778449</c:v>
                </c:pt>
                <c:pt idx="26">
                  <c:v>1.1973538077617807</c:v>
                </c:pt>
                <c:pt idx="27">
                  <c:v>1.2049353434447552</c:v>
                </c:pt>
                <c:pt idx="28">
                  <c:v>1.2133103345083538</c:v>
                </c:pt>
                <c:pt idx="29">
                  <c:v>1.2205120764412767</c:v>
                </c:pt>
                <c:pt idx="30">
                  <c:v>1.2292447848527199</c:v>
                </c:pt>
                <c:pt idx="31">
                  <c:v>1.2373115087386448</c:v>
                </c:pt>
                <c:pt idx="32">
                  <c:v>1.2444193785796143</c:v>
                </c:pt>
                <c:pt idx="33">
                  <c:v>1.2520135612059435</c:v>
                </c:pt>
                <c:pt idx="34">
                  <c:v>1.2590173322767542</c:v>
                </c:pt>
                <c:pt idx="35">
                  <c:v>1.2660332465948432</c:v>
                </c:pt>
                <c:pt idx="36">
                  <c:v>1.2725764370710728</c:v>
                </c:pt>
                <c:pt idx="37">
                  <c:v>1.2805191782601513</c:v>
                </c:pt>
                <c:pt idx="38">
                  <c:v>1.2858625343213337</c:v>
                </c:pt>
                <c:pt idx="39">
                  <c:v>1.2927268937287772</c:v>
                </c:pt>
                <c:pt idx="40">
                  <c:v>1.2986570975588916</c:v>
                </c:pt>
                <c:pt idx="41">
                  <c:v>1.3043134672527741</c:v>
                </c:pt>
                <c:pt idx="42">
                  <c:v>1.3093229794743251</c:v>
                </c:pt>
                <c:pt idx="43">
                  <c:v>1.3142071887132274</c:v>
                </c:pt>
                <c:pt idx="44">
                  <c:v>1.3193232008808009</c:v>
                </c:pt>
                <c:pt idx="45">
                  <c:v>1.3240393826547003</c:v>
                </c:pt>
                <c:pt idx="46">
                  <c:v>1.3287826840630697</c:v>
                </c:pt>
                <c:pt idx="47">
                  <c:v>1.3332181917535466</c:v>
                </c:pt>
                <c:pt idx="48">
                  <c:v>1.3366841836542271</c:v>
                </c:pt>
                <c:pt idx="49">
                  <c:v>1.3411934918851969</c:v>
                </c:pt>
                <c:pt idx="50">
                  <c:v>1.3439981287352114</c:v>
                </c:pt>
                <c:pt idx="51">
                  <c:v>1.3475853898267787</c:v>
                </c:pt>
                <c:pt idx="52">
                  <c:v>1.3512007468653502</c:v>
                </c:pt>
                <c:pt idx="53">
                  <c:v>1.3544182090583357</c:v>
                </c:pt>
                <c:pt idx="54">
                  <c:v>1.3579249435458773</c:v>
                </c:pt>
                <c:pt idx="55">
                  <c:v>1.3614368163130461</c:v>
                </c:pt>
                <c:pt idx="56">
                  <c:v>1.364636816385596</c:v>
                </c:pt>
                <c:pt idx="57">
                  <c:v>1.3683128472241282</c:v>
                </c:pt>
                <c:pt idx="58">
                  <c:v>1.371613197016742</c:v>
                </c:pt>
                <c:pt idx="59">
                  <c:v>1.3758328962079085</c:v>
                </c:pt>
                <c:pt idx="60">
                  <c:v>1.3807054156977274</c:v>
                </c:pt>
                <c:pt idx="61">
                  <c:v>1.3857732821868725</c:v>
                </c:pt>
                <c:pt idx="62">
                  <c:v>1.3898638920158193</c:v>
                </c:pt>
                <c:pt idx="63">
                  <c:v>1.3957730383438125</c:v>
                </c:pt>
                <c:pt idx="64">
                  <c:v>1.4020374197088916</c:v>
                </c:pt>
                <c:pt idx="65">
                  <c:v>1.4095934840040323</c:v>
                </c:pt>
                <c:pt idx="66">
                  <c:v>1.4178520444288436</c:v>
                </c:pt>
                <c:pt idx="67">
                  <c:v>1.4263950458363182</c:v>
                </c:pt>
                <c:pt idx="68">
                  <c:v>1.4365766732082237</c:v>
                </c:pt>
                <c:pt idx="69">
                  <c:v>1.4484654414784544</c:v>
                </c:pt>
                <c:pt idx="70">
                  <c:v>1.4610461157498829</c:v>
                </c:pt>
                <c:pt idx="71">
                  <c:v>1.4745919339236557</c:v>
                </c:pt>
                <c:pt idx="72">
                  <c:v>1.4900558318114645</c:v>
                </c:pt>
                <c:pt idx="73">
                  <c:v>1.5076845037354598</c:v>
                </c:pt>
                <c:pt idx="74">
                  <c:v>1.5255675184490833</c:v>
                </c:pt>
                <c:pt idx="75">
                  <c:v>1.5475193642724918</c:v>
                </c:pt>
                <c:pt idx="76">
                  <c:v>1.5697054481512511</c:v>
                </c:pt>
                <c:pt idx="77">
                  <c:v>1.5941175349680388</c:v>
                </c:pt>
                <c:pt idx="78">
                  <c:v>1.6222297606823675</c:v>
                </c:pt>
                <c:pt idx="79">
                  <c:v>1.6508233468405442</c:v>
                </c:pt>
                <c:pt idx="80">
                  <c:v>1.6821973195481008</c:v>
                </c:pt>
                <c:pt idx="81">
                  <c:v>1.7163927089755948</c:v>
                </c:pt>
                <c:pt idx="82">
                  <c:v>1.7533969936670875</c:v>
                </c:pt>
                <c:pt idx="83">
                  <c:v>1.7933267886631867</c:v>
                </c:pt>
                <c:pt idx="84">
                  <c:v>1.8361100833402066</c:v>
                </c:pt>
                <c:pt idx="85">
                  <c:v>1.8814195393116215</c:v>
                </c:pt>
                <c:pt idx="86">
                  <c:v>1.9309590574464552</c:v>
                </c:pt>
                <c:pt idx="87">
                  <c:v>1.9826148276169866</c:v>
                </c:pt>
                <c:pt idx="88">
                  <c:v>2.0380642540393468</c:v>
                </c:pt>
                <c:pt idx="89">
                  <c:v>2.0976929302776095</c:v>
                </c:pt>
                <c:pt idx="90">
                  <c:v>2.1602773055818409</c:v>
                </c:pt>
                <c:pt idx="91">
                  <c:v>2.2293754827842798</c:v>
                </c:pt>
                <c:pt idx="92">
                  <c:v>2.30067038983894</c:v>
                </c:pt>
                <c:pt idx="93">
                  <c:v>2.3771737933836348</c:v>
                </c:pt>
                <c:pt idx="94">
                  <c:v>2.4589159781376173</c:v>
                </c:pt>
                <c:pt idx="95">
                  <c:v>2.5451826063003749</c:v>
                </c:pt>
                <c:pt idx="96">
                  <c:v>2.6355209067615561</c:v>
                </c:pt>
                <c:pt idx="97">
                  <c:v>2.7326796475211892</c:v>
                </c:pt>
                <c:pt idx="98">
                  <c:v>2.8376705241049107</c:v>
                </c:pt>
                <c:pt idx="99">
                  <c:v>2.9471500576776282</c:v>
                </c:pt>
                <c:pt idx="100">
                  <c:v>3.0597195531650057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48-4190-BB87-DA6DFC98A8A4}"/>
            </c:ext>
          </c:extLst>
        </c:ser>
        <c:ser>
          <c:idx val="5"/>
          <c:order val="5"/>
          <c:tx>
            <c:strRef>
              <c:f>Results!$B$48</c:f>
              <c:strCache>
                <c:ptCount val="1"/>
                <c:pt idx="0">
                  <c:v>FairRite  2643625002 (MM0OPX), 2/16, 100pF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Results!$C$48:$CY$48</c:f>
              <c:numCache>
                <c:formatCode>0.0</c:formatCode>
                <c:ptCount val="101"/>
                <c:pt idx="0">
                  <c:v>3.6503291680984495</c:v>
                </c:pt>
                <c:pt idx="1">
                  <c:v>2.6946614764573305</c:v>
                </c:pt>
                <c:pt idx="2">
                  <c:v>2.1912329207487611</c:v>
                </c:pt>
                <c:pt idx="3">
                  <c:v>1.9060277228689615</c:v>
                </c:pt>
                <c:pt idx="4">
                  <c:v>1.7349934152241135</c:v>
                </c:pt>
                <c:pt idx="5">
                  <c:v>1.6306413051033719</c:v>
                </c:pt>
                <c:pt idx="6">
                  <c:v>1.5645890119229851</c:v>
                </c:pt>
                <c:pt idx="7">
                  <c:v>1.5236303374887596</c:v>
                </c:pt>
                <c:pt idx="8">
                  <c:v>1.4982898062322976</c:v>
                </c:pt>
                <c:pt idx="9">
                  <c:v>1.4852951030842965</c:v>
                </c:pt>
                <c:pt idx="10">
                  <c:v>1.4804962170706886</c:v>
                </c:pt>
                <c:pt idx="11">
                  <c:v>1.4817485930871486</c:v>
                </c:pt>
                <c:pt idx="12">
                  <c:v>1.4869391568728882</c:v>
                </c:pt>
                <c:pt idx="13">
                  <c:v>1.4961122475773951</c:v>
                </c:pt>
                <c:pt idx="14">
                  <c:v>1.508320195960497</c:v>
                </c:pt>
                <c:pt idx="15">
                  <c:v>1.5239981460102101</c:v>
                </c:pt>
                <c:pt idx="16">
                  <c:v>1.540696762096613</c:v>
                </c:pt>
                <c:pt idx="17">
                  <c:v>1.5585367253886546</c:v>
                </c:pt>
                <c:pt idx="18">
                  <c:v>1.57869453315465</c:v>
                </c:pt>
                <c:pt idx="19">
                  <c:v>1.6015459803379983</c:v>
                </c:pt>
                <c:pt idx="20">
                  <c:v>1.6244221548648614</c:v>
                </c:pt>
                <c:pt idx="21">
                  <c:v>1.6485303370377913</c:v>
                </c:pt>
                <c:pt idx="22">
                  <c:v>1.6727374901625423</c:v>
                </c:pt>
                <c:pt idx="23">
                  <c:v>1.6998806782670108</c:v>
                </c:pt>
                <c:pt idx="24">
                  <c:v>1.7279334590469657</c:v>
                </c:pt>
                <c:pt idx="25">
                  <c:v>1.7562334061898228</c:v>
                </c:pt>
                <c:pt idx="26">
                  <c:v>1.7850735682884833</c:v>
                </c:pt>
                <c:pt idx="27">
                  <c:v>1.8128632164864276</c:v>
                </c:pt>
                <c:pt idx="28">
                  <c:v>1.8424975286298513</c:v>
                </c:pt>
                <c:pt idx="29">
                  <c:v>1.873500877029153</c:v>
                </c:pt>
                <c:pt idx="30">
                  <c:v>1.9042262431095773</c:v>
                </c:pt>
                <c:pt idx="31">
                  <c:v>1.9348708837876074</c:v>
                </c:pt>
                <c:pt idx="32">
                  <c:v>1.9669053884561793</c:v>
                </c:pt>
                <c:pt idx="33">
                  <c:v>1.9993213076981957</c:v>
                </c:pt>
                <c:pt idx="34">
                  <c:v>2.031434990578203</c:v>
                </c:pt>
                <c:pt idx="35">
                  <c:v>2.0628807167247505</c:v>
                </c:pt>
                <c:pt idx="36">
                  <c:v>2.0962127952713687</c:v>
                </c:pt>
                <c:pt idx="37">
                  <c:v>2.130108620292495</c:v>
                </c:pt>
                <c:pt idx="38">
                  <c:v>2.1624963792084144</c:v>
                </c:pt>
                <c:pt idx="39">
                  <c:v>2.1971958563864309</c:v>
                </c:pt>
                <c:pt idx="40">
                  <c:v>2.2315661681176997</c:v>
                </c:pt>
                <c:pt idx="41">
                  <c:v>2.2646317225225938</c:v>
                </c:pt>
                <c:pt idx="42">
                  <c:v>2.298643758897513</c:v>
                </c:pt>
                <c:pt idx="43">
                  <c:v>2.332831470814217</c:v>
                </c:pt>
                <c:pt idx="44">
                  <c:v>2.3653481355645236</c:v>
                </c:pt>
                <c:pt idx="45">
                  <c:v>2.4000587043061312</c:v>
                </c:pt>
                <c:pt idx="46">
                  <c:v>2.4344776456310533</c:v>
                </c:pt>
                <c:pt idx="47">
                  <c:v>2.4683427742912789</c:v>
                </c:pt>
                <c:pt idx="48">
                  <c:v>2.5016548369335312</c:v>
                </c:pt>
                <c:pt idx="49">
                  <c:v>2.5369197067254818</c:v>
                </c:pt>
                <c:pt idx="50">
                  <c:v>2.568819706381174</c:v>
                </c:pt>
                <c:pt idx="51">
                  <c:v>2.6035569487523471</c:v>
                </c:pt>
                <c:pt idx="52">
                  <c:v>2.6354095939478492</c:v>
                </c:pt>
                <c:pt idx="53">
                  <c:v>2.6689613175536051</c:v>
                </c:pt>
                <c:pt idx="54">
                  <c:v>2.7028837542783832</c:v>
                </c:pt>
                <c:pt idx="55">
                  <c:v>2.7348932639524581</c:v>
                </c:pt>
                <c:pt idx="56">
                  <c:v>2.7662709275479478</c:v>
                </c:pt>
                <c:pt idx="57">
                  <c:v>2.7985447786010735</c:v>
                </c:pt>
                <c:pt idx="58">
                  <c:v>2.8289859018075725</c:v>
                </c:pt>
                <c:pt idx="59">
                  <c:v>2.8601481424140549</c:v>
                </c:pt>
                <c:pt idx="60">
                  <c:v>2.8924615236380542</c:v>
                </c:pt>
                <c:pt idx="61">
                  <c:v>2.9216510782435052</c:v>
                </c:pt>
                <c:pt idx="62">
                  <c:v>2.9484830660134009</c:v>
                </c:pt>
                <c:pt idx="63">
                  <c:v>2.9765773200359118</c:v>
                </c:pt>
                <c:pt idx="64">
                  <c:v>3.0065908202058163</c:v>
                </c:pt>
                <c:pt idx="65">
                  <c:v>3.0345606735879005</c:v>
                </c:pt>
                <c:pt idx="66">
                  <c:v>3.0615550316772477</c:v>
                </c:pt>
                <c:pt idx="67">
                  <c:v>3.0873473807926035</c:v>
                </c:pt>
                <c:pt idx="68">
                  <c:v>3.1099052342005105</c:v>
                </c:pt>
                <c:pt idx="69">
                  <c:v>3.1387679546992184</c:v>
                </c:pt>
                <c:pt idx="70">
                  <c:v>3.1604198232943324</c:v>
                </c:pt>
                <c:pt idx="71">
                  <c:v>3.1877082035936333</c:v>
                </c:pt>
                <c:pt idx="72">
                  <c:v>3.2043677876286791</c:v>
                </c:pt>
                <c:pt idx="73">
                  <c:v>3.2275061796776336</c:v>
                </c:pt>
                <c:pt idx="74">
                  <c:v>3.2470526751528666</c:v>
                </c:pt>
                <c:pt idx="75">
                  <c:v>3.2643948775984626</c:v>
                </c:pt>
                <c:pt idx="76">
                  <c:v>3.2844637030366415</c:v>
                </c:pt>
                <c:pt idx="77">
                  <c:v>3.3023332728394306</c:v>
                </c:pt>
                <c:pt idx="78">
                  <c:v>3.3187324880394087</c:v>
                </c:pt>
                <c:pt idx="79">
                  <c:v>3.3343616603784536</c:v>
                </c:pt>
                <c:pt idx="80">
                  <c:v>3.3486791577832657</c:v>
                </c:pt>
                <c:pt idx="81">
                  <c:v>3.3626886667800755</c:v>
                </c:pt>
                <c:pt idx="82">
                  <c:v>3.3771143191742472</c:v>
                </c:pt>
                <c:pt idx="83">
                  <c:v>3.3865272333642471</c:v>
                </c:pt>
                <c:pt idx="84">
                  <c:v>3.3958430254794543</c:v>
                </c:pt>
                <c:pt idx="85">
                  <c:v>3.4060488952324648</c:v>
                </c:pt>
                <c:pt idx="86">
                  <c:v>3.4125560887457342</c:v>
                </c:pt>
                <c:pt idx="87">
                  <c:v>3.4193725326907431</c:v>
                </c:pt>
                <c:pt idx="88">
                  <c:v>3.4284857862653708</c:v>
                </c:pt>
                <c:pt idx="89">
                  <c:v>3.4329307182822344</c:v>
                </c:pt>
                <c:pt idx="90">
                  <c:v>3.434431292132937</c:v>
                </c:pt>
                <c:pt idx="91">
                  <c:v>3.438328552792171</c:v>
                </c:pt>
                <c:pt idx="92">
                  <c:v>3.4365874680640127</c:v>
                </c:pt>
                <c:pt idx="93">
                  <c:v>3.4408223455254712</c:v>
                </c:pt>
                <c:pt idx="94">
                  <c:v>3.4421445739448218</c:v>
                </c:pt>
                <c:pt idx="95">
                  <c:v>3.4381412888858867</c:v>
                </c:pt>
                <c:pt idx="96">
                  <c:v>3.4359503413463406</c:v>
                </c:pt>
                <c:pt idx="97">
                  <c:v>3.4363882994809405</c:v>
                </c:pt>
                <c:pt idx="98">
                  <c:v>3.428763790531034</c:v>
                </c:pt>
                <c:pt idx="99">
                  <c:v>3.4227583699939919</c:v>
                </c:pt>
                <c:pt idx="100">
                  <c:v>3.4162096590562072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48-4190-BB87-DA6DFC98A8A4}"/>
            </c:ext>
          </c:extLst>
        </c:ser>
        <c:ser>
          <c:idx val="6"/>
          <c:order val="6"/>
          <c:tx>
            <c:strRef>
              <c:f>Results!$B$49</c:f>
              <c:strCache>
                <c:ptCount val="1"/>
                <c:pt idx="0">
                  <c:v>FairRite  5943001001 (FT114-43), 3/21, 100pF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Results!$C$49:$CY$49</c:f>
              <c:numCache>
                <c:formatCode>0.0</c:formatCode>
                <c:ptCount val="101"/>
                <c:pt idx="0">
                  <c:v>4.1529563624303876</c:v>
                </c:pt>
                <c:pt idx="1">
                  <c:v>2.9688890144743869</c:v>
                </c:pt>
                <c:pt idx="2">
                  <c:v>2.3627859376621743</c:v>
                </c:pt>
                <c:pt idx="3">
                  <c:v>2.0314989976211306</c:v>
                </c:pt>
                <c:pt idx="4">
                  <c:v>1.8333336817004102</c:v>
                </c:pt>
                <c:pt idx="5">
                  <c:v>1.7043521098208954</c:v>
                </c:pt>
                <c:pt idx="6">
                  <c:v>1.6112928419989323</c:v>
                </c:pt>
                <c:pt idx="7">
                  <c:v>1.541402119773404</c:v>
                </c:pt>
                <c:pt idx="8">
                  <c:v>1.4862042780894684</c:v>
                </c:pt>
                <c:pt idx="9">
                  <c:v>1.4422879578948116</c:v>
                </c:pt>
                <c:pt idx="10">
                  <c:v>1.4055455644118238</c:v>
                </c:pt>
                <c:pt idx="11">
                  <c:v>1.3751261770341703</c:v>
                </c:pt>
                <c:pt idx="12">
                  <c:v>1.3484846299024276</c:v>
                </c:pt>
                <c:pt idx="13">
                  <c:v>1.326495475585568</c:v>
                </c:pt>
                <c:pt idx="14">
                  <c:v>1.3052483414613743</c:v>
                </c:pt>
                <c:pt idx="15">
                  <c:v>1.2877992410845451</c:v>
                </c:pt>
                <c:pt idx="16">
                  <c:v>1.2720064693762618</c:v>
                </c:pt>
                <c:pt idx="17">
                  <c:v>1.2569943011751443</c:v>
                </c:pt>
                <c:pt idx="18">
                  <c:v>1.2440717511666832</c:v>
                </c:pt>
                <c:pt idx="19">
                  <c:v>1.2328895348221633</c:v>
                </c:pt>
                <c:pt idx="20">
                  <c:v>1.222770364751171</c:v>
                </c:pt>
                <c:pt idx="21">
                  <c:v>1.2143468481558612</c:v>
                </c:pt>
                <c:pt idx="22">
                  <c:v>1.2053280282876193</c:v>
                </c:pt>
                <c:pt idx="23">
                  <c:v>1.1981583438408971</c:v>
                </c:pt>
                <c:pt idx="24">
                  <c:v>1.1923165136788088</c:v>
                </c:pt>
                <c:pt idx="25">
                  <c:v>1.1862492362254375</c:v>
                </c:pt>
                <c:pt idx="26">
                  <c:v>1.1818971228413289</c:v>
                </c:pt>
                <c:pt idx="27">
                  <c:v>1.1776758766523787</c:v>
                </c:pt>
                <c:pt idx="28">
                  <c:v>1.1743840021977427</c:v>
                </c:pt>
                <c:pt idx="29">
                  <c:v>1.1707991509446252</c:v>
                </c:pt>
                <c:pt idx="30">
                  <c:v>1.1686307444165291</c:v>
                </c:pt>
                <c:pt idx="31">
                  <c:v>1.1667720067266629</c:v>
                </c:pt>
                <c:pt idx="32">
                  <c:v>1.1656288717858239</c:v>
                </c:pt>
                <c:pt idx="33">
                  <c:v>1.163757379126694</c:v>
                </c:pt>
                <c:pt idx="34">
                  <c:v>1.1632721865479199</c:v>
                </c:pt>
                <c:pt idx="35">
                  <c:v>1.1624498705125217</c:v>
                </c:pt>
                <c:pt idx="36">
                  <c:v>1.1622641497055466</c:v>
                </c:pt>
                <c:pt idx="37">
                  <c:v>1.1623217346491297</c:v>
                </c:pt>
                <c:pt idx="38">
                  <c:v>1.1620256028182572</c:v>
                </c:pt>
                <c:pt idx="39">
                  <c:v>1.1625139955223438</c:v>
                </c:pt>
                <c:pt idx="40">
                  <c:v>1.16267680260286</c:v>
                </c:pt>
                <c:pt idx="41">
                  <c:v>1.1627790091049051</c:v>
                </c:pt>
                <c:pt idx="42">
                  <c:v>1.1634059451087444</c:v>
                </c:pt>
                <c:pt idx="43">
                  <c:v>1.1630930982289487</c:v>
                </c:pt>
                <c:pt idx="44">
                  <c:v>1.163668687326382</c:v>
                </c:pt>
                <c:pt idx="45">
                  <c:v>1.163137828629228</c:v>
                </c:pt>
                <c:pt idx="46">
                  <c:v>1.1628439618144322</c:v>
                </c:pt>
                <c:pt idx="47">
                  <c:v>1.1631157403367161</c:v>
                </c:pt>
                <c:pt idx="48">
                  <c:v>1.1624741646492658</c:v>
                </c:pt>
                <c:pt idx="49">
                  <c:v>1.1621653334909343</c:v>
                </c:pt>
                <c:pt idx="50">
                  <c:v>1.1603373328900337</c:v>
                </c:pt>
                <c:pt idx="51">
                  <c:v>1.1602061404482951</c:v>
                </c:pt>
                <c:pt idx="52">
                  <c:v>1.158843601239854</c:v>
                </c:pt>
                <c:pt idx="53">
                  <c:v>1.1575765024159237</c:v>
                </c:pt>
                <c:pt idx="54">
                  <c:v>1.1562779783099322</c:v>
                </c:pt>
                <c:pt idx="55">
                  <c:v>1.1551029049090957</c:v>
                </c:pt>
                <c:pt idx="56">
                  <c:v>1.1530091151177508</c:v>
                </c:pt>
                <c:pt idx="57">
                  <c:v>1.1513702891506865</c:v>
                </c:pt>
                <c:pt idx="58">
                  <c:v>1.148716138151916</c:v>
                </c:pt>
                <c:pt idx="59">
                  <c:v>1.1465880252734328</c:v>
                </c:pt>
                <c:pt idx="60">
                  <c:v>1.1455466543453805</c:v>
                </c:pt>
                <c:pt idx="61">
                  <c:v>1.1429024831945702</c:v>
                </c:pt>
                <c:pt idx="62">
                  <c:v>1.1406127444880021</c:v>
                </c:pt>
                <c:pt idx="63">
                  <c:v>1.1383001935266672</c:v>
                </c:pt>
                <c:pt idx="64">
                  <c:v>1.1364117923797468</c:v>
                </c:pt>
                <c:pt idx="65">
                  <c:v>1.1350459016627719</c:v>
                </c:pt>
                <c:pt idx="66">
                  <c:v>1.1337903330078338</c:v>
                </c:pt>
                <c:pt idx="67">
                  <c:v>1.1324693703981015</c:v>
                </c:pt>
                <c:pt idx="68">
                  <c:v>1.1324574403787711</c:v>
                </c:pt>
                <c:pt idx="69">
                  <c:v>1.1328505371162503</c:v>
                </c:pt>
                <c:pt idx="70">
                  <c:v>1.1338931066836342</c:v>
                </c:pt>
                <c:pt idx="71">
                  <c:v>1.1358739452454558</c:v>
                </c:pt>
                <c:pt idx="72">
                  <c:v>1.1385066595078301</c:v>
                </c:pt>
                <c:pt idx="73">
                  <c:v>1.1429224999588987</c:v>
                </c:pt>
                <c:pt idx="74">
                  <c:v>1.1473694079229242</c:v>
                </c:pt>
                <c:pt idx="75">
                  <c:v>1.1539942345412699</c:v>
                </c:pt>
                <c:pt idx="76">
                  <c:v>1.1611816211397263</c:v>
                </c:pt>
                <c:pt idx="77">
                  <c:v>1.1701601172404055</c:v>
                </c:pt>
                <c:pt idx="78">
                  <c:v>1.1808718609242577</c:v>
                </c:pt>
                <c:pt idx="79">
                  <c:v>1.1914715722719329</c:v>
                </c:pt>
                <c:pt idx="80">
                  <c:v>1.2036903491267221</c:v>
                </c:pt>
                <c:pt idx="81">
                  <c:v>1.218004438091665</c:v>
                </c:pt>
                <c:pt idx="82">
                  <c:v>1.2330394496355557</c:v>
                </c:pt>
                <c:pt idx="83">
                  <c:v>1.2492756756085075</c:v>
                </c:pt>
                <c:pt idx="84">
                  <c:v>1.2670592923286503</c:v>
                </c:pt>
                <c:pt idx="85">
                  <c:v>1.2857011807741741</c:v>
                </c:pt>
                <c:pt idx="86">
                  <c:v>1.3057097010610692</c:v>
                </c:pt>
                <c:pt idx="87">
                  <c:v>1.3277935684949076</c:v>
                </c:pt>
                <c:pt idx="88">
                  <c:v>1.3506347429511139</c:v>
                </c:pt>
                <c:pt idx="89">
                  <c:v>1.3733289538693354</c:v>
                </c:pt>
                <c:pt idx="90">
                  <c:v>1.3994473668124592</c:v>
                </c:pt>
                <c:pt idx="91">
                  <c:v>1.426452435183087</c:v>
                </c:pt>
                <c:pt idx="92">
                  <c:v>1.4555810111988161</c:v>
                </c:pt>
                <c:pt idx="93">
                  <c:v>1.4855037158932478</c:v>
                </c:pt>
                <c:pt idx="94">
                  <c:v>1.5174531359199499</c:v>
                </c:pt>
                <c:pt idx="95">
                  <c:v>1.5509026937803807</c:v>
                </c:pt>
                <c:pt idx="96">
                  <c:v>1.5861144653107415</c:v>
                </c:pt>
                <c:pt idx="97">
                  <c:v>1.6240269224460699</c:v>
                </c:pt>
                <c:pt idx="98">
                  <c:v>1.6634118451850277</c:v>
                </c:pt>
                <c:pt idx="99">
                  <c:v>1.7036064792273198</c:v>
                </c:pt>
                <c:pt idx="100">
                  <c:v>1.746644581234742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48-4190-BB87-DA6DFC98A8A4}"/>
            </c:ext>
          </c:extLst>
        </c:ser>
        <c:ser>
          <c:idx val="7"/>
          <c:order val="7"/>
          <c:tx>
            <c:strRef>
              <c:f>Results!$B$50</c:f>
              <c:strCache>
                <c:ptCount val="1"/>
                <c:pt idx="0">
                  <c:v>FairRite  5943001001 + 2643665902, 3/21, 100pF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Results!$C$50:$CY$50</c:f>
              <c:numCache>
                <c:formatCode>0.0</c:formatCode>
                <c:ptCount val="101"/>
                <c:pt idx="0">
                  <c:v>2.3415198116338054</c:v>
                </c:pt>
                <c:pt idx="1">
                  <c:v>1.9159343726330986</c:v>
                </c:pt>
                <c:pt idx="2">
                  <c:v>1.6855685316142659</c:v>
                </c:pt>
                <c:pt idx="3">
                  <c:v>1.553624765242787</c:v>
                </c:pt>
                <c:pt idx="4">
                  <c:v>1.4708599389866057</c:v>
                </c:pt>
                <c:pt idx="5">
                  <c:v>1.4199044612718901</c:v>
                </c:pt>
                <c:pt idx="6">
                  <c:v>1.3860686192692486</c:v>
                </c:pt>
                <c:pt idx="7">
                  <c:v>1.3640577406497936</c:v>
                </c:pt>
                <c:pt idx="8">
                  <c:v>1.3488333780621673</c:v>
                </c:pt>
                <c:pt idx="9">
                  <c:v>1.3369072359428567</c:v>
                </c:pt>
                <c:pt idx="10">
                  <c:v>1.3281427593415516</c:v>
                </c:pt>
                <c:pt idx="11">
                  <c:v>1.3220746370179974</c:v>
                </c:pt>
                <c:pt idx="12">
                  <c:v>1.3169111641858051</c:v>
                </c:pt>
                <c:pt idx="13">
                  <c:v>1.3130909289667214</c:v>
                </c:pt>
                <c:pt idx="14">
                  <c:v>1.3093957119403665</c:v>
                </c:pt>
                <c:pt idx="15">
                  <c:v>1.3064840197672092</c:v>
                </c:pt>
                <c:pt idx="16">
                  <c:v>1.3047569819053262</c:v>
                </c:pt>
                <c:pt idx="17">
                  <c:v>1.3020644224674647</c:v>
                </c:pt>
                <c:pt idx="18">
                  <c:v>1.3008077317171489</c:v>
                </c:pt>
                <c:pt idx="19">
                  <c:v>1.3001388353438621</c:v>
                </c:pt>
                <c:pt idx="20">
                  <c:v>1.3002218081026748</c:v>
                </c:pt>
                <c:pt idx="21">
                  <c:v>1.2998334072462645</c:v>
                </c:pt>
                <c:pt idx="22">
                  <c:v>1.2986738047287951</c:v>
                </c:pt>
                <c:pt idx="23">
                  <c:v>1.2990378799847448</c:v>
                </c:pt>
                <c:pt idx="24">
                  <c:v>1.3003327678033854</c:v>
                </c:pt>
                <c:pt idx="25">
                  <c:v>1.3002805183786756</c:v>
                </c:pt>
                <c:pt idx="26">
                  <c:v>1.3018646054426111</c:v>
                </c:pt>
                <c:pt idx="27">
                  <c:v>1.3022005988426812</c:v>
                </c:pt>
                <c:pt idx="28">
                  <c:v>1.3034377612022123</c:v>
                </c:pt>
                <c:pt idx="29">
                  <c:v>1.3044568377539154</c:v>
                </c:pt>
                <c:pt idx="30">
                  <c:v>1.3059264437684583</c:v>
                </c:pt>
                <c:pt idx="31">
                  <c:v>1.3082920652354117</c:v>
                </c:pt>
                <c:pt idx="32">
                  <c:v>1.3102122069359674</c:v>
                </c:pt>
                <c:pt idx="33">
                  <c:v>1.311780013094811</c:v>
                </c:pt>
                <c:pt idx="34">
                  <c:v>1.3134206128448696</c:v>
                </c:pt>
                <c:pt idx="35">
                  <c:v>1.3154920848867495</c:v>
                </c:pt>
                <c:pt idx="36">
                  <c:v>1.3179194315709901</c:v>
                </c:pt>
                <c:pt idx="37">
                  <c:v>1.3205186620903138</c:v>
                </c:pt>
                <c:pt idx="38">
                  <c:v>1.3221552714562297</c:v>
                </c:pt>
                <c:pt idx="39">
                  <c:v>1.3250603793876312</c:v>
                </c:pt>
                <c:pt idx="40">
                  <c:v>1.3282413758392733</c:v>
                </c:pt>
                <c:pt idx="41">
                  <c:v>1.3317187551291834</c:v>
                </c:pt>
                <c:pt idx="42">
                  <c:v>1.3346078160707804</c:v>
                </c:pt>
                <c:pt idx="43">
                  <c:v>1.337475085508284</c:v>
                </c:pt>
                <c:pt idx="44">
                  <c:v>1.3420985869429225</c:v>
                </c:pt>
                <c:pt idx="45">
                  <c:v>1.3461329455400421</c:v>
                </c:pt>
                <c:pt idx="46">
                  <c:v>1.3501155866348542</c:v>
                </c:pt>
                <c:pt idx="47">
                  <c:v>1.354532955539314</c:v>
                </c:pt>
                <c:pt idx="48">
                  <c:v>1.3587178476039945</c:v>
                </c:pt>
                <c:pt idx="49">
                  <c:v>1.3635405004768346</c:v>
                </c:pt>
                <c:pt idx="50">
                  <c:v>1.3674919641704912</c:v>
                </c:pt>
                <c:pt idx="51">
                  <c:v>1.3735790672126738</c:v>
                </c:pt>
                <c:pt idx="52">
                  <c:v>1.3792741953619483</c:v>
                </c:pt>
                <c:pt idx="53">
                  <c:v>1.385470502493712</c:v>
                </c:pt>
                <c:pt idx="54">
                  <c:v>1.3916322250726256</c:v>
                </c:pt>
                <c:pt idx="55">
                  <c:v>1.3994230993114694</c:v>
                </c:pt>
                <c:pt idx="56">
                  <c:v>1.4070111053956176</c:v>
                </c:pt>
                <c:pt idx="57">
                  <c:v>1.4142840899663587</c:v>
                </c:pt>
                <c:pt idx="58">
                  <c:v>1.4228318033258263</c:v>
                </c:pt>
                <c:pt idx="59">
                  <c:v>1.432381520753677</c:v>
                </c:pt>
                <c:pt idx="60">
                  <c:v>1.4425387914193011</c:v>
                </c:pt>
                <c:pt idx="61">
                  <c:v>1.4534117392727468</c:v>
                </c:pt>
                <c:pt idx="62">
                  <c:v>1.4631645651748626</c:v>
                </c:pt>
                <c:pt idx="63">
                  <c:v>1.4758363156910697</c:v>
                </c:pt>
                <c:pt idx="64">
                  <c:v>1.4881980635680911</c:v>
                </c:pt>
                <c:pt idx="65">
                  <c:v>1.5019476420978479</c:v>
                </c:pt>
                <c:pt idx="66">
                  <c:v>1.516569380845449</c:v>
                </c:pt>
                <c:pt idx="67">
                  <c:v>1.5308962055818436</c:v>
                </c:pt>
                <c:pt idx="68">
                  <c:v>1.5483369250492758</c:v>
                </c:pt>
                <c:pt idx="69">
                  <c:v>1.5652268422827627</c:v>
                </c:pt>
                <c:pt idx="70">
                  <c:v>1.5831355658612458</c:v>
                </c:pt>
                <c:pt idx="71">
                  <c:v>1.6039242680612373</c:v>
                </c:pt>
                <c:pt idx="72">
                  <c:v>1.6243327416746878</c:v>
                </c:pt>
                <c:pt idx="73">
                  <c:v>1.6465781283157126</c:v>
                </c:pt>
                <c:pt idx="74">
                  <c:v>1.6688173570392486</c:v>
                </c:pt>
                <c:pt idx="75">
                  <c:v>1.6947025076393019</c:v>
                </c:pt>
                <c:pt idx="76">
                  <c:v>1.721069610423434</c:v>
                </c:pt>
                <c:pt idx="77">
                  <c:v>1.748792312733189</c:v>
                </c:pt>
                <c:pt idx="78">
                  <c:v>1.7797547455616312</c:v>
                </c:pt>
                <c:pt idx="79">
                  <c:v>1.8114703215550469</c:v>
                </c:pt>
                <c:pt idx="80">
                  <c:v>1.8431538924827402</c:v>
                </c:pt>
                <c:pt idx="81">
                  <c:v>1.8790820023253134</c:v>
                </c:pt>
                <c:pt idx="82">
                  <c:v>1.9162128216173624</c:v>
                </c:pt>
                <c:pt idx="83">
                  <c:v>1.9555473336767417</c:v>
                </c:pt>
                <c:pt idx="84">
                  <c:v>1.9985363330519723</c:v>
                </c:pt>
                <c:pt idx="85">
                  <c:v>2.0409865750226377</c:v>
                </c:pt>
                <c:pt idx="86">
                  <c:v>2.0876132118679447</c:v>
                </c:pt>
                <c:pt idx="87">
                  <c:v>2.1359598955829031</c:v>
                </c:pt>
                <c:pt idx="88">
                  <c:v>2.1875418362402925</c:v>
                </c:pt>
                <c:pt idx="89">
                  <c:v>2.2404347088075944</c:v>
                </c:pt>
                <c:pt idx="90">
                  <c:v>2.2967979772470608</c:v>
                </c:pt>
                <c:pt idx="91">
                  <c:v>2.3558016891177509</c:v>
                </c:pt>
                <c:pt idx="92">
                  <c:v>2.4202620700782145</c:v>
                </c:pt>
                <c:pt idx="93">
                  <c:v>2.4860270352444163</c:v>
                </c:pt>
                <c:pt idx="94">
                  <c:v>2.557124719123252</c:v>
                </c:pt>
                <c:pt idx="95">
                  <c:v>2.6307046832852179</c:v>
                </c:pt>
                <c:pt idx="96">
                  <c:v>2.7086999537617418</c:v>
                </c:pt>
                <c:pt idx="97">
                  <c:v>2.7891938472665809</c:v>
                </c:pt>
                <c:pt idx="98">
                  <c:v>2.8753147819192111</c:v>
                </c:pt>
                <c:pt idx="99">
                  <c:v>2.9670580100795987</c:v>
                </c:pt>
                <c:pt idx="100">
                  <c:v>3.0566771025620239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48-4190-BB87-DA6DFC98A8A4}"/>
            </c:ext>
          </c:extLst>
        </c:ser>
        <c:ser>
          <c:idx val="8"/>
          <c:order val="8"/>
          <c:tx>
            <c:strRef>
              <c:f>Results!$B$51</c:f>
              <c:strCache>
                <c:ptCount val="1"/>
                <c:pt idx="0">
                  <c:v>Amidon FT140-43  2/14, 100pF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Results!$C$51:$CY$51</c:f>
              <c:numCache>
                <c:formatCode>0.0</c:formatCode>
                <c:ptCount val="101"/>
                <c:pt idx="0">
                  <c:v>7.144537650188953</c:v>
                </c:pt>
                <c:pt idx="1">
                  <c:v>5.3365573128666073</c:v>
                </c:pt>
                <c:pt idx="2">
                  <c:v>4.2460690340322964</c:v>
                </c:pt>
                <c:pt idx="3">
                  <c:v>3.525165093505672</c:v>
                </c:pt>
                <c:pt idx="4">
                  <c:v>3.0163822827558615</c:v>
                </c:pt>
                <c:pt idx="5">
                  <c:v>2.6467462902280996</c:v>
                </c:pt>
                <c:pt idx="6">
                  <c:v>2.3649124414248663</c:v>
                </c:pt>
                <c:pt idx="7">
                  <c:v>2.147688556282251</c:v>
                </c:pt>
                <c:pt idx="8">
                  <c:v>1.9762753327394573</c:v>
                </c:pt>
                <c:pt idx="9">
                  <c:v>1.8397167034069726</c:v>
                </c:pt>
                <c:pt idx="10">
                  <c:v>1.7288081545247063</c:v>
                </c:pt>
                <c:pt idx="11">
                  <c:v>1.6388492300814865</c:v>
                </c:pt>
                <c:pt idx="12">
                  <c:v>1.5635467291835972</c:v>
                </c:pt>
                <c:pt idx="13">
                  <c:v>1.5016521449534541</c:v>
                </c:pt>
                <c:pt idx="14">
                  <c:v>1.4486599305794909</c:v>
                </c:pt>
                <c:pt idx="15">
                  <c:v>1.4041093528463797</c:v>
                </c:pt>
                <c:pt idx="16">
                  <c:v>1.366862232655367</c:v>
                </c:pt>
                <c:pt idx="17">
                  <c:v>1.3341636549837999</c:v>
                </c:pt>
                <c:pt idx="18">
                  <c:v>1.3079747413124521</c:v>
                </c:pt>
                <c:pt idx="19">
                  <c:v>1.2863943752966807</c:v>
                </c:pt>
                <c:pt idx="20">
                  <c:v>1.2691253120372743</c:v>
                </c:pt>
                <c:pt idx="21">
                  <c:v>1.2557655733645998</c:v>
                </c:pt>
                <c:pt idx="22">
                  <c:v>1.2456212352699352</c:v>
                </c:pt>
                <c:pt idx="23">
                  <c:v>1.2395711710389266</c:v>
                </c:pt>
                <c:pt idx="24">
                  <c:v>1.236993606513431</c:v>
                </c:pt>
                <c:pt idx="25">
                  <c:v>1.2372031955514105</c:v>
                </c:pt>
                <c:pt idx="26">
                  <c:v>1.2399672027069983</c:v>
                </c:pt>
                <c:pt idx="27">
                  <c:v>1.2450748631610924</c:v>
                </c:pt>
                <c:pt idx="28">
                  <c:v>1.2521565569190309</c:v>
                </c:pt>
                <c:pt idx="29">
                  <c:v>1.2597060331842014</c:v>
                </c:pt>
                <c:pt idx="30">
                  <c:v>1.2708325289264653</c:v>
                </c:pt>
                <c:pt idx="31">
                  <c:v>1.2825237400971545</c:v>
                </c:pt>
                <c:pt idx="32">
                  <c:v>1.2949303607815104</c:v>
                </c:pt>
                <c:pt idx="33">
                  <c:v>1.3077856669339776</c:v>
                </c:pt>
                <c:pt idx="34">
                  <c:v>1.3209264473475206</c:v>
                </c:pt>
                <c:pt idx="35">
                  <c:v>1.335008338938912</c:v>
                </c:pt>
                <c:pt idx="36">
                  <c:v>1.3497166084516066</c:v>
                </c:pt>
                <c:pt idx="37">
                  <c:v>1.3649200526187455</c:v>
                </c:pt>
                <c:pt idx="38">
                  <c:v>1.3799605807698387</c:v>
                </c:pt>
                <c:pt idx="39">
                  <c:v>1.3961151369847771</c:v>
                </c:pt>
                <c:pt idx="40">
                  <c:v>1.4120958849901919</c:v>
                </c:pt>
                <c:pt idx="41">
                  <c:v>1.4280625612832585</c:v>
                </c:pt>
                <c:pt idx="42">
                  <c:v>1.4436035784001082</c:v>
                </c:pt>
                <c:pt idx="43">
                  <c:v>1.459763841911015</c:v>
                </c:pt>
                <c:pt idx="44">
                  <c:v>1.4752829649522758</c:v>
                </c:pt>
                <c:pt idx="45">
                  <c:v>1.4912388644346235</c:v>
                </c:pt>
                <c:pt idx="46">
                  <c:v>1.5060801237231951</c:v>
                </c:pt>
                <c:pt idx="47">
                  <c:v>1.5225708287786055</c:v>
                </c:pt>
                <c:pt idx="48">
                  <c:v>1.5371595804583369</c:v>
                </c:pt>
                <c:pt idx="49">
                  <c:v>1.5520788795032834</c:v>
                </c:pt>
                <c:pt idx="50">
                  <c:v>1.5668779431654685</c:v>
                </c:pt>
                <c:pt idx="51">
                  <c:v>1.5819466400545015</c:v>
                </c:pt>
                <c:pt idx="52">
                  <c:v>1.5964168335678603</c:v>
                </c:pt>
                <c:pt idx="53">
                  <c:v>1.611101926925018</c:v>
                </c:pt>
                <c:pt idx="54">
                  <c:v>1.6257121222993898</c:v>
                </c:pt>
                <c:pt idx="55">
                  <c:v>1.6398010388796109</c:v>
                </c:pt>
                <c:pt idx="56">
                  <c:v>1.6540899978423103</c:v>
                </c:pt>
                <c:pt idx="57">
                  <c:v>1.6671240969856562</c:v>
                </c:pt>
                <c:pt idx="58">
                  <c:v>1.6802758052093951</c:v>
                </c:pt>
                <c:pt idx="59">
                  <c:v>1.6924663321253581</c:v>
                </c:pt>
                <c:pt idx="60">
                  <c:v>1.7051516866413596</c:v>
                </c:pt>
                <c:pt idx="61">
                  <c:v>1.7164843117482167</c:v>
                </c:pt>
                <c:pt idx="62">
                  <c:v>1.7275382724068484</c:v>
                </c:pt>
                <c:pt idx="63">
                  <c:v>1.7383445498286012</c:v>
                </c:pt>
                <c:pt idx="64">
                  <c:v>1.7487599343886533</c:v>
                </c:pt>
                <c:pt idx="65">
                  <c:v>1.7590524077157423</c:v>
                </c:pt>
                <c:pt idx="66">
                  <c:v>1.76926124687613</c:v>
                </c:pt>
                <c:pt idx="67">
                  <c:v>1.7791151475755282</c:v>
                </c:pt>
                <c:pt idx="68">
                  <c:v>1.7874161752790072</c:v>
                </c:pt>
                <c:pt idx="69">
                  <c:v>1.7961067800735468</c:v>
                </c:pt>
                <c:pt idx="70">
                  <c:v>1.8039798109581391</c:v>
                </c:pt>
                <c:pt idx="71">
                  <c:v>1.8123735312442444</c:v>
                </c:pt>
                <c:pt idx="72">
                  <c:v>1.8189000709737646</c:v>
                </c:pt>
                <c:pt idx="73">
                  <c:v>1.8252960614200282</c:v>
                </c:pt>
                <c:pt idx="74">
                  <c:v>1.83170179477146</c:v>
                </c:pt>
                <c:pt idx="75">
                  <c:v>1.8365299193061828</c:v>
                </c:pt>
                <c:pt idx="76">
                  <c:v>1.8420892942123819</c:v>
                </c:pt>
                <c:pt idx="77">
                  <c:v>1.845847860237775</c:v>
                </c:pt>
                <c:pt idx="78">
                  <c:v>1.8499554160552318</c:v>
                </c:pt>
                <c:pt idx="79">
                  <c:v>1.8527697227747257</c:v>
                </c:pt>
                <c:pt idx="80">
                  <c:v>1.8573922180731748</c:v>
                </c:pt>
                <c:pt idx="81">
                  <c:v>1.8580739390849963</c:v>
                </c:pt>
                <c:pt idx="82">
                  <c:v>1.860338354682556</c:v>
                </c:pt>
                <c:pt idx="83">
                  <c:v>1.8607848452383409</c:v>
                </c:pt>
                <c:pt idx="84">
                  <c:v>1.8603575118063926</c:v>
                </c:pt>
                <c:pt idx="85">
                  <c:v>1.8604412549730827</c:v>
                </c:pt>
                <c:pt idx="86">
                  <c:v>1.8588295661813365</c:v>
                </c:pt>
                <c:pt idx="87">
                  <c:v>1.8585222817420104</c:v>
                </c:pt>
                <c:pt idx="88">
                  <c:v>1.8566497554003347</c:v>
                </c:pt>
                <c:pt idx="89">
                  <c:v>1.8542880624274249</c:v>
                </c:pt>
                <c:pt idx="90">
                  <c:v>1.8521137374163479</c:v>
                </c:pt>
                <c:pt idx="91">
                  <c:v>1.8489865248702564</c:v>
                </c:pt>
                <c:pt idx="92">
                  <c:v>1.8438690453356348</c:v>
                </c:pt>
                <c:pt idx="93">
                  <c:v>1.8409746693483295</c:v>
                </c:pt>
                <c:pt idx="94">
                  <c:v>1.8361910037323446</c:v>
                </c:pt>
                <c:pt idx="95">
                  <c:v>1.8299709908822945</c:v>
                </c:pt>
                <c:pt idx="96">
                  <c:v>1.8244808868414319</c:v>
                </c:pt>
                <c:pt idx="97">
                  <c:v>1.8191456949005731</c:v>
                </c:pt>
                <c:pt idx="98">
                  <c:v>1.8121186563802258</c:v>
                </c:pt>
                <c:pt idx="99">
                  <c:v>1.804766676997914</c:v>
                </c:pt>
                <c:pt idx="100">
                  <c:v>1.7985332974480264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248-4190-BB87-DA6DFC98A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024680"/>
        <c:axId val="1170029928"/>
      </c:scatterChart>
      <c:valAx>
        <c:axId val="1170024680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0029928"/>
        <c:crosses val="autoZero"/>
        <c:crossBetween val="midCat"/>
        <c:majorUnit val="2"/>
      </c:valAx>
      <c:valAx>
        <c:axId val="117002992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0024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63501393663945"/>
          <c:y val="0.18853069978715253"/>
          <c:w val="0.46770929740074352"/>
          <c:h val="0.5569925734849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Core efficiency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3421415234845509E-2"/>
          <c:y val="0.1098962962962963"/>
          <c:w val="0.93745723114841917"/>
          <c:h val="0.76785962428853693"/>
        </c:manualLayout>
      </c:layout>
      <c:scatterChart>
        <c:scatterStyle val="smoothMarker"/>
        <c:varyColors val="0"/>
        <c:ser>
          <c:idx val="2"/>
          <c:order val="2"/>
          <c:tx>
            <c:strRef>
              <c:f>Results!$B$7</c:f>
              <c:strCache>
                <c:ptCount val="1"/>
                <c:pt idx="0">
                  <c:v>FairRite  59430000601 (FT82-43), 3/21, 100pF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Results!$C$7:$CY$7</c:f>
              <c:numCache>
                <c:formatCode>0.0</c:formatCode>
                <c:ptCount val="101"/>
                <c:pt idx="0">
                  <c:v>91.704050118853246</c:v>
                </c:pt>
                <c:pt idx="1">
                  <c:v>91.521144514564782</c:v>
                </c:pt>
                <c:pt idx="2">
                  <c:v>89.580358830991614</c:v>
                </c:pt>
                <c:pt idx="3">
                  <c:v>88.649842768687421</c:v>
                </c:pt>
                <c:pt idx="4">
                  <c:v>85.84650610738889</c:v>
                </c:pt>
                <c:pt idx="5">
                  <c:v>85.161283950743567</c:v>
                </c:pt>
                <c:pt idx="6">
                  <c:v>83.113812159135492</c:v>
                </c:pt>
                <c:pt idx="7">
                  <c:v>81.561775693187784</c:v>
                </c:pt>
                <c:pt idx="8">
                  <c:v>81.25738309714697</c:v>
                </c:pt>
                <c:pt idx="9">
                  <c:v>81.175492313679342</c:v>
                </c:pt>
                <c:pt idx="10">
                  <c:v>80.227986213568613</c:v>
                </c:pt>
                <c:pt idx="11">
                  <c:v>80.44205761549135</c:v>
                </c:pt>
                <c:pt idx="12">
                  <c:v>79.872028001255742</c:v>
                </c:pt>
                <c:pt idx="13">
                  <c:v>79.555509629933951</c:v>
                </c:pt>
                <c:pt idx="14">
                  <c:v>79.195636302122935</c:v>
                </c:pt>
                <c:pt idx="15">
                  <c:v>78.954959839938212</c:v>
                </c:pt>
                <c:pt idx="16">
                  <c:v>78.93907062611494</c:v>
                </c:pt>
                <c:pt idx="17">
                  <c:v>78.770501367631397</c:v>
                </c:pt>
                <c:pt idx="18">
                  <c:v>78.539791961610177</c:v>
                </c:pt>
                <c:pt idx="19">
                  <c:v>78.62711924826236</c:v>
                </c:pt>
                <c:pt idx="20">
                  <c:v>79.280430967642872</c:v>
                </c:pt>
                <c:pt idx="21">
                  <c:v>78.632104839901658</c:v>
                </c:pt>
                <c:pt idx="22">
                  <c:v>79.937963623145706</c:v>
                </c:pt>
                <c:pt idx="23">
                  <c:v>79.898621641968973</c:v>
                </c:pt>
                <c:pt idx="24">
                  <c:v>80.151332925106729</c:v>
                </c:pt>
                <c:pt idx="25">
                  <c:v>80.103479516677268</c:v>
                </c:pt>
                <c:pt idx="26">
                  <c:v>79.111048677328213</c:v>
                </c:pt>
                <c:pt idx="27">
                  <c:v>79.520507379303567</c:v>
                </c:pt>
                <c:pt idx="28">
                  <c:v>79.929322414317909</c:v>
                </c:pt>
                <c:pt idx="29">
                  <c:v>79.361305781925452</c:v>
                </c:pt>
                <c:pt idx="30">
                  <c:v>79.690029249547194</c:v>
                </c:pt>
                <c:pt idx="31">
                  <c:v>80.282838364800085</c:v>
                </c:pt>
                <c:pt idx="32">
                  <c:v>79.072598436756195</c:v>
                </c:pt>
                <c:pt idx="33">
                  <c:v>79.976148638512072</c:v>
                </c:pt>
                <c:pt idx="34">
                  <c:v>79.67184894067934</c:v>
                </c:pt>
                <c:pt idx="35">
                  <c:v>81.196872499450919</c:v>
                </c:pt>
                <c:pt idx="36">
                  <c:v>80.862035507604688</c:v>
                </c:pt>
                <c:pt idx="37">
                  <c:v>79.907383074373641</c:v>
                </c:pt>
                <c:pt idx="38">
                  <c:v>81.059694784125483</c:v>
                </c:pt>
                <c:pt idx="39">
                  <c:v>80.544973662887628</c:v>
                </c:pt>
                <c:pt idx="40">
                  <c:v>81.104761424548116</c:v>
                </c:pt>
                <c:pt idx="41">
                  <c:v>80.599074987528326</c:v>
                </c:pt>
                <c:pt idx="42">
                  <c:v>80.48639173577277</c:v>
                </c:pt>
                <c:pt idx="43">
                  <c:v>80.764479973372289</c:v>
                </c:pt>
                <c:pt idx="44">
                  <c:v>81.144812649184288</c:v>
                </c:pt>
                <c:pt idx="45">
                  <c:v>81.333188654001106</c:v>
                </c:pt>
                <c:pt idx="46">
                  <c:v>80.398813568778792</c:v>
                </c:pt>
                <c:pt idx="47">
                  <c:v>80.495259275350563</c:v>
                </c:pt>
                <c:pt idx="48">
                  <c:v>82.392702544780988</c:v>
                </c:pt>
                <c:pt idx="49">
                  <c:v>81.340300895107035</c:v>
                </c:pt>
                <c:pt idx="50">
                  <c:v>80.621423660483913</c:v>
                </c:pt>
                <c:pt idx="51">
                  <c:v>81.995424840999746</c:v>
                </c:pt>
                <c:pt idx="52">
                  <c:v>82.13960934840253</c:v>
                </c:pt>
                <c:pt idx="53">
                  <c:v>81.328525071675443</c:v>
                </c:pt>
                <c:pt idx="54">
                  <c:v>81.045823247138387</c:v>
                </c:pt>
                <c:pt idx="55">
                  <c:v>81.616976247410193</c:v>
                </c:pt>
                <c:pt idx="56">
                  <c:v>82.279462627486055</c:v>
                </c:pt>
                <c:pt idx="57">
                  <c:v>81.735826992402423</c:v>
                </c:pt>
                <c:pt idx="58">
                  <c:v>82.263024951730799</c:v>
                </c:pt>
                <c:pt idx="59">
                  <c:v>81.293662705823081</c:v>
                </c:pt>
                <c:pt idx="60">
                  <c:v>81.367834862979478</c:v>
                </c:pt>
                <c:pt idx="61">
                  <c:v>81.449495821918717</c:v>
                </c:pt>
                <c:pt idx="62">
                  <c:v>81.490226768886146</c:v>
                </c:pt>
                <c:pt idx="63">
                  <c:v>81.410220138162998</c:v>
                </c:pt>
                <c:pt idx="64">
                  <c:v>82.181290152808344</c:v>
                </c:pt>
                <c:pt idx="65">
                  <c:v>82.20275108569075</c:v>
                </c:pt>
                <c:pt idx="66">
                  <c:v>82.095541370196344</c:v>
                </c:pt>
                <c:pt idx="67">
                  <c:v>82.175503007807066</c:v>
                </c:pt>
                <c:pt idx="68">
                  <c:v>81.840014185174866</c:v>
                </c:pt>
                <c:pt idx="69">
                  <c:v>82.318290232392684</c:v>
                </c:pt>
                <c:pt idx="70">
                  <c:v>82.156551601092659</c:v>
                </c:pt>
                <c:pt idx="71">
                  <c:v>81.011654875433734</c:v>
                </c:pt>
                <c:pt idx="72">
                  <c:v>81.455068905046247</c:v>
                </c:pt>
                <c:pt idx="73">
                  <c:v>81.442032684717631</c:v>
                </c:pt>
                <c:pt idx="74">
                  <c:v>81.707425973358482</c:v>
                </c:pt>
                <c:pt idx="75">
                  <c:v>81.858710895595195</c:v>
                </c:pt>
                <c:pt idx="76">
                  <c:v>81.775140349008481</c:v>
                </c:pt>
                <c:pt idx="77">
                  <c:v>80.866951001266088</c:v>
                </c:pt>
                <c:pt idx="78">
                  <c:v>80.80851340332417</c:v>
                </c:pt>
                <c:pt idx="79">
                  <c:v>81.063584203891793</c:v>
                </c:pt>
                <c:pt idx="80">
                  <c:v>81.869561462817501</c:v>
                </c:pt>
                <c:pt idx="81">
                  <c:v>80.706056414294565</c:v>
                </c:pt>
                <c:pt idx="82">
                  <c:v>81.495451989847282</c:v>
                </c:pt>
                <c:pt idx="83">
                  <c:v>80.810890670019376</c:v>
                </c:pt>
                <c:pt idx="84">
                  <c:v>81.683748527133361</c:v>
                </c:pt>
                <c:pt idx="85">
                  <c:v>80.074294262125704</c:v>
                </c:pt>
                <c:pt idx="86">
                  <c:v>81.071746957506022</c:v>
                </c:pt>
                <c:pt idx="87">
                  <c:v>79.890054591834044</c:v>
                </c:pt>
                <c:pt idx="88">
                  <c:v>81.068893470295876</c:v>
                </c:pt>
                <c:pt idx="89">
                  <c:v>80.625042380908781</c:v>
                </c:pt>
                <c:pt idx="90">
                  <c:v>80.515354874162682</c:v>
                </c:pt>
                <c:pt idx="91">
                  <c:v>81.249221345715625</c:v>
                </c:pt>
                <c:pt idx="92">
                  <c:v>80.716218235701589</c:v>
                </c:pt>
                <c:pt idx="93">
                  <c:v>79.340201828623336</c:v>
                </c:pt>
                <c:pt idx="94">
                  <c:v>80.25829366449409</c:v>
                </c:pt>
                <c:pt idx="95">
                  <c:v>79.202472770338559</c:v>
                </c:pt>
                <c:pt idx="96">
                  <c:v>79.577468244004294</c:v>
                </c:pt>
                <c:pt idx="97">
                  <c:v>80.363374960448738</c:v>
                </c:pt>
                <c:pt idx="98">
                  <c:v>78.922810081442336</c:v>
                </c:pt>
                <c:pt idx="99">
                  <c:v>78.452360926805298</c:v>
                </c:pt>
                <c:pt idx="100">
                  <c:v>78.886790766237311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B5-42BB-90ED-CC3367F50A24}"/>
            </c:ext>
          </c:extLst>
        </c:ser>
        <c:ser>
          <c:idx val="3"/>
          <c:order val="3"/>
          <c:tx>
            <c:strRef>
              <c:f>Results!$B$8</c:f>
              <c:strCache>
                <c:ptCount val="1"/>
                <c:pt idx="0">
                  <c:v>FairRite  59430000601 + 5943001101, 3/21, 100pF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Results!$C$8:$CY$8</c:f>
              <c:numCache>
                <c:formatCode>0.0</c:formatCode>
                <c:ptCount val="101"/>
                <c:pt idx="0">
                  <c:v>98.328034091292423</c:v>
                </c:pt>
                <c:pt idx="1">
                  <c:v>94.997347806383786</c:v>
                </c:pt>
                <c:pt idx="2">
                  <c:v>92.886711653489613</c:v>
                </c:pt>
                <c:pt idx="3">
                  <c:v>92.674992872276846</c:v>
                </c:pt>
                <c:pt idx="4">
                  <c:v>90.973350220146997</c:v>
                </c:pt>
                <c:pt idx="5">
                  <c:v>91.239048653578521</c:v>
                </c:pt>
                <c:pt idx="6">
                  <c:v>89.895715542733114</c:v>
                </c:pt>
                <c:pt idx="7">
                  <c:v>88.8509374701989</c:v>
                </c:pt>
                <c:pt idx="8">
                  <c:v>89.086415249513522</c:v>
                </c:pt>
                <c:pt idx="9">
                  <c:v>89.35361770129127</c:v>
                </c:pt>
                <c:pt idx="10">
                  <c:v>88.426546135317238</c:v>
                </c:pt>
                <c:pt idx="11">
                  <c:v>88.986991661730499</c:v>
                </c:pt>
                <c:pt idx="12">
                  <c:v>88.478821260571706</c:v>
                </c:pt>
                <c:pt idx="13">
                  <c:v>88.244422394875144</c:v>
                </c:pt>
                <c:pt idx="14">
                  <c:v>87.894129692100535</c:v>
                </c:pt>
                <c:pt idx="15">
                  <c:v>87.676648974128994</c:v>
                </c:pt>
                <c:pt idx="16">
                  <c:v>87.72809008802048</c:v>
                </c:pt>
                <c:pt idx="17">
                  <c:v>87.563082884112873</c:v>
                </c:pt>
                <c:pt idx="18">
                  <c:v>87.307969099743858</c:v>
                </c:pt>
                <c:pt idx="19">
                  <c:v>87.378994138042358</c:v>
                </c:pt>
                <c:pt idx="20">
                  <c:v>88.073890254340299</c:v>
                </c:pt>
                <c:pt idx="21">
                  <c:v>87.36972389683028</c:v>
                </c:pt>
                <c:pt idx="22">
                  <c:v>88.726228081606948</c:v>
                </c:pt>
                <c:pt idx="23">
                  <c:v>88.592484526983114</c:v>
                </c:pt>
                <c:pt idx="24">
                  <c:v>88.955869506814594</c:v>
                </c:pt>
                <c:pt idx="25">
                  <c:v>88.80840932012191</c:v>
                </c:pt>
                <c:pt idx="26">
                  <c:v>87.629560885249674</c:v>
                </c:pt>
                <c:pt idx="27">
                  <c:v>87.963524639463358</c:v>
                </c:pt>
                <c:pt idx="28">
                  <c:v>88.439107038515914</c:v>
                </c:pt>
                <c:pt idx="29">
                  <c:v>87.695139634590632</c:v>
                </c:pt>
                <c:pt idx="30">
                  <c:v>88.070201720909452</c:v>
                </c:pt>
                <c:pt idx="31">
                  <c:v>88.593088579049493</c:v>
                </c:pt>
                <c:pt idx="32">
                  <c:v>87.326485654992254</c:v>
                </c:pt>
                <c:pt idx="33">
                  <c:v>88.264794268021021</c:v>
                </c:pt>
                <c:pt idx="34">
                  <c:v>87.756653962928581</c:v>
                </c:pt>
                <c:pt idx="35">
                  <c:v>89.420258817962818</c:v>
                </c:pt>
                <c:pt idx="36">
                  <c:v>88.973299660513291</c:v>
                </c:pt>
                <c:pt idx="37">
                  <c:v>87.892062263226975</c:v>
                </c:pt>
                <c:pt idx="38">
                  <c:v>89.169324255929766</c:v>
                </c:pt>
                <c:pt idx="39">
                  <c:v>88.478363121648869</c:v>
                </c:pt>
                <c:pt idx="40">
                  <c:v>89.018611340703529</c:v>
                </c:pt>
                <c:pt idx="41">
                  <c:v>88.493351500808174</c:v>
                </c:pt>
                <c:pt idx="42">
                  <c:v>88.264008741637511</c:v>
                </c:pt>
                <c:pt idx="43">
                  <c:v>88.607455898649548</c:v>
                </c:pt>
                <c:pt idx="44">
                  <c:v>89.055304358473109</c:v>
                </c:pt>
                <c:pt idx="45">
                  <c:v>89.111716665933557</c:v>
                </c:pt>
                <c:pt idx="46">
                  <c:v>88.10686776877273</c:v>
                </c:pt>
                <c:pt idx="47">
                  <c:v>88.078079392569393</c:v>
                </c:pt>
                <c:pt idx="48">
                  <c:v>89.958012251832955</c:v>
                </c:pt>
                <c:pt idx="49">
                  <c:v>88.795774651794147</c:v>
                </c:pt>
                <c:pt idx="50">
                  <c:v>88.031093974496216</c:v>
                </c:pt>
                <c:pt idx="51">
                  <c:v>89.504077951518482</c:v>
                </c:pt>
                <c:pt idx="52">
                  <c:v>89.701743508270113</c:v>
                </c:pt>
                <c:pt idx="53">
                  <c:v>88.649859981674922</c:v>
                </c:pt>
                <c:pt idx="54">
                  <c:v>88.334443965494813</c:v>
                </c:pt>
                <c:pt idx="55">
                  <c:v>88.905672860386218</c:v>
                </c:pt>
                <c:pt idx="56">
                  <c:v>89.493545182583318</c:v>
                </c:pt>
                <c:pt idx="57">
                  <c:v>89.084692080381458</c:v>
                </c:pt>
                <c:pt idx="58">
                  <c:v>89.557696932861987</c:v>
                </c:pt>
                <c:pt idx="59">
                  <c:v>88.519701777035323</c:v>
                </c:pt>
                <c:pt idx="60">
                  <c:v>88.455130030745039</c:v>
                </c:pt>
                <c:pt idx="61">
                  <c:v>88.689391740798115</c:v>
                </c:pt>
                <c:pt idx="62">
                  <c:v>88.687328168973849</c:v>
                </c:pt>
                <c:pt idx="63">
                  <c:v>88.586726244406833</c:v>
                </c:pt>
                <c:pt idx="64">
                  <c:v>89.386178063755466</c:v>
                </c:pt>
                <c:pt idx="65">
                  <c:v>89.307686007563788</c:v>
                </c:pt>
                <c:pt idx="66">
                  <c:v>89.253231147077273</c:v>
                </c:pt>
                <c:pt idx="67">
                  <c:v>89.33112141766189</c:v>
                </c:pt>
                <c:pt idx="68">
                  <c:v>88.900474549511358</c:v>
                </c:pt>
                <c:pt idx="69">
                  <c:v>89.459808647230062</c:v>
                </c:pt>
                <c:pt idx="70">
                  <c:v>89.201199094398248</c:v>
                </c:pt>
                <c:pt idx="71">
                  <c:v>88.11347606466407</c:v>
                </c:pt>
                <c:pt idx="72">
                  <c:v>88.50700699982194</c:v>
                </c:pt>
                <c:pt idx="73">
                  <c:v>88.431832609847277</c:v>
                </c:pt>
                <c:pt idx="74">
                  <c:v>88.844599965723532</c:v>
                </c:pt>
                <c:pt idx="75">
                  <c:v>89.033036813488621</c:v>
                </c:pt>
                <c:pt idx="76">
                  <c:v>88.809525640150127</c:v>
                </c:pt>
                <c:pt idx="77">
                  <c:v>87.909206855759223</c:v>
                </c:pt>
                <c:pt idx="78">
                  <c:v>87.883011821069815</c:v>
                </c:pt>
                <c:pt idx="79">
                  <c:v>88.191075829938583</c:v>
                </c:pt>
                <c:pt idx="80">
                  <c:v>89.147970537610874</c:v>
                </c:pt>
                <c:pt idx="81">
                  <c:v>87.798999132932991</c:v>
                </c:pt>
                <c:pt idx="82">
                  <c:v>88.762137704807131</c:v>
                </c:pt>
                <c:pt idx="83">
                  <c:v>88.037128244002886</c:v>
                </c:pt>
                <c:pt idx="84">
                  <c:v>89.096639092461444</c:v>
                </c:pt>
                <c:pt idx="85">
                  <c:v>87.362905165010801</c:v>
                </c:pt>
                <c:pt idx="86">
                  <c:v>88.523590507829013</c:v>
                </c:pt>
                <c:pt idx="87">
                  <c:v>87.212659353568327</c:v>
                </c:pt>
                <c:pt idx="88">
                  <c:v>88.637527036221272</c:v>
                </c:pt>
                <c:pt idx="89">
                  <c:v>88.172785239237911</c:v>
                </c:pt>
                <c:pt idx="90">
                  <c:v>88.154795779653341</c:v>
                </c:pt>
                <c:pt idx="91">
                  <c:v>89.027040569432629</c:v>
                </c:pt>
                <c:pt idx="92">
                  <c:v>88.46853544403146</c:v>
                </c:pt>
                <c:pt idx="93">
                  <c:v>86.986521886051989</c:v>
                </c:pt>
                <c:pt idx="94">
                  <c:v>88.159312800873707</c:v>
                </c:pt>
                <c:pt idx="95">
                  <c:v>87.072460384679559</c:v>
                </c:pt>
                <c:pt idx="96">
                  <c:v>87.625623069435193</c:v>
                </c:pt>
                <c:pt idx="97">
                  <c:v>88.588357956117861</c:v>
                </c:pt>
                <c:pt idx="98">
                  <c:v>87.124005040509928</c:v>
                </c:pt>
                <c:pt idx="99">
                  <c:v>86.603940289174886</c:v>
                </c:pt>
                <c:pt idx="100">
                  <c:v>87.176554520291191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B5-42BB-90ED-CC3367F50A24}"/>
            </c:ext>
          </c:extLst>
        </c:ser>
        <c:ser>
          <c:idx val="4"/>
          <c:order val="4"/>
          <c:tx>
            <c:strRef>
              <c:f>Results!$B$9</c:f>
              <c:strCache>
                <c:ptCount val="1"/>
                <c:pt idx="0">
                  <c:v>FairRite  5943000501 ("double" FT82-43"), 3/21,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Results!$C$9:$CY$9</c:f>
              <c:numCache>
                <c:formatCode>0.0</c:formatCode>
                <c:ptCount val="101"/>
                <c:pt idx="0">
                  <c:v>97.699871468635834</c:v>
                </c:pt>
                <c:pt idx="1">
                  <c:v>94.39564606461478</c:v>
                </c:pt>
                <c:pt idx="2">
                  <c:v>91.819272120477734</c:v>
                </c:pt>
                <c:pt idx="3">
                  <c:v>91.298445780500856</c:v>
                </c:pt>
                <c:pt idx="4">
                  <c:v>89.299617812375345</c:v>
                </c:pt>
                <c:pt idx="5">
                  <c:v>89.436408322068772</c:v>
                </c:pt>
                <c:pt idx="6">
                  <c:v>88.228039691741373</c:v>
                </c:pt>
                <c:pt idx="7">
                  <c:v>87.271901482759873</c:v>
                </c:pt>
                <c:pt idx="8">
                  <c:v>87.422256326544115</c:v>
                </c:pt>
                <c:pt idx="9">
                  <c:v>87.901866219189628</c:v>
                </c:pt>
                <c:pt idx="10">
                  <c:v>87.068386344082484</c:v>
                </c:pt>
                <c:pt idx="11">
                  <c:v>87.62469080914228</c:v>
                </c:pt>
                <c:pt idx="12">
                  <c:v>87.168413741677114</c:v>
                </c:pt>
                <c:pt idx="13">
                  <c:v>87.023654471341004</c:v>
                </c:pt>
                <c:pt idx="14">
                  <c:v>86.830055891436857</c:v>
                </c:pt>
                <c:pt idx="15">
                  <c:v>86.593326926630951</c:v>
                </c:pt>
                <c:pt idx="16">
                  <c:v>86.688353613544095</c:v>
                </c:pt>
                <c:pt idx="17">
                  <c:v>86.517286862419809</c:v>
                </c:pt>
                <c:pt idx="18">
                  <c:v>86.284121913299103</c:v>
                </c:pt>
                <c:pt idx="19">
                  <c:v>86.470369687039152</c:v>
                </c:pt>
                <c:pt idx="20">
                  <c:v>87.123923506719208</c:v>
                </c:pt>
                <c:pt idx="21">
                  <c:v>86.389059003524551</c:v>
                </c:pt>
                <c:pt idx="22">
                  <c:v>87.918757225663853</c:v>
                </c:pt>
                <c:pt idx="23">
                  <c:v>87.773735936346171</c:v>
                </c:pt>
                <c:pt idx="24">
                  <c:v>88.049074464827228</c:v>
                </c:pt>
                <c:pt idx="25">
                  <c:v>87.993301328628093</c:v>
                </c:pt>
                <c:pt idx="26">
                  <c:v>86.902697101408222</c:v>
                </c:pt>
                <c:pt idx="27">
                  <c:v>87.22490200700814</c:v>
                </c:pt>
                <c:pt idx="28">
                  <c:v>87.657203254713892</c:v>
                </c:pt>
                <c:pt idx="29">
                  <c:v>86.944835627394568</c:v>
                </c:pt>
                <c:pt idx="30">
                  <c:v>87.41087075895507</c:v>
                </c:pt>
                <c:pt idx="31">
                  <c:v>87.918859015193505</c:v>
                </c:pt>
                <c:pt idx="32">
                  <c:v>86.636979137843824</c:v>
                </c:pt>
                <c:pt idx="33">
                  <c:v>87.462360311625872</c:v>
                </c:pt>
                <c:pt idx="34">
                  <c:v>87.09969296574269</c:v>
                </c:pt>
                <c:pt idx="35">
                  <c:v>88.757533349971126</c:v>
                </c:pt>
                <c:pt idx="36">
                  <c:v>88.249164351437528</c:v>
                </c:pt>
                <c:pt idx="37">
                  <c:v>87.291286524703324</c:v>
                </c:pt>
                <c:pt idx="38">
                  <c:v>88.518802073082782</c:v>
                </c:pt>
                <c:pt idx="39">
                  <c:v>87.881696839433161</c:v>
                </c:pt>
                <c:pt idx="40">
                  <c:v>88.458982861255421</c:v>
                </c:pt>
                <c:pt idx="41">
                  <c:v>87.896281045183656</c:v>
                </c:pt>
                <c:pt idx="42">
                  <c:v>87.676049160434388</c:v>
                </c:pt>
                <c:pt idx="43">
                  <c:v>87.861232907854188</c:v>
                </c:pt>
                <c:pt idx="44">
                  <c:v>88.259323398270936</c:v>
                </c:pt>
                <c:pt idx="45">
                  <c:v>88.519950205224603</c:v>
                </c:pt>
                <c:pt idx="46">
                  <c:v>87.302504998795754</c:v>
                </c:pt>
                <c:pt idx="47">
                  <c:v>87.358854113942058</c:v>
                </c:pt>
                <c:pt idx="48">
                  <c:v>89.268606437469501</c:v>
                </c:pt>
                <c:pt idx="49">
                  <c:v>88.169054262469032</c:v>
                </c:pt>
                <c:pt idx="50">
                  <c:v>87.335066381007238</c:v>
                </c:pt>
                <c:pt idx="51">
                  <c:v>88.778435149071214</c:v>
                </c:pt>
                <c:pt idx="52">
                  <c:v>88.903173850839551</c:v>
                </c:pt>
                <c:pt idx="53">
                  <c:v>87.954794196245004</c:v>
                </c:pt>
                <c:pt idx="54">
                  <c:v>87.512058804456842</c:v>
                </c:pt>
                <c:pt idx="55">
                  <c:v>88.134003520476469</c:v>
                </c:pt>
                <c:pt idx="56">
                  <c:v>88.757504788706783</c:v>
                </c:pt>
                <c:pt idx="57">
                  <c:v>88.220908688837667</c:v>
                </c:pt>
                <c:pt idx="58">
                  <c:v>88.718572921685933</c:v>
                </c:pt>
                <c:pt idx="59">
                  <c:v>87.591029235762051</c:v>
                </c:pt>
                <c:pt idx="60">
                  <c:v>87.547798497020381</c:v>
                </c:pt>
                <c:pt idx="61">
                  <c:v>87.63218913493435</c:v>
                </c:pt>
                <c:pt idx="62">
                  <c:v>87.610962487791497</c:v>
                </c:pt>
                <c:pt idx="63">
                  <c:v>87.408366547077677</c:v>
                </c:pt>
                <c:pt idx="64">
                  <c:v>88.248322608414668</c:v>
                </c:pt>
                <c:pt idx="65">
                  <c:v>88.077333747647344</c:v>
                </c:pt>
                <c:pt idx="66">
                  <c:v>87.902794701538284</c:v>
                </c:pt>
                <c:pt idx="67">
                  <c:v>87.975980550587977</c:v>
                </c:pt>
                <c:pt idx="68">
                  <c:v>87.437832476425228</c:v>
                </c:pt>
                <c:pt idx="69">
                  <c:v>87.924379584031684</c:v>
                </c:pt>
                <c:pt idx="70">
                  <c:v>87.656755383519396</c:v>
                </c:pt>
                <c:pt idx="71">
                  <c:v>86.474236647067698</c:v>
                </c:pt>
                <c:pt idx="72">
                  <c:v>86.804255024088235</c:v>
                </c:pt>
                <c:pt idx="73">
                  <c:v>86.701494009640157</c:v>
                </c:pt>
                <c:pt idx="74">
                  <c:v>86.887336474457854</c:v>
                </c:pt>
                <c:pt idx="75">
                  <c:v>87.005769131571213</c:v>
                </c:pt>
                <c:pt idx="76">
                  <c:v>86.675031801547306</c:v>
                </c:pt>
                <c:pt idx="77">
                  <c:v>85.77702650997459</c:v>
                </c:pt>
                <c:pt idx="78">
                  <c:v>85.668121914476558</c:v>
                </c:pt>
                <c:pt idx="79">
                  <c:v>85.750267525578579</c:v>
                </c:pt>
                <c:pt idx="80">
                  <c:v>86.561498747120041</c:v>
                </c:pt>
                <c:pt idx="81">
                  <c:v>85.196546830939823</c:v>
                </c:pt>
                <c:pt idx="82">
                  <c:v>85.910112435304754</c:v>
                </c:pt>
                <c:pt idx="83">
                  <c:v>85.025179846314813</c:v>
                </c:pt>
                <c:pt idx="84">
                  <c:v>85.954641013999193</c:v>
                </c:pt>
                <c:pt idx="85">
                  <c:v>84.11855361529021</c:v>
                </c:pt>
                <c:pt idx="86">
                  <c:v>85.048156167356964</c:v>
                </c:pt>
                <c:pt idx="87">
                  <c:v>83.724301833325114</c:v>
                </c:pt>
                <c:pt idx="88">
                  <c:v>84.821758853544679</c:v>
                </c:pt>
                <c:pt idx="89">
                  <c:v>84.201755402541522</c:v>
                </c:pt>
                <c:pt idx="90">
                  <c:v>83.93647846128988</c:v>
                </c:pt>
                <c:pt idx="91">
                  <c:v>84.569156441421455</c:v>
                </c:pt>
                <c:pt idx="92">
                  <c:v>84.049040847388426</c:v>
                </c:pt>
                <c:pt idx="93">
                  <c:v>82.270855326932335</c:v>
                </c:pt>
                <c:pt idx="94">
                  <c:v>83.289708156334896</c:v>
                </c:pt>
                <c:pt idx="95">
                  <c:v>82.000309356117057</c:v>
                </c:pt>
                <c:pt idx="96">
                  <c:v>82.266139279343633</c:v>
                </c:pt>
                <c:pt idx="97">
                  <c:v>82.940764876066964</c:v>
                </c:pt>
                <c:pt idx="98">
                  <c:v>81.369062512071068</c:v>
                </c:pt>
                <c:pt idx="99">
                  <c:v>80.673134182051768</c:v>
                </c:pt>
                <c:pt idx="100">
                  <c:v>80.833144029461536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5DB5-42BB-90ED-CC3367F50A24}"/>
            </c:ext>
          </c:extLst>
        </c:ser>
        <c:ser>
          <c:idx val="5"/>
          <c:order val="5"/>
          <c:tx>
            <c:strRef>
              <c:f>Results!$B$10</c:f>
              <c:strCache>
                <c:ptCount val="1"/>
                <c:pt idx="0">
                  <c:v>FairRite  2643625002 (MM0OPX), 2/16,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Results!$C$10:$CY$10</c:f>
              <c:numCache>
                <c:formatCode>0.0</c:formatCode>
                <c:ptCount val="101"/>
                <c:pt idx="0">
                  <c:v>95.882604652787023</c:v>
                </c:pt>
                <c:pt idx="1">
                  <c:v>93.741474863411241</c:v>
                </c:pt>
                <c:pt idx="2">
                  <c:v>91.87997375324214</c:v>
                </c:pt>
                <c:pt idx="3">
                  <c:v>91.811063358746154</c:v>
                </c:pt>
                <c:pt idx="4">
                  <c:v>89.985934402194417</c:v>
                </c:pt>
                <c:pt idx="5">
                  <c:v>90.154141019241408</c:v>
                </c:pt>
                <c:pt idx="6">
                  <c:v>88.801204682715493</c:v>
                </c:pt>
                <c:pt idx="7">
                  <c:v>87.641020479352747</c:v>
                </c:pt>
                <c:pt idx="8">
                  <c:v>87.773583929112277</c:v>
                </c:pt>
                <c:pt idx="9">
                  <c:v>87.85515009366766</c:v>
                </c:pt>
                <c:pt idx="10">
                  <c:v>87.034653852992477</c:v>
                </c:pt>
                <c:pt idx="11">
                  <c:v>87.481005371872911</c:v>
                </c:pt>
                <c:pt idx="12">
                  <c:v>86.884515793310385</c:v>
                </c:pt>
                <c:pt idx="13">
                  <c:v>86.70833335615518</c:v>
                </c:pt>
                <c:pt idx="14">
                  <c:v>86.398814618591473</c:v>
                </c:pt>
                <c:pt idx="15">
                  <c:v>86.145124692658541</c:v>
                </c:pt>
                <c:pt idx="16">
                  <c:v>86.132767455138676</c:v>
                </c:pt>
                <c:pt idx="17">
                  <c:v>85.996618581496975</c:v>
                </c:pt>
                <c:pt idx="18">
                  <c:v>85.699003104417201</c:v>
                </c:pt>
                <c:pt idx="19">
                  <c:v>85.760392451269155</c:v>
                </c:pt>
                <c:pt idx="20">
                  <c:v>86.524073681426103</c:v>
                </c:pt>
                <c:pt idx="21">
                  <c:v>85.761453967591422</c:v>
                </c:pt>
                <c:pt idx="22">
                  <c:v>87.103559108618455</c:v>
                </c:pt>
                <c:pt idx="23">
                  <c:v>86.978774798974541</c:v>
                </c:pt>
                <c:pt idx="24">
                  <c:v>87.213664011743901</c:v>
                </c:pt>
                <c:pt idx="25">
                  <c:v>87.197857426474471</c:v>
                </c:pt>
                <c:pt idx="26">
                  <c:v>86.030026803091161</c:v>
                </c:pt>
                <c:pt idx="27">
                  <c:v>86.303049092651833</c:v>
                </c:pt>
                <c:pt idx="28">
                  <c:v>86.651410578671246</c:v>
                </c:pt>
                <c:pt idx="29">
                  <c:v>86.057139806603473</c:v>
                </c:pt>
                <c:pt idx="30">
                  <c:v>86.34483578997461</c:v>
                </c:pt>
                <c:pt idx="31">
                  <c:v>86.87142200677151</c:v>
                </c:pt>
                <c:pt idx="32">
                  <c:v>85.622521881595532</c:v>
                </c:pt>
                <c:pt idx="33">
                  <c:v>86.449461436694193</c:v>
                </c:pt>
                <c:pt idx="34">
                  <c:v>86.165075188456896</c:v>
                </c:pt>
                <c:pt idx="35">
                  <c:v>87.607656156825186</c:v>
                </c:pt>
                <c:pt idx="36">
                  <c:v>87.189958277029888</c:v>
                </c:pt>
                <c:pt idx="37">
                  <c:v>86.160705493081267</c:v>
                </c:pt>
                <c:pt idx="38">
                  <c:v>87.404789400180888</c:v>
                </c:pt>
                <c:pt idx="39">
                  <c:v>86.729016887638721</c:v>
                </c:pt>
                <c:pt idx="40">
                  <c:v>87.230260890774076</c:v>
                </c:pt>
                <c:pt idx="41">
                  <c:v>86.670585074659229</c:v>
                </c:pt>
                <c:pt idx="42">
                  <c:v>86.485496287921919</c:v>
                </c:pt>
                <c:pt idx="43">
                  <c:v>86.708331857027815</c:v>
                </c:pt>
                <c:pt idx="44">
                  <c:v>87.08999191292493</c:v>
                </c:pt>
                <c:pt idx="45">
                  <c:v>87.202248839908648</c:v>
                </c:pt>
                <c:pt idx="46">
                  <c:v>86.155525557649582</c:v>
                </c:pt>
                <c:pt idx="47">
                  <c:v>86.189550050755386</c:v>
                </c:pt>
                <c:pt idx="48">
                  <c:v>88.159783835540637</c:v>
                </c:pt>
                <c:pt idx="49">
                  <c:v>86.951395298261147</c:v>
                </c:pt>
                <c:pt idx="50">
                  <c:v>86.176649383486321</c:v>
                </c:pt>
                <c:pt idx="51">
                  <c:v>87.616685477880367</c:v>
                </c:pt>
                <c:pt idx="52">
                  <c:v>87.739931811676314</c:v>
                </c:pt>
                <c:pt idx="53">
                  <c:v>86.805923898268929</c:v>
                </c:pt>
                <c:pt idx="54">
                  <c:v>86.424573511761736</c:v>
                </c:pt>
                <c:pt idx="55">
                  <c:v>86.95951149170169</c:v>
                </c:pt>
                <c:pt idx="56">
                  <c:v>87.605681144058792</c:v>
                </c:pt>
                <c:pt idx="57">
                  <c:v>87.109436679621524</c:v>
                </c:pt>
                <c:pt idx="58">
                  <c:v>87.53541334402243</c:v>
                </c:pt>
                <c:pt idx="59">
                  <c:v>86.421148161807622</c:v>
                </c:pt>
                <c:pt idx="60">
                  <c:v>86.525638618164592</c:v>
                </c:pt>
                <c:pt idx="61">
                  <c:v>86.665837229720324</c:v>
                </c:pt>
                <c:pt idx="62">
                  <c:v>86.594012400275233</c:v>
                </c:pt>
                <c:pt idx="63">
                  <c:v>86.387379528176282</c:v>
                </c:pt>
                <c:pt idx="64">
                  <c:v>87.195693775292199</c:v>
                </c:pt>
                <c:pt idx="65">
                  <c:v>87.30494780418573</c:v>
                </c:pt>
                <c:pt idx="66">
                  <c:v>87.167591072320889</c:v>
                </c:pt>
                <c:pt idx="67">
                  <c:v>87.194765006778297</c:v>
                </c:pt>
                <c:pt idx="68">
                  <c:v>86.696099280074108</c:v>
                </c:pt>
                <c:pt idx="69">
                  <c:v>87.322226117906553</c:v>
                </c:pt>
                <c:pt idx="70">
                  <c:v>87.031028131174949</c:v>
                </c:pt>
                <c:pt idx="71">
                  <c:v>85.829704256790635</c:v>
                </c:pt>
                <c:pt idx="72">
                  <c:v>86.224633567581094</c:v>
                </c:pt>
                <c:pt idx="73">
                  <c:v>86.173487263605381</c:v>
                </c:pt>
                <c:pt idx="74">
                  <c:v>86.405888571253058</c:v>
                </c:pt>
                <c:pt idx="75">
                  <c:v>86.630050099516794</c:v>
                </c:pt>
                <c:pt idx="76">
                  <c:v>86.379940224019606</c:v>
                </c:pt>
                <c:pt idx="77">
                  <c:v>85.565824390314688</c:v>
                </c:pt>
                <c:pt idx="78">
                  <c:v>85.419255766538271</c:v>
                </c:pt>
                <c:pt idx="79">
                  <c:v>85.579182515557889</c:v>
                </c:pt>
                <c:pt idx="80">
                  <c:v>86.593120828929642</c:v>
                </c:pt>
                <c:pt idx="81">
                  <c:v>85.2660180633019</c:v>
                </c:pt>
                <c:pt idx="82">
                  <c:v>86.078998646959377</c:v>
                </c:pt>
                <c:pt idx="83">
                  <c:v>85.311738216949294</c:v>
                </c:pt>
                <c:pt idx="84">
                  <c:v>86.298843721365486</c:v>
                </c:pt>
                <c:pt idx="85">
                  <c:v>84.466997733849169</c:v>
                </c:pt>
                <c:pt idx="86">
                  <c:v>85.54315261366348</c:v>
                </c:pt>
                <c:pt idx="87">
                  <c:v>84.284630680004511</c:v>
                </c:pt>
                <c:pt idx="88">
                  <c:v>85.588742555709459</c:v>
                </c:pt>
                <c:pt idx="89">
                  <c:v>85.139793222731342</c:v>
                </c:pt>
                <c:pt idx="90">
                  <c:v>84.988710672241368</c:v>
                </c:pt>
                <c:pt idx="91">
                  <c:v>85.872641085997813</c:v>
                </c:pt>
                <c:pt idx="92">
                  <c:v>85.254141472236938</c:v>
                </c:pt>
                <c:pt idx="93">
                  <c:v>83.740735273512897</c:v>
                </c:pt>
                <c:pt idx="94">
                  <c:v>84.892317631799003</c:v>
                </c:pt>
                <c:pt idx="95">
                  <c:v>83.664003872053357</c:v>
                </c:pt>
                <c:pt idx="96">
                  <c:v>84.145478244253979</c:v>
                </c:pt>
                <c:pt idx="97">
                  <c:v>84.94658260232103</c:v>
                </c:pt>
                <c:pt idx="98">
                  <c:v>83.525241201828436</c:v>
                </c:pt>
                <c:pt idx="99">
                  <c:v>82.964186783287417</c:v>
                </c:pt>
                <c:pt idx="100">
                  <c:v>83.321807787826188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5DB5-42BB-90ED-CC3367F50A24}"/>
            </c:ext>
          </c:extLst>
        </c:ser>
        <c:ser>
          <c:idx val="6"/>
          <c:order val="6"/>
          <c:tx>
            <c:strRef>
              <c:f>Results!$B$11</c:f>
              <c:strCache>
                <c:ptCount val="1"/>
                <c:pt idx="0">
                  <c:v>FairRite  5943001001 (FT114-43), 3/21,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Results!$C$11:$CY$11</c:f>
              <c:numCache>
                <c:formatCode>0.0</c:formatCode>
                <c:ptCount val="101"/>
                <c:pt idx="0">
                  <c:v>91.613693743767953</c:v>
                </c:pt>
                <c:pt idx="1">
                  <c:v>88.458815667700719</c:v>
                </c:pt>
                <c:pt idx="2">
                  <c:v>84.830401702749128</c:v>
                </c:pt>
                <c:pt idx="3">
                  <c:v>83.639477223683855</c:v>
                </c:pt>
                <c:pt idx="4">
                  <c:v>81.614118898817864</c:v>
                </c:pt>
                <c:pt idx="5">
                  <c:v>81.683639731415013</c:v>
                </c:pt>
                <c:pt idx="6">
                  <c:v>80.582501006675216</c:v>
                </c:pt>
                <c:pt idx="7">
                  <c:v>79.625139859546763</c:v>
                </c:pt>
                <c:pt idx="8">
                  <c:v>79.844912955130411</c:v>
                </c:pt>
                <c:pt idx="9">
                  <c:v>80.285357766270153</c:v>
                </c:pt>
                <c:pt idx="10">
                  <c:v>79.649129497079727</c:v>
                </c:pt>
                <c:pt idx="11">
                  <c:v>80.210910394967755</c:v>
                </c:pt>
                <c:pt idx="12">
                  <c:v>79.802355712868149</c:v>
                </c:pt>
                <c:pt idx="13">
                  <c:v>79.682177234472661</c:v>
                </c:pt>
                <c:pt idx="14">
                  <c:v>79.472645231006766</c:v>
                </c:pt>
                <c:pt idx="15">
                  <c:v>79.37878226888941</c:v>
                </c:pt>
                <c:pt idx="16">
                  <c:v>79.539985839676845</c:v>
                </c:pt>
                <c:pt idx="17">
                  <c:v>79.466319367447255</c:v>
                </c:pt>
                <c:pt idx="18">
                  <c:v>79.301156121959096</c:v>
                </c:pt>
                <c:pt idx="19">
                  <c:v>79.449968511741005</c:v>
                </c:pt>
                <c:pt idx="20">
                  <c:v>80.197719837417154</c:v>
                </c:pt>
                <c:pt idx="21">
                  <c:v>79.576656202160464</c:v>
                </c:pt>
                <c:pt idx="22">
                  <c:v>80.977616569325122</c:v>
                </c:pt>
                <c:pt idx="23">
                  <c:v>80.849772656874336</c:v>
                </c:pt>
                <c:pt idx="24">
                  <c:v>81.232479157237648</c:v>
                </c:pt>
                <c:pt idx="25">
                  <c:v>81.254702153392174</c:v>
                </c:pt>
                <c:pt idx="26">
                  <c:v>80.228181145837624</c:v>
                </c:pt>
                <c:pt idx="27">
                  <c:v>80.61460316044581</c:v>
                </c:pt>
                <c:pt idx="28">
                  <c:v>81.076069709026129</c:v>
                </c:pt>
                <c:pt idx="29">
                  <c:v>80.425792796015813</c:v>
                </c:pt>
                <c:pt idx="30">
                  <c:v>80.848756214693864</c:v>
                </c:pt>
                <c:pt idx="31">
                  <c:v>81.338279543712673</c:v>
                </c:pt>
                <c:pt idx="32">
                  <c:v>80.20627284232387</c:v>
                </c:pt>
                <c:pt idx="33">
                  <c:v>81.011530470574229</c:v>
                </c:pt>
                <c:pt idx="34">
                  <c:v>80.796805220216754</c:v>
                </c:pt>
                <c:pt idx="35">
                  <c:v>82.351910785934564</c:v>
                </c:pt>
                <c:pt idx="36">
                  <c:v>81.927353913519411</c:v>
                </c:pt>
                <c:pt idx="37">
                  <c:v>81.032356074224694</c:v>
                </c:pt>
                <c:pt idx="38">
                  <c:v>82.19281383672859</c:v>
                </c:pt>
                <c:pt idx="39">
                  <c:v>81.595751780814822</c:v>
                </c:pt>
                <c:pt idx="40">
                  <c:v>82.202245186613581</c:v>
                </c:pt>
                <c:pt idx="41">
                  <c:v>81.673390317034901</c:v>
                </c:pt>
                <c:pt idx="42">
                  <c:v>81.509934463141349</c:v>
                </c:pt>
                <c:pt idx="43">
                  <c:v>81.836742002893942</c:v>
                </c:pt>
                <c:pt idx="44">
                  <c:v>82.225503439867524</c:v>
                </c:pt>
                <c:pt idx="45">
                  <c:v>82.368277157085657</c:v>
                </c:pt>
                <c:pt idx="46">
                  <c:v>81.352538785145214</c:v>
                </c:pt>
                <c:pt idx="47">
                  <c:v>81.473909870344357</c:v>
                </c:pt>
                <c:pt idx="48">
                  <c:v>83.345079892655221</c:v>
                </c:pt>
                <c:pt idx="49">
                  <c:v>82.217810052019317</c:v>
                </c:pt>
                <c:pt idx="50">
                  <c:v>81.574238931675254</c:v>
                </c:pt>
                <c:pt idx="51">
                  <c:v>82.926676745279352</c:v>
                </c:pt>
                <c:pt idx="52">
                  <c:v>83.113042376039516</c:v>
                </c:pt>
                <c:pt idx="53">
                  <c:v>82.182033308495065</c:v>
                </c:pt>
                <c:pt idx="54">
                  <c:v>81.861866536920772</c:v>
                </c:pt>
                <c:pt idx="55">
                  <c:v>82.384869764429979</c:v>
                </c:pt>
                <c:pt idx="56">
                  <c:v>83.066852061320944</c:v>
                </c:pt>
                <c:pt idx="57">
                  <c:v>82.710576036693041</c:v>
                </c:pt>
                <c:pt idx="58">
                  <c:v>82.978648210548911</c:v>
                </c:pt>
                <c:pt idx="59">
                  <c:v>82.182949976436575</c:v>
                </c:pt>
                <c:pt idx="60">
                  <c:v>82.03441569312821</c:v>
                </c:pt>
                <c:pt idx="61">
                  <c:v>82.271554824759519</c:v>
                </c:pt>
                <c:pt idx="62">
                  <c:v>82.323526687153063</c:v>
                </c:pt>
                <c:pt idx="63">
                  <c:v>82.150934374162986</c:v>
                </c:pt>
                <c:pt idx="64">
                  <c:v>82.882298857089907</c:v>
                </c:pt>
                <c:pt idx="65">
                  <c:v>82.828057542177604</c:v>
                </c:pt>
                <c:pt idx="66">
                  <c:v>82.709945602142724</c:v>
                </c:pt>
                <c:pt idx="67">
                  <c:v>82.845199506070813</c:v>
                </c:pt>
                <c:pt idx="68">
                  <c:v>82.430281396227372</c:v>
                </c:pt>
                <c:pt idx="69">
                  <c:v>82.930368902109123</c:v>
                </c:pt>
                <c:pt idx="70">
                  <c:v>82.699543569140047</c:v>
                </c:pt>
                <c:pt idx="71">
                  <c:v>81.510617439754952</c:v>
                </c:pt>
                <c:pt idx="72">
                  <c:v>82.042401283430465</c:v>
                </c:pt>
                <c:pt idx="73">
                  <c:v>81.910576342057965</c:v>
                </c:pt>
                <c:pt idx="74">
                  <c:v>82.200460448389407</c:v>
                </c:pt>
                <c:pt idx="75">
                  <c:v>82.435216373041783</c:v>
                </c:pt>
                <c:pt idx="76">
                  <c:v>82.145745748912418</c:v>
                </c:pt>
                <c:pt idx="77">
                  <c:v>81.371429075860831</c:v>
                </c:pt>
                <c:pt idx="78">
                  <c:v>81.287269741816871</c:v>
                </c:pt>
                <c:pt idx="79">
                  <c:v>81.42995704539193</c:v>
                </c:pt>
                <c:pt idx="80">
                  <c:v>82.330303992477937</c:v>
                </c:pt>
                <c:pt idx="81">
                  <c:v>81.04317235348077</c:v>
                </c:pt>
                <c:pt idx="82">
                  <c:v>81.815337953837357</c:v>
                </c:pt>
                <c:pt idx="83">
                  <c:v>80.993219412945493</c:v>
                </c:pt>
                <c:pt idx="84">
                  <c:v>82.011835452591683</c:v>
                </c:pt>
                <c:pt idx="85">
                  <c:v>80.322135830120473</c:v>
                </c:pt>
                <c:pt idx="86">
                  <c:v>81.370913890285436</c:v>
                </c:pt>
                <c:pt idx="87">
                  <c:v>80.210676500543457</c:v>
                </c:pt>
                <c:pt idx="88">
                  <c:v>81.276131280152455</c:v>
                </c:pt>
                <c:pt idx="89">
                  <c:v>80.767923866493035</c:v>
                </c:pt>
                <c:pt idx="90">
                  <c:v>80.678785170754381</c:v>
                </c:pt>
                <c:pt idx="91">
                  <c:v>81.39506803533007</c:v>
                </c:pt>
                <c:pt idx="92">
                  <c:v>80.870361651864371</c:v>
                </c:pt>
                <c:pt idx="93">
                  <c:v>79.412752915990211</c:v>
                </c:pt>
                <c:pt idx="94">
                  <c:v>80.441316695208357</c:v>
                </c:pt>
                <c:pt idx="95">
                  <c:v>79.333474375653068</c:v>
                </c:pt>
                <c:pt idx="96">
                  <c:v>79.665238263855926</c:v>
                </c:pt>
                <c:pt idx="97">
                  <c:v>80.520702813095781</c:v>
                </c:pt>
                <c:pt idx="98">
                  <c:v>79.071039112474196</c:v>
                </c:pt>
                <c:pt idx="99">
                  <c:v>78.490114565082052</c:v>
                </c:pt>
                <c:pt idx="100">
                  <c:v>78.840788567359866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5DB5-42BB-90ED-CC3367F50A24}"/>
            </c:ext>
          </c:extLst>
        </c:ser>
        <c:ser>
          <c:idx val="7"/>
          <c:order val="7"/>
          <c:tx>
            <c:strRef>
              <c:f>Results!$B$12</c:f>
              <c:strCache>
                <c:ptCount val="1"/>
                <c:pt idx="0">
                  <c:v>FairRite  5943001001 + 2643665902, 3/21, 100pF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Results!$C$12:$CY$12</c:f>
              <c:numCache>
                <c:formatCode>0.0</c:formatCode>
                <c:ptCount val="101"/>
                <c:pt idx="0">
                  <c:v>99.165042934973471</c:v>
                </c:pt>
                <c:pt idx="1">
                  <c:v>96.281911750640276</c:v>
                </c:pt>
                <c:pt idx="2">
                  <c:v>94.62548259200311</c:v>
                </c:pt>
                <c:pt idx="3">
                  <c:v>94.991577454189283</c:v>
                </c:pt>
                <c:pt idx="4">
                  <c:v>93.431432931049812</c:v>
                </c:pt>
                <c:pt idx="5">
                  <c:v>93.77708219246324</c:v>
                </c:pt>
                <c:pt idx="6">
                  <c:v>92.397167250195039</c:v>
                </c:pt>
                <c:pt idx="7">
                  <c:v>91.176478625662142</c:v>
                </c:pt>
                <c:pt idx="8">
                  <c:v>91.343252102246637</c:v>
                </c:pt>
                <c:pt idx="9">
                  <c:v>91.606522234464634</c:v>
                </c:pt>
                <c:pt idx="10">
                  <c:v>90.63925504674549</c:v>
                </c:pt>
                <c:pt idx="11">
                  <c:v>91.094796847092653</c:v>
                </c:pt>
                <c:pt idx="12">
                  <c:v>90.439020528955737</c:v>
                </c:pt>
                <c:pt idx="13">
                  <c:v>90.173074063109141</c:v>
                </c:pt>
                <c:pt idx="14">
                  <c:v>89.74448563560145</c:v>
                </c:pt>
                <c:pt idx="15">
                  <c:v>89.486811761859073</c:v>
                </c:pt>
                <c:pt idx="16">
                  <c:v>89.476282796140865</c:v>
                </c:pt>
                <c:pt idx="17">
                  <c:v>89.224858915381347</c:v>
                </c:pt>
                <c:pt idx="18">
                  <c:v>88.90684487919539</c:v>
                </c:pt>
                <c:pt idx="19">
                  <c:v>88.967909365152124</c:v>
                </c:pt>
                <c:pt idx="20">
                  <c:v>89.529493536636622</c:v>
                </c:pt>
                <c:pt idx="21">
                  <c:v>88.715304579302909</c:v>
                </c:pt>
                <c:pt idx="22">
                  <c:v>90.040683637353411</c:v>
                </c:pt>
                <c:pt idx="23">
                  <c:v>90.017830783510604</c:v>
                </c:pt>
                <c:pt idx="24">
                  <c:v>90.177338069438449</c:v>
                </c:pt>
                <c:pt idx="25">
                  <c:v>89.993457351606693</c:v>
                </c:pt>
                <c:pt idx="26">
                  <c:v>88.808223655665358</c:v>
                </c:pt>
                <c:pt idx="27">
                  <c:v>89.051404765931437</c:v>
                </c:pt>
                <c:pt idx="28">
                  <c:v>89.428193327838798</c:v>
                </c:pt>
                <c:pt idx="29">
                  <c:v>88.616433314212657</c:v>
                </c:pt>
                <c:pt idx="30">
                  <c:v>88.978705496370452</c:v>
                </c:pt>
                <c:pt idx="31">
                  <c:v>89.391275880082603</c:v>
                </c:pt>
                <c:pt idx="32">
                  <c:v>88.015991416095403</c:v>
                </c:pt>
                <c:pt idx="33">
                  <c:v>88.845783354757415</c:v>
                </c:pt>
                <c:pt idx="34">
                  <c:v>88.352450323531329</c:v>
                </c:pt>
                <c:pt idx="35">
                  <c:v>90.058123245810222</c:v>
                </c:pt>
                <c:pt idx="36">
                  <c:v>89.372415876889605</c:v>
                </c:pt>
                <c:pt idx="37">
                  <c:v>88.348087792946515</c:v>
                </c:pt>
                <c:pt idx="38">
                  <c:v>89.596416861761355</c:v>
                </c:pt>
                <c:pt idx="39">
                  <c:v>88.849770385456793</c:v>
                </c:pt>
                <c:pt idx="40">
                  <c:v>89.372168313708301</c:v>
                </c:pt>
                <c:pt idx="41">
                  <c:v>88.783695480718478</c:v>
                </c:pt>
                <c:pt idx="42">
                  <c:v>88.443313586552961</c:v>
                </c:pt>
                <c:pt idx="43">
                  <c:v>88.658717841585684</c:v>
                </c:pt>
                <c:pt idx="44">
                  <c:v>89.054592073760062</c:v>
                </c:pt>
                <c:pt idx="45">
                  <c:v>89.152121699288728</c:v>
                </c:pt>
                <c:pt idx="46">
                  <c:v>87.940085625996943</c:v>
                </c:pt>
                <c:pt idx="47">
                  <c:v>87.92926308347667</c:v>
                </c:pt>
                <c:pt idx="48">
                  <c:v>89.907844462432223</c:v>
                </c:pt>
                <c:pt idx="49">
                  <c:v>88.597419790442927</c:v>
                </c:pt>
                <c:pt idx="50">
                  <c:v>87.888908030115786</c:v>
                </c:pt>
                <c:pt idx="51">
                  <c:v>89.316623400045671</c:v>
                </c:pt>
                <c:pt idx="52">
                  <c:v>89.415128754809075</c:v>
                </c:pt>
                <c:pt idx="53">
                  <c:v>88.368224580882455</c:v>
                </c:pt>
                <c:pt idx="54">
                  <c:v>87.951738032037539</c:v>
                </c:pt>
                <c:pt idx="55">
                  <c:v>88.499145163043551</c:v>
                </c:pt>
                <c:pt idx="56">
                  <c:v>89.077473936505186</c:v>
                </c:pt>
                <c:pt idx="57">
                  <c:v>88.607171648381609</c:v>
                </c:pt>
                <c:pt idx="58">
                  <c:v>88.976204030440314</c:v>
                </c:pt>
                <c:pt idx="59">
                  <c:v>87.926786333153544</c:v>
                </c:pt>
                <c:pt idx="60">
                  <c:v>87.88228603444314</c:v>
                </c:pt>
                <c:pt idx="61">
                  <c:v>88.042479718767552</c:v>
                </c:pt>
                <c:pt idx="62">
                  <c:v>87.949868460846631</c:v>
                </c:pt>
                <c:pt idx="63">
                  <c:v>87.794047558410455</c:v>
                </c:pt>
                <c:pt idx="64">
                  <c:v>88.439353125008068</c:v>
                </c:pt>
                <c:pt idx="65">
                  <c:v>88.494775736438783</c:v>
                </c:pt>
                <c:pt idx="66">
                  <c:v>88.371570888389627</c:v>
                </c:pt>
                <c:pt idx="67">
                  <c:v>88.38401791896618</c:v>
                </c:pt>
                <c:pt idx="68">
                  <c:v>87.828286464722922</c:v>
                </c:pt>
                <c:pt idx="69">
                  <c:v>88.341411349944991</c:v>
                </c:pt>
                <c:pt idx="70">
                  <c:v>88.085832982878117</c:v>
                </c:pt>
                <c:pt idx="71">
                  <c:v>86.861450376460752</c:v>
                </c:pt>
                <c:pt idx="72">
                  <c:v>87.167977029141866</c:v>
                </c:pt>
                <c:pt idx="73">
                  <c:v>87.157163233037011</c:v>
                </c:pt>
                <c:pt idx="74">
                  <c:v>87.305560722253617</c:v>
                </c:pt>
                <c:pt idx="75">
                  <c:v>87.483762079418042</c:v>
                </c:pt>
                <c:pt idx="76">
                  <c:v>87.228817323007718</c:v>
                </c:pt>
                <c:pt idx="77">
                  <c:v>86.252379000104696</c:v>
                </c:pt>
                <c:pt idx="78">
                  <c:v>86.216147043844359</c:v>
                </c:pt>
                <c:pt idx="79">
                  <c:v>86.387540708519012</c:v>
                </c:pt>
                <c:pt idx="80">
                  <c:v>87.206904308131243</c:v>
                </c:pt>
                <c:pt idx="81">
                  <c:v>85.791369125503905</c:v>
                </c:pt>
                <c:pt idx="82">
                  <c:v>86.601845579276443</c:v>
                </c:pt>
                <c:pt idx="83">
                  <c:v>85.760202232456123</c:v>
                </c:pt>
                <c:pt idx="84">
                  <c:v>86.67634600670975</c:v>
                </c:pt>
                <c:pt idx="85">
                  <c:v>84.860923221056922</c:v>
                </c:pt>
                <c:pt idx="86">
                  <c:v>85.824696593639231</c:v>
                </c:pt>
                <c:pt idx="87">
                  <c:v>84.442885715262733</c:v>
                </c:pt>
                <c:pt idx="88">
                  <c:v>85.618758471745323</c:v>
                </c:pt>
                <c:pt idx="89">
                  <c:v>85.01681752603622</c:v>
                </c:pt>
                <c:pt idx="90">
                  <c:v>84.754955556820306</c:v>
                </c:pt>
                <c:pt idx="91">
                  <c:v>85.448189607461714</c:v>
                </c:pt>
                <c:pt idx="92">
                  <c:v>84.777181695166234</c:v>
                </c:pt>
                <c:pt idx="93">
                  <c:v>83.182588236508863</c:v>
                </c:pt>
                <c:pt idx="94">
                  <c:v>84.072348617778189</c:v>
                </c:pt>
                <c:pt idx="95">
                  <c:v>82.724318060691644</c:v>
                </c:pt>
                <c:pt idx="96">
                  <c:v>82.982463212863593</c:v>
                </c:pt>
                <c:pt idx="97">
                  <c:v>83.513478229087795</c:v>
                </c:pt>
                <c:pt idx="98">
                  <c:v>81.841235857721855</c:v>
                </c:pt>
                <c:pt idx="99">
                  <c:v>81.047302072626835</c:v>
                </c:pt>
                <c:pt idx="100">
                  <c:v>81.170003584859217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5DB5-42BB-90ED-CC3367F50A24}"/>
            </c:ext>
          </c:extLst>
        </c:ser>
        <c:ser>
          <c:idx val="9"/>
          <c:order val="9"/>
          <c:tx>
            <c:strRef>
              <c:f>Results!$B$14</c:f>
              <c:strCache>
                <c:ptCount val="1"/>
                <c:pt idx="0">
                  <c:v>B2B FairRite  59430000601 + 5943001101, 3/21, 100pF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Results!$C$14:$CY$14</c:f>
              <c:numCache>
                <c:formatCode>0.0</c:formatCode>
                <c:ptCount val="101"/>
                <c:pt idx="0">
                  <c:v>66.51607377619338</c:v>
                </c:pt>
                <c:pt idx="1">
                  <c:v>76.321818245964252</c:v>
                </c:pt>
                <c:pt idx="2">
                  <c:v>81.408957524648358</c:v>
                </c:pt>
                <c:pt idx="3">
                  <c:v>83.864553515594423</c:v>
                </c:pt>
                <c:pt idx="4">
                  <c:v>85.024298705252491</c:v>
                </c:pt>
                <c:pt idx="5">
                  <c:v>85.593027161387397</c:v>
                </c:pt>
                <c:pt idx="6">
                  <c:v>85.938315577220834</c:v>
                </c:pt>
                <c:pt idx="7">
                  <c:v>86.185915506537384</c:v>
                </c:pt>
                <c:pt idx="8">
                  <c:v>86.366707080448549</c:v>
                </c:pt>
                <c:pt idx="9">
                  <c:v>86.447355173076303</c:v>
                </c:pt>
                <c:pt idx="10">
                  <c:v>86.573973439827739</c:v>
                </c:pt>
                <c:pt idx="11">
                  <c:v>86.581153597362047</c:v>
                </c:pt>
                <c:pt idx="12">
                  <c:v>86.679476369726643</c:v>
                </c:pt>
                <c:pt idx="13">
                  <c:v>86.656840386492291</c:v>
                </c:pt>
                <c:pt idx="14">
                  <c:v>86.704621818966501</c:v>
                </c:pt>
                <c:pt idx="15">
                  <c:v>86.730272480662734</c:v>
                </c:pt>
                <c:pt idx="16">
                  <c:v>86.72670811070833</c:v>
                </c:pt>
                <c:pt idx="17">
                  <c:v>86.733149031324814</c:v>
                </c:pt>
                <c:pt idx="18">
                  <c:v>86.754357553093556</c:v>
                </c:pt>
                <c:pt idx="19">
                  <c:v>86.743797711479061</c:v>
                </c:pt>
                <c:pt idx="20">
                  <c:v>86.663896507426912</c:v>
                </c:pt>
                <c:pt idx="21">
                  <c:v>86.67594897524917</c:v>
                </c:pt>
                <c:pt idx="22">
                  <c:v>86.672713172543538</c:v>
                </c:pt>
                <c:pt idx="23">
                  <c:v>86.645239370031163</c:v>
                </c:pt>
                <c:pt idx="24">
                  <c:v>86.599384587478454</c:v>
                </c:pt>
                <c:pt idx="25">
                  <c:v>86.61178027964786</c:v>
                </c:pt>
                <c:pt idx="26">
                  <c:v>86.588467655687268</c:v>
                </c:pt>
                <c:pt idx="27">
                  <c:v>86.593519365943308</c:v>
                </c:pt>
                <c:pt idx="28">
                  <c:v>86.531075217230494</c:v>
                </c:pt>
                <c:pt idx="29">
                  <c:v>86.539444271673005</c:v>
                </c:pt>
                <c:pt idx="30">
                  <c:v>86.488947026137396</c:v>
                </c:pt>
                <c:pt idx="31">
                  <c:v>86.543643541568088</c:v>
                </c:pt>
                <c:pt idx="32">
                  <c:v>86.542852697377612</c:v>
                </c:pt>
                <c:pt idx="33">
                  <c:v>86.535403908458193</c:v>
                </c:pt>
                <c:pt idx="34">
                  <c:v>86.54224926548882</c:v>
                </c:pt>
                <c:pt idx="35">
                  <c:v>86.589867851845099</c:v>
                </c:pt>
                <c:pt idx="36">
                  <c:v>86.5810113381104</c:v>
                </c:pt>
                <c:pt idx="37">
                  <c:v>86.64689311458315</c:v>
                </c:pt>
                <c:pt idx="38">
                  <c:v>86.64450112436451</c:v>
                </c:pt>
                <c:pt idx="39">
                  <c:v>86.756646165351498</c:v>
                </c:pt>
                <c:pt idx="40">
                  <c:v>86.805166859352326</c:v>
                </c:pt>
                <c:pt idx="41">
                  <c:v>86.918282372352479</c:v>
                </c:pt>
                <c:pt idx="42">
                  <c:v>87.017506790875103</c:v>
                </c:pt>
                <c:pt idx="43">
                  <c:v>87.085181567531919</c:v>
                </c:pt>
                <c:pt idx="44">
                  <c:v>87.197439460685985</c:v>
                </c:pt>
                <c:pt idx="45">
                  <c:v>87.344863232190136</c:v>
                </c:pt>
                <c:pt idx="46">
                  <c:v>87.490430217767241</c:v>
                </c:pt>
                <c:pt idx="47">
                  <c:v>87.628438160736394</c:v>
                </c:pt>
                <c:pt idx="48">
                  <c:v>87.785268650383472</c:v>
                </c:pt>
                <c:pt idx="49">
                  <c:v>87.926471252120663</c:v>
                </c:pt>
                <c:pt idx="50">
                  <c:v>88.103068512566566</c:v>
                </c:pt>
                <c:pt idx="51">
                  <c:v>88.279069834077887</c:v>
                </c:pt>
                <c:pt idx="52">
                  <c:v>88.462908279628721</c:v>
                </c:pt>
                <c:pt idx="53">
                  <c:v>88.683361610450902</c:v>
                </c:pt>
                <c:pt idx="54">
                  <c:v>88.872353105113618</c:v>
                </c:pt>
                <c:pt idx="55">
                  <c:v>89.065146831350361</c:v>
                </c:pt>
                <c:pt idx="56">
                  <c:v>89.266741644690939</c:v>
                </c:pt>
                <c:pt idx="57">
                  <c:v>89.525107216355792</c:v>
                </c:pt>
                <c:pt idx="58">
                  <c:v>89.671554092922904</c:v>
                </c:pt>
                <c:pt idx="59">
                  <c:v>89.890637623781487</c:v>
                </c:pt>
                <c:pt idx="60">
                  <c:v>90.110321012467836</c:v>
                </c:pt>
                <c:pt idx="61">
                  <c:v>90.357750803403704</c:v>
                </c:pt>
                <c:pt idx="62">
                  <c:v>90.578288730247053</c:v>
                </c:pt>
                <c:pt idx="63">
                  <c:v>90.775741582649715</c:v>
                </c:pt>
                <c:pt idx="64">
                  <c:v>90.998289873381694</c:v>
                </c:pt>
                <c:pt idx="65">
                  <c:v>91.207006744712345</c:v>
                </c:pt>
                <c:pt idx="66">
                  <c:v>91.398192341971424</c:v>
                </c:pt>
                <c:pt idx="67">
                  <c:v>91.516821172940638</c:v>
                </c:pt>
                <c:pt idx="68">
                  <c:v>91.722363614387959</c:v>
                </c:pt>
                <c:pt idx="69">
                  <c:v>91.809945633193792</c:v>
                </c:pt>
                <c:pt idx="70">
                  <c:v>91.999967811135647</c:v>
                </c:pt>
                <c:pt idx="71">
                  <c:v>92.032631334978149</c:v>
                </c:pt>
                <c:pt idx="72">
                  <c:v>92.154205141436719</c:v>
                </c:pt>
                <c:pt idx="73">
                  <c:v>92.228241721557282</c:v>
                </c:pt>
                <c:pt idx="74">
                  <c:v>92.252204439785615</c:v>
                </c:pt>
                <c:pt idx="75">
                  <c:v>92.243359996533073</c:v>
                </c:pt>
                <c:pt idx="76">
                  <c:v>92.196578373223829</c:v>
                </c:pt>
                <c:pt idx="77">
                  <c:v>92.147228242036675</c:v>
                </c:pt>
                <c:pt idx="78">
                  <c:v>92.080062395124401</c:v>
                </c:pt>
                <c:pt idx="79">
                  <c:v>91.990662837975037</c:v>
                </c:pt>
                <c:pt idx="80">
                  <c:v>91.823003627631351</c:v>
                </c:pt>
                <c:pt idx="81">
                  <c:v>91.603449640283742</c:v>
                </c:pt>
                <c:pt idx="82">
                  <c:v>91.454978881852028</c:v>
                </c:pt>
                <c:pt idx="83">
                  <c:v>91.228414911692951</c:v>
                </c:pt>
                <c:pt idx="84">
                  <c:v>90.910508608466145</c:v>
                </c:pt>
                <c:pt idx="85">
                  <c:v>90.597176362456239</c:v>
                </c:pt>
                <c:pt idx="86">
                  <c:v>90.294825588236222</c:v>
                </c:pt>
                <c:pt idx="87">
                  <c:v>89.971417255148324</c:v>
                </c:pt>
                <c:pt idx="88">
                  <c:v>89.601704165266852</c:v>
                </c:pt>
                <c:pt idx="89">
                  <c:v>89.191665238967261</c:v>
                </c:pt>
                <c:pt idx="90">
                  <c:v>88.783726820009065</c:v>
                </c:pt>
                <c:pt idx="91">
                  <c:v>88.345122167610356</c:v>
                </c:pt>
                <c:pt idx="92">
                  <c:v>87.818906195192383</c:v>
                </c:pt>
                <c:pt idx="93">
                  <c:v>87.340852293356946</c:v>
                </c:pt>
                <c:pt idx="94">
                  <c:v>86.854010256406696</c:v>
                </c:pt>
                <c:pt idx="95">
                  <c:v>86.365211450502457</c:v>
                </c:pt>
                <c:pt idx="96">
                  <c:v>85.846385171712399</c:v>
                </c:pt>
                <c:pt idx="97">
                  <c:v>85.284877995398446</c:v>
                </c:pt>
                <c:pt idx="98">
                  <c:v>84.79912620127638</c:v>
                </c:pt>
                <c:pt idx="99">
                  <c:v>84.269882223722135</c:v>
                </c:pt>
                <c:pt idx="100">
                  <c:v>83.737897348572091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DB5-42BB-90ED-CC3367F50A24}"/>
            </c:ext>
          </c:extLst>
        </c:ser>
        <c:ser>
          <c:idx val="10"/>
          <c:order val="10"/>
          <c:tx>
            <c:strRef>
              <c:f>Results!$B$15</c:f>
              <c:strCache>
                <c:ptCount val="1"/>
                <c:pt idx="0">
                  <c:v>B2B FairRite  59430000601 (FT82-43), 3/21, 100pF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1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Results!$C$15:$CY$15</c:f>
              <c:numCache>
                <c:formatCode>0.0</c:formatCode>
                <c:ptCount val="101"/>
                <c:pt idx="0">
                  <c:v>37.861499458024639</c:v>
                </c:pt>
                <c:pt idx="1">
                  <c:v>47.873591381992632</c:v>
                </c:pt>
                <c:pt idx="2">
                  <c:v>56.549696218547453</c:v>
                </c:pt>
                <c:pt idx="3">
                  <c:v>62.489189911375867</c:v>
                </c:pt>
                <c:pt idx="4">
                  <c:v>66.455363199669605</c:v>
                </c:pt>
                <c:pt idx="5">
                  <c:v>69.078468869322791</c:v>
                </c:pt>
                <c:pt idx="6">
                  <c:v>70.953035432249138</c:v>
                </c:pt>
                <c:pt idx="7">
                  <c:v>72.320934890597201</c:v>
                </c:pt>
                <c:pt idx="8">
                  <c:v>73.346567902595126</c:v>
                </c:pt>
                <c:pt idx="9">
                  <c:v>74.121024117182827</c:v>
                </c:pt>
                <c:pt idx="10">
                  <c:v>74.813295051414471</c:v>
                </c:pt>
                <c:pt idx="11">
                  <c:v>75.304874801901107</c:v>
                </c:pt>
                <c:pt idx="12">
                  <c:v>75.780459069934381</c:v>
                </c:pt>
                <c:pt idx="13">
                  <c:v>76.157376975050809</c:v>
                </c:pt>
                <c:pt idx="14">
                  <c:v>76.494193930781435</c:v>
                </c:pt>
                <c:pt idx="15">
                  <c:v>76.793286926657828</c:v>
                </c:pt>
                <c:pt idx="16">
                  <c:v>77.040869086089629</c:v>
                </c:pt>
                <c:pt idx="17">
                  <c:v>77.317689515659993</c:v>
                </c:pt>
                <c:pt idx="18">
                  <c:v>77.524793189598384</c:v>
                </c:pt>
                <c:pt idx="19">
                  <c:v>77.711047953106387</c:v>
                </c:pt>
                <c:pt idx="20">
                  <c:v>77.828623826456038</c:v>
                </c:pt>
                <c:pt idx="21">
                  <c:v>77.997034164127029</c:v>
                </c:pt>
                <c:pt idx="22">
                  <c:v>78.145283341862665</c:v>
                </c:pt>
                <c:pt idx="23">
                  <c:v>78.268525845897969</c:v>
                </c:pt>
                <c:pt idx="24">
                  <c:v>78.361413167451232</c:v>
                </c:pt>
                <c:pt idx="25">
                  <c:v>78.477085625869151</c:v>
                </c:pt>
                <c:pt idx="26">
                  <c:v>78.583029790216159</c:v>
                </c:pt>
                <c:pt idx="27">
                  <c:v>78.650401880727856</c:v>
                </c:pt>
                <c:pt idx="28">
                  <c:v>78.733004032679972</c:v>
                </c:pt>
                <c:pt idx="29">
                  <c:v>78.806752180571436</c:v>
                </c:pt>
                <c:pt idx="30">
                  <c:v>78.86028293761062</c:v>
                </c:pt>
                <c:pt idx="31">
                  <c:v>78.934510731365165</c:v>
                </c:pt>
                <c:pt idx="32">
                  <c:v>79.017758703344668</c:v>
                </c:pt>
                <c:pt idx="33">
                  <c:v>79.050493342546574</c:v>
                </c:pt>
                <c:pt idx="34">
                  <c:v>79.114743051658834</c:v>
                </c:pt>
                <c:pt idx="35">
                  <c:v>79.229655364200596</c:v>
                </c:pt>
                <c:pt idx="36">
                  <c:v>79.254322867714905</c:v>
                </c:pt>
                <c:pt idx="37">
                  <c:v>79.347561311611841</c:v>
                </c:pt>
                <c:pt idx="38">
                  <c:v>79.402091015539384</c:v>
                </c:pt>
                <c:pt idx="39">
                  <c:v>79.531191360999998</c:v>
                </c:pt>
                <c:pt idx="40">
                  <c:v>79.611663844250842</c:v>
                </c:pt>
                <c:pt idx="41">
                  <c:v>79.710944884626727</c:v>
                </c:pt>
                <c:pt idx="42">
                  <c:v>79.820181092565804</c:v>
                </c:pt>
                <c:pt idx="43">
                  <c:v>79.904429855171358</c:v>
                </c:pt>
                <c:pt idx="44">
                  <c:v>80.014152151478811</c:v>
                </c:pt>
                <c:pt idx="45">
                  <c:v>80.147271534968667</c:v>
                </c:pt>
                <c:pt idx="46">
                  <c:v>80.284723957300869</c:v>
                </c:pt>
                <c:pt idx="47">
                  <c:v>80.417111030551197</c:v>
                </c:pt>
                <c:pt idx="48">
                  <c:v>80.608273674170704</c:v>
                </c:pt>
                <c:pt idx="49">
                  <c:v>80.7408925817643</c:v>
                </c:pt>
                <c:pt idx="50">
                  <c:v>80.927728338932141</c:v>
                </c:pt>
                <c:pt idx="51">
                  <c:v>81.102867707621797</c:v>
                </c:pt>
                <c:pt idx="52">
                  <c:v>81.309912786633816</c:v>
                </c:pt>
                <c:pt idx="53">
                  <c:v>81.515298383186945</c:v>
                </c:pt>
                <c:pt idx="54">
                  <c:v>81.743455101922379</c:v>
                </c:pt>
                <c:pt idx="55">
                  <c:v>81.947049617298603</c:v>
                </c:pt>
                <c:pt idx="56">
                  <c:v>82.157109606229454</c:v>
                </c:pt>
                <c:pt idx="57">
                  <c:v>82.410562189078675</c:v>
                </c:pt>
                <c:pt idx="58">
                  <c:v>82.586242022506397</c:v>
                </c:pt>
                <c:pt idx="59">
                  <c:v>82.821430319694429</c:v>
                </c:pt>
                <c:pt idx="60">
                  <c:v>83.056829777809384</c:v>
                </c:pt>
                <c:pt idx="61">
                  <c:v>83.293765710526003</c:v>
                </c:pt>
                <c:pt idx="62">
                  <c:v>83.539365181811121</c:v>
                </c:pt>
                <c:pt idx="63">
                  <c:v>83.74991281816358</c:v>
                </c:pt>
                <c:pt idx="64">
                  <c:v>84.008517223910104</c:v>
                </c:pt>
                <c:pt idx="65">
                  <c:v>84.252307821507188</c:v>
                </c:pt>
                <c:pt idx="66">
                  <c:v>84.469516206143865</c:v>
                </c:pt>
                <c:pt idx="67">
                  <c:v>84.617733064943309</c:v>
                </c:pt>
                <c:pt idx="68">
                  <c:v>84.851577426056139</c:v>
                </c:pt>
                <c:pt idx="69">
                  <c:v>84.998464526484256</c:v>
                </c:pt>
                <c:pt idx="70">
                  <c:v>85.217138100384489</c:v>
                </c:pt>
                <c:pt idx="71">
                  <c:v>85.326533334772265</c:v>
                </c:pt>
                <c:pt idx="72">
                  <c:v>85.486429059237238</c:v>
                </c:pt>
                <c:pt idx="73">
                  <c:v>85.63575231992769</c:v>
                </c:pt>
                <c:pt idx="74">
                  <c:v>85.732273430313271</c:v>
                </c:pt>
                <c:pt idx="75">
                  <c:v>85.781430143475689</c:v>
                </c:pt>
                <c:pt idx="76">
                  <c:v>85.838980804119529</c:v>
                </c:pt>
                <c:pt idx="77">
                  <c:v>85.876059279696804</c:v>
                </c:pt>
                <c:pt idx="78">
                  <c:v>85.92005954525402</c:v>
                </c:pt>
                <c:pt idx="79">
                  <c:v>85.908337432230638</c:v>
                </c:pt>
                <c:pt idx="80">
                  <c:v>85.895767178831349</c:v>
                </c:pt>
                <c:pt idx="81">
                  <c:v>85.815776586184896</c:v>
                </c:pt>
                <c:pt idx="82">
                  <c:v>85.774650840968164</c:v>
                </c:pt>
                <c:pt idx="83">
                  <c:v>85.647038057833612</c:v>
                </c:pt>
                <c:pt idx="84">
                  <c:v>85.519203530552133</c:v>
                </c:pt>
                <c:pt idx="85">
                  <c:v>85.375461928647852</c:v>
                </c:pt>
                <c:pt idx="86">
                  <c:v>85.241482779278314</c:v>
                </c:pt>
                <c:pt idx="87">
                  <c:v>85.086082301690212</c:v>
                </c:pt>
                <c:pt idx="88">
                  <c:v>84.860613144202532</c:v>
                </c:pt>
                <c:pt idx="89">
                  <c:v>84.661764346486436</c:v>
                </c:pt>
                <c:pt idx="90">
                  <c:v>84.451863310882587</c:v>
                </c:pt>
                <c:pt idx="91">
                  <c:v>84.189095817094966</c:v>
                </c:pt>
                <c:pt idx="92">
                  <c:v>83.875138945577888</c:v>
                </c:pt>
                <c:pt idx="93">
                  <c:v>83.621388166963598</c:v>
                </c:pt>
                <c:pt idx="94">
                  <c:v>83.33117270481678</c:v>
                </c:pt>
                <c:pt idx="95">
                  <c:v>83.036553291005518</c:v>
                </c:pt>
                <c:pt idx="96">
                  <c:v>82.748546347171555</c:v>
                </c:pt>
                <c:pt idx="97">
                  <c:v>82.397355993502615</c:v>
                </c:pt>
                <c:pt idx="98">
                  <c:v>82.116830083546205</c:v>
                </c:pt>
                <c:pt idx="99">
                  <c:v>81.76598715560155</c:v>
                </c:pt>
                <c:pt idx="100">
                  <c:v>81.448914335612841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DB5-42BB-90ED-CC3367F50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25776"/>
        <c:axId val="975330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Results!$B$5</c15:sqref>
                        </c15:formulaRef>
                      </c:ext>
                    </c:extLst>
                    <c:strCache>
                      <c:ptCount val="1"/>
                      <c:pt idx="0">
                        <c:v>FairRite 2643803802 (FT240-43), 2/15,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Results!$C$5:$CY$5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95.072021983492888</c:v>
                      </c:pt>
                      <c:pt idx="1">
                        <c:v>91.770748779880165</c:v>
                      </c:pt>
                      <c:pt idx="2">
                        <c:v>88.024886854142849</c:v>
                      </c:pt>
                      <c:pt idx="3">
                        <c:v>86.68434277563783</c:v>
                      </c:pt>
                      <c:pt idx="4">
                        <c:v>84.498873388530654</c:v>
                      </c:pt>
                      <c:pt idx="5">
                        <c:v>83.033172454283246</c:v>
                      </c:pt>
                      <c:pt idx="6">
                        <c:v>80.518823975920512</c:v>
                      </c:pt>
                      <c:pt idx="7">
                        <c:v>77.784271542618058</c:v>
                      </c:pt>
                      <c:pt idx="8">
                        <c:v>79.027026834163649</c:v>
                      </c:pt>
                      <c:pt idx="9">
                        <c:v>78.263461824236046</c:v>
                      </c:pt>
                      <c:pt idx="10">
                        <c:v>76.803921590495179</c:v>
                      </c:pt>
                      <c:pt idx="11">
                        <c:v>76.776499952420295</c:v>
                      </c:pt>
                      <c:pt idx="12">
                        <c:v>77.264460714749347</c:v>
                      </c:pt>
                      <c:pt idx="13">
                        <c:v>76.710259963076695</c:v>
                      </c:pt>
                      <c:pt idx="14">
                        <c:v>75.902277204250026</c:v>
                      </c:pt>
                      <c:pt idx="15">
                        <c:v>76.382915914406084</c:v>
                      </c:pt>
                      <c:pt idx="16">
                        <c:v>76.082065674497102</c:v>
                      </c:pt>
                      <c:pt idx="17">
                        <c:v>76.404905318593421</c:v>
                      </c:pt>
                      <c:pt idx="18">
                        <c:v>75.645637999266441</c:v>
                      </c:pt>
                      <c:pt idx="19">
                        <c:v>75.678015804790078</c:v>
                      </c:pt>
                      <c:pt idx="20">
                        <c:v>76.159446398347768</c:v>
                      </c:pt>
                      <c:pt idx="21">
                        <c:v>75.860145036682908</c:v>
                      </c:pt>
                      <c:pt idx="22">
                        <c:v>76.975324941455952</c:v>
                      </c:pt>
                      <c:pt idx="23">
                        <c:v>77.416058396658684</c:v>
                      </c:pt>
                      <c:pt idx="24">
                        <c:v>76.515074877028141</c:v>
                      </c:pt>
                      <c:pt idx="25">
                        <c:v>76.31752032776788</c:v>
                      </c:pt>
                      <c:pt idx="26">
                        <c:v>76.207832196621538</c:v>
                      </c:pt>
                      <c:pt idx="27">
                        <c:v>75.418378376373056</c:v>
                      </c:pt>
                      <c:pt idx="28">
                        <c:v>75.811595682422038</c:v>
                      </c:pt>
                      <c:pt idx="29">
                        <c:v>76.262564971392877</c:v>
                      </c:pt>
                      <c:pt idx="30">
                        <c:v>76.495208252387314</c:v>
                      </c:pt>
                      <c:pt idx="31">
                        <c:v>77.129716294885313</c:v>
                      </c:pt>
                      <c:pt idx="32">
                        <c:v>76.628829280355532</c:v>
                      </c:pt>
                      <c:pt idx="33">
                        <c:v>76.525510527421403</c:v>
                      </c:pt>
                      <c:pt idx="34">
                        <c:v>76.459596742807264</c:v>
                      </c:pt>
                      <c:pt idx="35">
                        <c:v>77.301660390586832</c:v>
                      </c:pt>
                      <c:pt idx="36">
                        <c:v>77.24616526885508</c:v>
                      </c:pt>
                      <c:pt idx="37">
                        <c:v>76.099336062852913</c:v>
                      </c:pt>
                      <c:pt idx="38">
                        <c:v>77.613588462177006</c:v>
                      </c:pt>
                      <c:pt idx="39">
                        <c:v>76.824779791279852</c:v>
                      </c:pt>
                      <c:pt idx="40">
                        <c:v>76.794220143903161</c:v>
                      </c:pt>
                      <c:pt idx="41">
                        <c:v>76.110180456099883</c:v>
                      </c:pt>
                      <c:pt idx="42">
                        <c:v>76.661536351382011</c:v>
                      </c:pt>
                      <c:pt idx="43">
                        <c:v>76.326446840420829</c:v>
                      </c:pt>
                      <c:pt idx="44">
                        <c:v>76.363229134481841</c:v>
                      </c:pt>
                      <c:pt idx="45">
                        <c:v>77.103328747100562</c:v>
                      </c:pt>
                      <c:pt idx="46">
                        <c:v>77.023602880819325</c:v>
                      </c:pt>
                      <c:pt idx="47">
                        <c:v>76.595932801589797</c:v>
                      </c:pt>
                      <c:pt idx="48">
                        <c:v>77.46717168677182</c:v>
                      </c:pt>
                      <c:pt idx="49">
                        <c:v>77.29321642289743</c:v>
                      </c:pt>
                      <c:pt idx="50">
                        <c:v>76.656817369834997</c:v>
                      </c:pt>
                      <c:pt idx="51">
                        <c:v>77.570676363659146</c:v>
                      </c:pt>
                      <c:pt idx="52">
                        <c:v>77.915855590692885</c:v>
                      </c:pt>
                      <c:pt idx="53">
                        <c:v>76.534384166313956</c:v>
                      </c:pt>
                      <c:pt idx="54">
                        <c:v>75.737893598460971</c:v>
                      </c:pt>
                      <c:pt idx="55">
                        <c:v>76.750193975467056</c:v>
                      </c:pt>
                      <c:pt idx="56">
                        <c:v>77.432459666340222</c:v>
                      </c:pt>
                      <c:pt idx="57">
                        <c:v>77.192917921183053</c:v>
                      </c:pt>
                      <c:pt idx="58">
                        <c:v>77.245348186636562</c:v>
                      </c:pt>
                      <c:pt idx="59">
                        <c:v>75.935644060607032</c:v>
                      </c:pt>
                      <c:pt idx="60">
                        <c:v>76.899732039914554</c:v>
                      </c:pt>
                      <c:pt idx="61">
                        <c:v>76.441887214719117</c:v>
                      </c:pt>
                      <c:pt idx="62">
                        <c:v>76.998042503988188</c:v>
                      </c:pt>
                      <c:pt idx="63">
                        <c:v>76.403965061157891</c:v>
                      </c:pt>
                      <c:pt idx="64">
                        <c:v>75.269408887743836</c:v>
                      </c:pt>
                      <c:pt idx="65">
                        <c:v>76.33836032804281</c:v>
                      </c:pt>
                      <c:pt idx="66">
                        <c:v>76.474341260433917</c:v>
                      </c:pt>
                      <c:pt idx="67">
                        <c:v>76.042277545112697</c:v>
                      </c:pt>
                      <c:pt idx="68">
                        <c:v>76.709564377804199</c:v>
                      </c:pt>
                      <c:pt idx="69">
                        <c:v>75.805178398818626</c:v>
                      </c:pt>
                      <c:pt idx="70">
                        <c:v>75.803625606809234</c:v>
                      </c:pt>
                      <c:pt idx="71">
                        <c:v>74.830700971930384</c:v>
                      </c:pt>
                      <c:pt idx="72">
                        <c:v>75.966029564465103</c:v>
                      </c:pt>
                      <c:pt idx="73">
                        <c:v>75.461356925517947</c:v>
                      </c:pt>
                      <c:pt idx="74">
                        <c:v>74.920386207528097</c:v>
                      </c:pt>
                      <c:pt idx="75">
                        <c:v>76.233734800313343</c:v>
                      </c:pt>
                      <c:pt idx="76">
                        <c:v>75.635616845101126</c:v>
                      </c:pt>
                      <c:pt idx="77">
                        <c:v>75.111488651734646</c:v>
                      </c:pt>
                      <c:pt idx="78">
                        <c:v>74.778994460090587</c:v>
                      </c:pt>
                      <c:pt idx="79">
                        <c:v>75.580035079849679</c:v>
                      </c:pt>
                      <c:pt idx="80">
                        <c:v>74.732911909303695</c:v>
                      </c:pt>
                      <c:pt idx="81">
                        <c:v>74.159026022347831</c:v>
                      </c:pt>
                      <c:pt idx="82">
                        <c:v>74.984457328066398</c:v>
                      </c:pt>
                      <c:pt idx="83">
                        <c:v>74.420269960857553</c:v>
                      </c:pt>
                      <c:pt idx="84">
                        <c:v>73.934378232511435</c:v>
                      </c:pt>
                      <c:pt idx="85">
                        <c:v>73.606218214429603</c:v>
                      </c:pt>
                      <c:pt idx="86">
                        <c:v>73.347294133587354</c:v>
                      </c:pt>
                      <c:pt idx="87">
                        <c:v>72.889573816047971</c:v>
                      </c:pt>
                      <c:pt idx="88">
                        <c:v>73.772630317651917</c:v>
                      </c:pt>
                      <c:pt idx="89">
                        <c:v>72.92624443252258</c:v>
                      </c:pt>
                      <c:pt idx="90">
                        <c:v>72.269722453118874</c:v>
                      </c:pt>
                      <c:pt idx="91">
                        <c:v>73.269588878684743</c:v>
                      </c:pt>
                      <c:pt idx="92">
                        <c:v>72.554253142910525</c:v>
                      </c:pt>
                      <c:pt idx="93">
                        <c:v>71.415748416449063</c:v>
                      </c:pt>
                      <c:pt idx="94">
                        <c:v>72.714119892801989</c:v>
                      </c:pt>
                      <c:pt idx="95">
                        <c:v>72.191516886820665</c:v>
                      </c:pt>
                      <c:pt idx="96">
                        <c:v>72.076099678181976</c:v>
                      </c:pt>
                      <c:pt idx="97">
                        <c:v>71.62081670373631</c:v>
                      </c:pt>
                      <c:pt idx="98">
                        <c:v>71.009485581149022</c:v>
                      </c:pt>
                      <c:pt idx="99">
                        <c:v>70.818261072340121</c:v>
                      </c:pt>
                      <c:pt idx="100">
                        <c:v>70.994272856023684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DB5-42BB-90ED-CC3367F50A2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Results!$B$6</c15:sqref>
                        </c15:formulaRef>
                      </c:ext>
                    </c:extLst>
                    <c:strCache>
                      <c:ptCount val="1"/>
                      <c:pt idx="0">
                        <c:v>FairRite 2643251002 (MM0OPX), 2/15,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Results!$C$6:$CY$6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103.34935124026256</c:v>
                      </c:pt>
                      <c:pt idx="1">
                        <c:v>98.85960740750815</c:v>
                      </c:pt>
                      <c:pt idx="2">
                        <c:v>95.883042709038904</c:v>
                      </c:pt>
                      <c:pt idx="3">
                        <c:v>95.387943908174307</c:v>
                      </c:pt>
                      <c:pt idx="4">
                        <c:v>94.427945753426798</c:v>
                      </c:pt>
                      <c:pt idx="5">
                        <c:v>94.206534537914337</c:v>
                      </c:pt>
                      <c:pt idx="6">
                        <c:v>92.521565544412638</c:v>
                      </c:pt>
                      <c:pt idx="7">
                        <c:v>90.310303204732506</c:v>
                      </c:pt>
                      <c:pt idx="8">
                        <c:v>92.469196074546815</c:v>
                      </c:pt>
                      <c:pt idx="9">
                        <c:v>92.02508037760964</c:v>
                      </c:pt>
                      <c:pt idx="10">
                        <c:v>90.782019854593017</c:v>
                      </c:pt>
                      <c:pt idx="11">
                        <c:v>90.956961846519079</c:v>
                      </c:pt>
                      <c:pt idx="12">
                        <c:v>91.918310062807237</c:v>
                      </c:pt>
                      <c:pt idx="13">
                        <c:v>91.454788253711371</c:v>
                      </c:pt>
                      <c:pt idx="14">
                        <c:v>90.642829730353156</c:v>
                      </c:pt>
                      <c:pt idx="15">
                        <c:v>91.307422462879529</c:v>
                      </c:pt>
                      <c:pt idx="16">
                        <c:v>90.909320824068033</c:v>
                      </c:pt>
                      <c:pt idx="17">
                        <c:v>91.384849110600612</c:v>
                      </c:pt>
                      <c:pt idx="18">
                        <c:v>90.397903460723114</c:v>
                      </c:pt>
                      <c:pt idx="19">
                        <c:v>90.549612207693599</c:v>
                      </c:pt>
                      <c:pt idx="20">
                        <c:v>91.300106044761804</c:v>
                      </c:pt>
                      <c:pt idx="21">
                        <c:v>90.845117386100455</c:v>
                      </c:pt>
                      <c:pt idx="22">
                        <c:v>92.210163699058583</c:v>
                      </c:pt>
                      <c:pt idx="23">
                        <c:v>92.832874526769302</c:v>
                      </c:pt>
                      <c:pt idx="24">
                        <c:v>91.668338981080211</c:v>
                      </c:pt>
                      <c:pt idx="25">
                        <c:v>91.492333669717524</c:v>
                      </c:pt>
                      <c:pt idx="26">
                        <c:v>91.252168082045955</c:v>
                      </c:pt>
                      <c:pt idx="27">
                        <c:v>90.297088004300662</c:v>
                      </c:pt>
                      <c:pt idx="28">
                        <c:v>90.696215819227589</c:v>
                      </c:pt>
                      <c:pt idx="29">
                        <c:v>91.202814546700466</c:v>
                      </c:pt>
                      <c:pt idx="30">
                        <c:v>91.535491119615955</c:v>
                      </c:pt>
                      <c:pt idx="31">
                        <c:v>92.258297414538546</c:v>
                      </c:pt>
                      <c:pt idx="32">
                        <c:v>91.778593992247579</c:v>
                      </c:pt>
                      <c:pt idx="33">
                        <c:v>91.488699601671257</c:v>
                      </c:pt>
                      <c:pt idx="34">
                        <c:v>91.385603526328026</c:v>
                      </c:pt>
                      <c:pt idx="35">
                        <c:v>92.466411914433323</c:v>
                      </c:pt>
                      <c:pt idx="36">
                        <c:v>92.444093705127656</c:v>
                      </c:pt>
                      <c:pt idx="37">
                        <c:v>90.944147130628252</c:v>
                      </c:pt>
                      <c:pt idx="38">
                        <c:v>92.734002466868986</c:v>
                      </c:pt>
                      <c:pt idx="39">
                        <c:v>91.872710687737651</c:v>
                      </c:pt>
                      <c:pt idx="40">
                        <c:v>91.690579486215171</c:v>
                      </c:pt>
                      <c:pt idx="41">
                        <c:v>90.879967325048952</c:v>
                      </c:pt>
                      <c:pt idx="42">
                        <c:v>91.610726136187381</c:v>
                      </c:pt>
                      <c:pt idx="43">
                        <c:v>91.071031713592703</c:v>
                      </c:pt>
                      <c:pt idx="44">
                        <c:v>91.112808988323266</c:v>
                      </c:pt>
                      <c:pt idx="45">
                        <c:v>92.006010483798988</c:v>
                      </c:pt>
                      <c:pt idx="46">
                        <c:v>92.201454308792847</c:v>
                      </c:pt>
                      <c:pt idx="47">
                        <c:v>91.533632615922059</c:v>
                      </c:pt>
                      <c:pt idx="48">
                        <c:v>92.49690038361797</c:v>
                      </c:pt>
                      <c:pt idx="49">
                        <c:v>92.285005817795309</c:v>
                      </c:pt>
                      <c:pt idx="50">
                        <c:v>91.53068653787615</c:v>
                      </c:pt>
                      <c:pt idx="51">
                        <c:v>92.559068740915734</c:v>
                      </c:pt>
                      <c:pt idx="52">
                        <c:v>92.967612014441215</c:v>
                      </c:pt>
                      <c:pt idx="53">
                        <c:v>91.480175123237643</c:v>
                      </c:pt>
                      <c:pt idx="54">
                        <c:v>90.474306602245491</c:v>
                      </c:pt>
                      <c:pt idx="55">
                        <c:v>91.685131450282313</c:v>
                      </c:pt>
                      <c:pt idx="56">
                        <c:v>92.489954735778142</c:v>
                      </c:pt>
                      <c:pt idx="57">
                        <c:v>92.059623928441894</c:v>
                      </c:pt>
                      <c:pt idx="58">
                        <c:v>92.339841333466396</c:v>
                      </c:pt>
                      <c:pt idx="59">
                        <c:v>90.893723266693996</c:v>
                      </c:pt>
                      <c:pt idx="60">
                        <c:v>91.875617854621211</c:v>
                      </c:pt>
                      <c:pt idx="61">
                        <c:v>91.405119347774786</c:v>
                      </c:pt>
                      <c:pt idx="62">
                        <c:v>92.077459573528614</c:v>
                      </c:pt>
                      <c:pt idx="63">
                        <c:v>91.398804748066738</c:v>
                      </c:pt>
                      <c:pt idx="64">
                        <c:v>90.107455133395462</c:v>
                      </c:pt>
                      <c:pt idx="65">
                        <c:v>91.291077000068341</c:v>
                      </c:pt>
                      <c:pt idx="66">
                        <c:v>91.619033832624751</c:v>
                      </c:pt>
                      <c:pt idx="67">
                        <c:v>90.966872906294086</c:v>
                      </c:pt>
                      <c:pt idx="68">
                        <c:v>91.900406807515239</c:v>
                      </c:pt>
                      <c:pt idx="69">
                        <c:v>90.742031389908064</c:v>
                      </c:pt>
                      <c:pt idx="70">
                        <c:v>90.93985109278853</c:v>
                      </c:pt>
                      <c:pt idx="71">
                        <c:v>89.835473062173619</c:v>
                      </c:pt>
                      <c:pt idx="72">
                        <c:v>91.12144281008834</c:v>
                      </c:pt>
                      <c:pt idx="73">
                        <c:v>90.638500899775877</c:v>
                      </c:pt>
                      <c:pt idx="74">
                        <c:v>89.968896666845225</c:v>
                      </c:pt>
                      <c:pt idx="75">
                        <c:v>91.688310465693462</c:v>
                      </c:pt>
                      <c:pt idx="76">
                        <c:v>90.880616771159211</c:v>
                      </c:pt>
                      <c:pt idx="77">
                        <c:v>90.339627713585799</c:v>
                      </c:pt>
                      <c:pt idx="78">
                        <c:v>89.920452912871198</c:v>
                      </c:pt>
                      <c:pt idx="79">
                        <c:v>91.117915702374248</c:v>
                      </c:pt>
                      <c:pt idx="80">
                        <c:v>90.152173749725279</c:v>
                      </c:pt>
                      <c:pt idx="81">
                        <c:v>89.548822874867753</c:v>
                      </c:pt>
                      <c:pt idx="82">
                        <c:v>90.565130521376716</c:v>
                      </c:pt>
                      <c:pt idx="83">
                        <c:v>89.986538056282896</c:v>
                      </c:pt>
                      <c:pt idx="84">
                        <c:v>89.524217425863355</c:v>
                      </c:pt>
                      <c:pt idx="85">
                        <c:v>89.084244321900471</c:v>
                      </c:pt>
                      <c:pt idx="86">
                        <c:v>89.036847819992261</c:v>
                      </c:pt>
                      <c:pt idx="87">
                        <c:v>88.364023167020918</c:v>
                      </c:pt>
                      <c:pt idx="88">
                        <c:v>89.577735179409018</c:v>
                      </c:pt>
                      <c:pt idx="89">
                        <c:v>88.600175163705913</c:v>
                      </c:pt>
                      <c:pt idx="90">
                        <c:v>87.816907066449843</c:v>
                      </c:pt>
                      <c:pt idx="91">
                        <c:v>89.063208140732428</c:v>
                      </c:pt>
                      <c:pt idx="92">
                        <c:v>88.301357948898385</c:v>
                      </c:pt>
                      <c:pt idx="93">
                        <c:v>86.973415050954657</c:v>
                      </c:pt>
                      <c:pt idx="94">
                        <c:v>88.672495531280703</c:v>
                      </c:pt>
                      <c:pt idx="95">
                        <c:v>88.036636122610176</c:v>
                      </c:pt>
                      <c:pt idx="96">
                        <c:v>87.897002157260474</c:v>
                      </c:pt>
                      <c:pt idx="97">
                        <c:v>87.642576030241528</c:v>
                      </c:pt>
                      <c:pt idx="98">
                        <c:v>86.799658502773838</c:v>
                      </c:pt>
                      <c:pt idx="99">
                        <c:v>86.735500420178383</c:v>
                      </c:pt>
                      <c:pt idx="100">
                        <c:v>87.129353292933374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DB5-42BB-90ED-CC3367F50A2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Results!$B$13</c15:sqref>
                        </c15:formulaRef>
                      </c:ext>
                    </c:extLst>
                    <c:strCache>
                      <c:ptCount val="1"/>
                      <c:pt idx="0">
                        <c:v>Amidon FT140-43  2/14,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1.29</c:v>
                      </c:pt>
                      <c:pt idx="2">
                        <c:v>1.58</c:v>
                      </c:pt>
                      <c:pt idx="3">
                        <c:v>1.87</c:v>
                      </c:pt>
                      <c:pt idx="4">
                        <c:v>2.16</c:v>
                      </c:pt>
                      <c:pt idx="5">
                        <c:v>2.4500000000000002</c:v>
                      </c:pt>
                      <c:pt idx="6">
                        <c:v>2.74</c:v>
                      </c:pt>
                      <c:pt idx="7">
                        <c:v>3.03</c:v>
                      </c:pt>
                      <c:pt idx="8">
                        <c:v>3.32</c:v>
                      </c:pt>
                      <c:pt idx="9">
                        <c:v>3.61</c:v>
                      </c:pt>
                      <c:pt idx="10">
                        <c:v>3.9</c:v>
                      </c:pt>
                      <c:pt idx="11">
                        <c:v>4.1900000000000004</c:v>
                      </c:pt>
                      <c:pt idx="12">
                        <c:v>4.4800000000000004</c:v>
                      </c:pt>
                      <c:pt idx="13">
                        <c:v>4.7699999999999996</c:v>
                      </c:pt>
                      <c:pt idx="14">
                        <c:v>5.0599999999999996</c:v>
                      </c:pt>
                      <c:pt idx="15">
                        <c:v>5.35</c:v>
                      </c:pt>
                      <c:pt idx="16">
                        <c:v>5.64</c:v>
                      </c:pt>
                      <c:pt idx="17">
                        <c:v>5.93</c:v>
                      </c:pt>
                      <c:pt idx="18">
                        <c:v>6.22</c:v>
                      </c:pt>
                      <c:pt idx="19">
                        <c:v>6.51</c:v>
                      </c:pt>
                      <c:pt idx="20">
                        <c:v>6.8</c:v>
                      </c:pt>
                      <c:pt idx="21">
                        <c:v>7.09</c:v>
                      </c:pt>
                      <c:pt idx="22">
                        <c:v>7.38</c:v>
                      </c:pt>
                      <c:pt idx="23">
                        <c:v>7.67</c:v>
                      </c:pt>
                      <c:pt idx="24">
                        <c:v>7.96</c:v>
                      </c:pt>
                      <c:pt idx="25">
                        <c:v>8.25</c:v>
                      </c:pt>
                      <c:pt idx="26">
                        <c:v>8.5399999999999991</c:v>
                      </c:pt>
                      <c:pt idx="27">
                        <c:v>8.83</c:v>
                      </c:pt>
                      <c:pt idx="28">
                        <c:v>9.1199999999999992</c:v>
                      </c:pt>
                      <c:pt idx="29">
                        <c:v>9.41</c:v>
                      </c:pt>
                      <c:pt idx="30">
                        <c:v>9.6999999999999993</c:v>
                      </c:pt>
                      <c:pt idx="31">
                        <c:v>9.99</c:v>
                      </c:pt>
                      <c:pt idx="32">
                        <c:v>10.28</c:v>
                      </c:pt>
                      <c:pt idx="33">
                        <c:v>10.57</c:v>
                      </c:pt>
                      <c:pt idx="34">
                        <c:v>10.86</c:v>
                      </c:pt>
                      <c:pt idx="35">
                        <c:v>11.15</c:v>
                      </c:pt>
                      <c:pt idx="36">
                        <c:v>11.44</c:v>
                      </c:pt>
                      <c:pt idx="37">
                        <c:v>11.73</c:v>
                      </c:pt>
                      <c:pt idx="38">
                        <c:v>12.02</c:v>
                      </c:pt>
                      <c:pt idx="39">
                        <c:v>12.31</c:v>
                      </c:pt>
                      <c:pt idx="40">
                        <c:v>12.6</c:v>
                      </c:pt>
                      <c:pt idx="41">
                        <c:v>12.89</c:v>
                      </c:pt>
                      <c:pt idx="42">
                        <c:v>13.18</c:v>
                      </c:pt>
                      <c:pt idx="43">
                        <c:v>13.47</c:v>
                      </c:pt>
                      <c:pt idx="44">
                        <c:v>13.76</c:v>
                      </c:pt>
                      <c:pt idx="45">
                        <c:v>14.05</c:v>
                      </c:pt>
                      <c:pt idx="46">
                        <c:v>14.34</c:v>
                      </c:pt>
                      <c:pt idx="47">
                        <c:v>14.63</c:v>
                      </c:pt>
                      <c:pt idx="48">
                        <c:v>14.92</c:v>
                      </c:pt>
                      <c:pt idx="49">
                        <c:v>15.21</c:v>
                      </c:pt>
                      <c:pt idx="50">
                        <c:v>15.5</c:v>
                      </c:pt>
                      <c:pt idx="51">
                        <c:v>15.79</c:v>
                      </c:pt>
                      <c:pt idx="52">
                        <c:v>16.079999999999998</c:v>
                      </c:pt>
                      <c:pt idx="53">
                        <c:v>16.37</c:v>
                      </c:pt>
                      <c:pt idx="54">
                        <c:v>16.66</c:v>
                      </c:pt>
                      <c:pt idx="55">
                        <c:v>16.95</c:v>
                      </c:pt>
                      <c:pt idx="56">
                        <c:v>17.239999999999998</c:v>
                      </c:pt>
                      <c:pt idx="57">
                        <c:v>17.53</c:v>
                      </c:pt>
                      <c:pt idx="58">
                        <c:v>17.82</c:v>
                      </c:pt>
                      <c:pt idx="59">
                        <c:v>18.11</c:v>
                      </c:pt>
                      <c:pt idx="60">
                        <c:v>18.399999999999999</c:v>
                      </c:pt>
                      <c:pt idx="61">
                        <c:v>18.690000000000001</c:v>
                      </c:pt>
                      <c:pt idx="62">
                        <c:v>18.98</c:v>
                      </c:pt>
                      <c:pt idx="63">
                        <c:v>19.27</c:v>
                      </c:pt>
                      <c:pt idx="64">
                        <c:v>19.559999999999999</c:v>
                      </c:pt>
                      <c:pt idx="65">
                        <c:v>19.850000000000001</c:v>
                      </c:pt>
                      <c:pt idx="66">
                        <c:v>20.14</c:v>
                      </c:pt>
                      <c:pt idx="67">
                        <c:v>20.43</c:v>
                      </c:pt>
                      <c:pt idx="68">
                        <c:v>20.72</c:v>
                      </c:pt>
                      <c:pt idx="69">
                        <c:v>21.01</c:v>
                      </c:pt>
                      <c:pt idx="70">
                        <c:v>21.3</c:v>
                      </c:pt>
                      <c:pt idx="71">
                        <c:v>21.59</c:v>
                      </c:pt>
                      <c:pt idx="72">
                        <c:v>21.88</c:v>
                      </c:pt>
                      <c:pt idx="73">
                        <c:v>22.17</c:v>
                      </c:pt>
                      <c:pt idx="74">
                        <c:v>22.46</c:v>
                      </c:pt>
                      <c:pt idx="75">
                        <c:v>22.75</c:v>
                      </c:pt>
                      <c:pt idx="76">
                        <c:v>23.04</c:v>
                      </c:pt>
                      <c:pt idx="77">
                        <c:v>23.33</c:v>
                      </c:pt>
                      <c:pt idx="78">
                        <c:v>23.62</c:v>
                      </c:pt>
                      <c:pt idx="79">
                        <c:v>23.91</c:v>
                      </c:pt>
                      <c:pt idx="80">
                        <c:v>24.2</c:v>
                      </c:pt>
                      <c:pt idx="81">
                        <c:v>24.49</c:v>
                      </c:pt>
                      <c:pt idx="82">
                        <c:v>24.78</c:v>
                      </c:pt>
                      <c:pt idx="83">
                        <c:v>25.07</c:v>
                      </c:pt>
                      <c:pt idx="84">
                        <c:v>25.36</c:v>
                      </c:pt>
                      <c:pt idx="85">
                        <c:v>25.65</c:v>
                      </c:pt>
                      <c:pt idx="86">
                        <c:v>25.94</c:v>
                      </c:pt>
                      <c:pt idx="87">
                        <c:v>26.23</c:v>
                      </c:pt>
                      <c:pt idx="88">
                        <c:v>26.52</c:v>
                      </c:pt>
                      <c:pt idx="89">
                        <c:v>26.81</c:v>
                      </c:pt>
                      <c:pt idx="90">
                        <c:v>27.1</c:v>
                      </c:pt>
                      <c:pt idx="91">
                        <c:v>27.39</c:v>
                      </c:pt>
                      <c:pt idx="92">
                        <c:v>27.68</c:v>
                      </c:pt>
                      <c:pt idx="93">
                        <c:v>27.97</c:v>
                      </c:pt>
                      <c:pt idx="94">
                        <c:v>28.26</c:v>
                      </c:pt>
                      <c:pt idx="95">
                        <c:v>28.55</c:v>
                      </c:pt>
                      <c:pt idx="96">
                        <c:v>28.84</c:v>
                      </c:pt>
                      <c:pt idx="97">
                        <c:v>29.13</c:v>
                      </c:pt>
                      <c:pt idx="98">
                        <c:v>29.42</c:v>
                      </c:pt>
                      <c:pt idx="99">
                        <c:v>29.71</c:v>
                      </c:pt>
                      <c:pt idx="100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Results!$C$13:$CY$13</c15:sqref>
                        </c15:formulaRef>
                      </c:ext>
                    </c:extLst>
                    <c:numCache>
                      <c:formatCode>0.0</c:formatCode>
                      <c:ptCount val="101"/>
                      <c:pt idx="0">
                        <c:v>63.142217975446911</c:v>
                      </c:pt>
                      <c:pt idx="1">
                        <c:v>67.025334914892781</c:v>
                      </c:pt>
                      <c:pt idx="2">
                        <c:v>69.979433953383761</c:v>
                      </c:pt>
                      <c:pt idx="3">
                        <c:v>73.693426633029929</c:v>
                      </c:pt>
                      <c:pt idx="4">
                        <c:v>75.024900864633977</c:v>
                      </c:pt>
                      <c:pt idx="5">
                        <c:v>77.332166131108067</c:v>
                      </c:pt>
                      <c:pt idx="6">
                        <c:v>77.716695076622599</c:v>
                      </c:pt>
                      <c:pt idx="7">
                        <c:v>77.754240775767954</c:v>
                      </c:pt>
                      <c:pt idx="8">
                        <c:v>78.558373757356634</c:v>
                      </c:pt>
                      <c:pt idx="9">
                        <c:v>79.290020033075976</c:v>
                      </c:pt>
                      <c:pt idx="10">
                        <c:v>78.835969492029378</c:v>
                      </c:pt>
                      <c:pt idx="11">
                        <c:v>79.519533600030059</c:v>
                      </c:pt>
                      <c:pt idx="12">
                        <c:v>79.046376672234359</c:v>
                      </c:pt>
                      <c:pt idx="13">
                        <c:v>78.873519247779782</c:v>
                      </c:pt>
                      <c:pt idx="14">
                        <c:v>78.740267424404422</c:v>
                      </c:pt>
                      <c:pt idx="15">
                        <c:v>78.522307961253517</c:v>
                      </c:pt>
                      <c:pt idx="16">
                        <c:v>78.548733142595125</c:v>
                      </c:pt>
                      <c:pt idx="17">
                        <c:v>78.453377705728386</c:v>
                      </c:pt>
                      <c:pt idx="18">
                        <c:v>78.011053768273115</c:v>
                      </c:pt>
                      <c:pt idx="19">
                        <c:v>78.189858247370296</c:v>
                      </c:pt>
                      <c:pt idx="20">
                        <c:v>78.77379707071205</c:v>
                      </c:pt>
                      <c:pt idx="21">
                        <c:v>78.111288504628348</c:v>
                      </c:pt>
                      <c:pt idx="22">
                        <c:v>79.409508843198608</c:v>
                      </c:pt>
                      <c:pt idx="23">
                        <c:v>79.29560733419045</c:v>
                      </c:pt>
                      <c:pt idx="24">
                        <c:v>79.542236602638638</c:v>
                      </c:pt>
                      <c:pt idx="25">
                        <c:v>79.554396897801695</c:v>
                      </c:pt>
                      <c:pt idx="26">
                        <c:v>78.518891480983626</c:v>
                      </c:pt>
                      <c:pt idx="27">
                        <c:v>78.87533283495091</c:v>
                      </c:pt>
                      <c:pt idx="28">
                        <c:v>79.23615797146789</c:v>
                      </c:pt>
                      <c:pt idx="29">
                        <c:v>78.532847364814145</c:v>
                      </c:pt>
                      <c:pt idx="30">
                        <c:v>78.934731824237687</c:v>
                      </c:pt>
                      <c:pt idx="31">
                        <c:v>79.342452654441189</c:v>
                      </c:pt>
                      <c:pt idx="32">
                        <c:v>78.282872633221231</c:v>
                      </c:pt>
                      <c:pt idx="33">
                        <c:v>79.106031532506108</c:v>
                      </c:pt>
                      <c:pt idx="34">
                        <c:v>78.679138932323355</c:v>
                      </c:pt>
                      <c:pt idx="35">
                        <c:v>80.208509231077613</c:v>
                      </c:pt>
                      <c:pt idx="36">
                        <c:v>79.804594541954472</c:v>
                      </c:pt>
                      <c:pt idx="37">
                        <c:v>78.901063641333778</c:v>
                      </c:pt>
                      <c:pt idx="38">
                        <c:v>80.066092886362611</c:v>
                      </c:pt>
                      <c:pt idx="39">
                        <c:v>79.45076281137338</c:v>
                      </c:pt>
                      <c:pt idx="40">
                        <c:v>79.984258091280651</c:v>
                      </c:pt>
                      <c:pt idx="41">
                        <c:v>79.480848382922645</c:v>
                      </c:pt>
                      <c:pt idx="42">
                        <c:v>79.344334141347204</c:v>
                      </c:pt>
                      <c:pt idx="43">
                        <c:v>79.544265264219121</c:v>
                      </c:pt>
                      <c:pt idx="44">
                        <c:v>79.915571019574131</c:v>
                      </c:pt>
                      <c:pt idx="45">
                        <c:v>80.020963517285537</c:v>
                      </c:pt>
                      <c:pt idx="46">
                        <c:v>79.061768642757954</c:v>
                      </c:pt>
                      <c:pt idx="47">
                        <c:v>79.130252334858952</c:v>
                      </c:pt>
                      <c:pt idx="48">
                        <c:v>80.971975333338264</c:v>
                      </c:pt>
                      <c:pt idx="49">
                        <c:v>79.871268737802595</c:v>
                      </c:pt>
                      <c:pt idx="50">
                        <c:v>79.248415277215685</c:v>
                      </c:pt>
                      <c:pt idx="51">
                        <c:v>80.606089137616109</c:v>
                      </c:pt>
                      <c:pt idx="52">
                        <c:v>80.662753085131882</c:v>
                      </c:pt>
                      <c:pt idx="53">
                        <c:v>79.806324468912095</c:v>
                      </c:pt>
                      <c:pt idx="54">
                        <c:v>79.561674910657814</c:v>
                      </c:pt>
                      <c:pt idx="55">
                        <c:v>80.013467097921421</c:v>
                      </c:pt>
                      <c:pt idx="56">
                        <c:v>80.679340722564191</c:v>
                      </c:pt>
                      <c:pt idx="57">
                        <c:v>80.176233103694898</c:v>
                      </c:pt>
                      <c:pt idx="58">
                        <c:v>80.609103585543878</c:v>
                      </c:pt>
                      <c:pt idx="59">
                        <c:v>79.706180252392386</c:v>
                      </c:pt>
                      <c:pt idx="60">
                        <c:v>79.610015281930629</c:v>
                      </c:pt>
                      <c:pt idx="61">
                        <c:v>79.864539250212914</c:v>
                      </c:pt>
                      <c:pt idx="62">
                        <c:v>79.834732089483566</c:v>
                      </c:pt>
                      <c:pt idx="63">
                        <c:v>79.739525486161796</c:v>
                      </c:pt>
                      <c:pt idx="64">
                        <c:v>80.343074519226036</c:v>
                      </c:pt>
                      <c:pt idx="65">
                        <c:v>80.471376086646956</c:v>
                      </c:pt>
                      <c:pt idx="66">
                        <c:v>80.285727816565952</c:v>
                      </c:pt>
                      <c:pt idx="67">
                        <c:v>80.492919682714756</c:v>
                      </c:pt>
                      <c:pt idx="68">
                        <c:v>79.946664027766374</c:v>
                      </c:pt>
                      <c:pt idx="69">
                        <c:v>80.507889423015783</c:v>
                      </c:pt>
                      <c:pt idx="70">
                        <c:v>80.26226029169915</c:v>
                      </c:pt>
                      <c:pt idx="71">
                        <c:v>79.233555357535209</c:v>
                      </c:pt>
                      <c:pt idx="72">
                        <c:v>79.584023029449199</c:v>
                      </c:pt>
                      <c:pt idx="73">
                        <c:v>79.536292518640423</c:v>
                      </c:pt>
                      <c:pt idx="74">
                        <c:v>79.828961475019426</c:v>
                      </c:pt>
                      <c:pt idx="75">
                        <c:v>80.013785265488465</c:v>
                      </c:pt>
                      <c:pt idx="76">
                        <c:v>79.806737227388709</c:v>
                      </c:pt>
                      <c:pt idx="77">
                        <c:v>78.977433978340514</c:v>
                      </c:pt>
                      <c:pt idx="78">
                        <c:v>78.882893850437398</c:v>
                      </c:pt>
                      <c:pt idx="79">
                        <c:v>79.135364418597803</c:v>
                      </c:pt>
                      <c:pt idx="80">
                        <c:v>79.968401776395837</c:v>
                      </c:pt>
                      <c:pt idx="81">
                        <c:v>78.64876675705429</c:v>
                      </c:pt>
                      <c:pt idx="82">
                        <c:v>79.474190079021312</c:v>
                      </c:pt>
                      <c:pt idx="83">
                        <c:v>78.72363385752864</c:v>
                      </c:pt>
                      <c:pt idx="84">
                        <c:v>79.626379101737712</c:v>
                      </c:pt>
                      <c:pt idx="85">
                        <c:v>77.93816513834804</c:v>
                      </c:pt>
                      <c:pt idx="86">
                        <c:v>78.853603299738609</c:v>
                      </c:pt>
                      <c:pt idx="87">
                        <c:v>77.631151869968321</c:v>
                      </c:pt>
                      <c:pt idx="88">
                        <c:v>78.825835222535972</c:v>
                      </c:pt>
                      <c:pt idx="89">
                        <c:v>78.32235704513505</c:v>
                      </c:pt>
                      <c:pt idx="90">
                        <c:v>78.27164225236433</c:v>
                      </c:pt>
                      <c:pt idx="91">
                        <c:v>78.90076786711748</c:v>
                      </c:pt>
                      <c:pt idx="92">
                        <c:v>78.355691548639783</c:v>
                      </c:pt>
                      <c:pt idx="93">
                        <c:v>76.91986544133681</c:v>
                      </c:pt>
                      <c:pt idx="94">
                        <c:v>77.938588997621721</c:v>
                      </c:pt>
                      <c:pt idx="95">
                        <c:v>76.799149309275421</c:v>
                      </c:pt>
                      <c:pt idx="96">
                        <c:v>77.124810550264371</c:v>
                      </c:pt>
                      <c:pt idx="97">
                        <c:v>77.895407832416439</c:v>
                      </c:pt>
                      <c:pt idx="98">
                        <c:v>76.516703973449225</c:v>
                      </c:pt>
                      <c:pt idx="99">
                        <c:v>75.941975241329189</c:v>
                      </c:pt>
                      <c:pt idx="100">
                        <c:v>76.154140128643704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DB5-42BB-90ED-CC3367F50A24}"/>
                  </c:ext>
                </c:extLst>
              </c15:ser>
            </c15:filteredScatterSeries>
          </c:ext>
        </c:extLst>
      </c:scatterChart>
      <c:valAx>
        <c:axId val="975325776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 [MHz]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30040"/>
        <c:crosses val="autoZero"/>
        <c:crossBetween val="midCat"/>
        <c:majorUnit val="1"/>
      </c:valAx>
      <c:valAx>
        <c:axId val="97533004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2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072930681707237E-2"/>
          <c:y val="0.60231545618817217"/>
          <c:w val="0.87517459034351031"/>
          <c:h val="0.261423928750479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 59430000601 (FT82-43)'!$G$8:$G$508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 59430000601 (FT82-43)'!$N$8:$N$508</c:f>
              <c:numCache>
                <c:formatCode>0.00</c:formatCode>
                <c:ptCount val="501"/>
                <c:pt idx="0">
                  <c:v>91.704050118853246</c:v>
                </c:pt>
                <c:pt idx="1">
                  <c:v>91.521144514564782</c:v>
                </c:pt>
                <c:pt idx="2">
                  <c:v>89.580358830991614</c:v>
                </c:pt>
                <c:pt idx="3">
                  <c:v>88.649842768687421</c:v>
                </c:pt>
                <c:pt idx="4">
                  <c:v>85.84650610738889</c:v>
                </c:pt>
                <c:pt idx="5">
                  <c:v>85.161283950743567</c:v>
                </c:pt>
                <c:pt idx="6">
                  <c:v>83.113812159135492</c:v>
                </c:pt>
                <c:pt idx="7">
                  <c:v>81.561775693187784</c:v>
                </c:pt>
                <c:pt idx="8">
                  <c:v>81.25738309714697</c:v>
                </c:pt>
                <c:pt idx="9">
                  <c:v>81.175492313679342</c:v>
                </c:pt>
                <c:pt idx="10">
                  <c:v>80.227986213568613</c:v>
                </c:pt>
                <c:pt idx="11">
                  <c:v>80.44205761549135</c:v>
                </c:pt>
                <c:pt idx="12">
                  <c:v>79.872028001255742</c:v>
                </c:pt>
                <c:pt idx="13">
                  <c:v>79.555509629933951</c:v>
                </c:pt>
                <c:pt idx="14">
                  <c:v>79.195636302122935</c:v>
                </c:pt>
                <c:pt idx="15">
                  <c:v>78.954959839938212</c:v>
                </c:pt>
                <c:pt idx="16">
                  <c:v>78.93907062611494</c:v>
                </c:pt>
                <c:pt idx="17">
                  <c:v>78.770501367631397</c:v>
                </c:pt>
                <c:pt idx="18">
                  <c:v>78.539791961610177</c:v>
                </c:pt>
                <c:pt idx="19">
                  <c:v>78.62711924826236</c:v>
                </c:pt>
                <c:pt idx="20">
                  <c:v>79.280430967642872</c:v>
                </c:pt>
                <c:pt idx="21">
                  <c:v>78.632104839901658</c:v>
                </c:pt>
                <c:pt idx="22">
                  <c:v>79.937963623145706</c:v>
                </c:pt>
                <c:pt idx="23">
                  <c:v>79.898621641968973</c:v>
                </c:pt>
                <c:pt idx="24">
                  <c:v>80.151332925106729</c:v>
                </c:pt>
                <c:pt idx="25">
                  <c:v>80.103479516677268</c:v>
                </c:pt>
                <c:pt idx="26">
                  <c:v>79.111048677328213</c:v>
                </c:pt>
                <c:pt idx="27">
                  <c:v>79.520507379303567</c:v>
                </c:pt>
                <c:pt idx="28">
                  <c:v>79.929322414317909</c:v>
                </c:pt>
                <c:pt idx="29">
                  <c:v>79.361305781925452</c:v>
                </c:pt>
                <c:pt idx="30">
                  <c:v>79.690029249547194</c:v>
                </c:pt>
                <c:pt idx="31">
                  <c:v>80.282838364800085</c:v>
                </c:pt>
                <c:pt idx="32">
                  <c:v>79.072598436756195</c:v>
                </c:pt>
                <c:pt idx="33">
                  <c:v>79.976148638512072</c:v>
                </c:pt>
                <c:pt idx="34">
                  <c:v>79.67184894067934</c:v>
                </c:pt>
                <c:pt idx="35">
                  <c:v>81.196872499450919</c:v>
                </c:pt>
                <c:pt idx="36">
                  <c:v>80.862035507604688</c:v>
                </c:pt>
                <c:pt idx="37">
                  <c:v>79.907383074373641</c:v>
                </c:pt>
                <c:pt idx="38">
                  <c:v>81.059694784125483</c:v>
                </c:pt>
                <c:pt idx="39">
                  <c:v>80.544973662887628</c:v>
                </c:pt>
                <c:pt idx="40">
                  <c:v>81.104761424548116</c:v>
                </c:pt>
                <c:pt idx="41">
                  <c:v>80.599074987528326</c:v>
                </c:pt>
                <c:pt idx="42">
                  <c:v>80.48639173577277</c:v>
                </c:pt>
                <c:pt idx="43">
                  <c:v>80.764479973372289</c:v>
                </c:pt>
                <c:pt idx="44">
                  <c:v>81.144812649184288</c:v>
                </c:pt>
                <c:pt idx="45">
                  <c:v>81.333188654001106</c:v>
                </c:pt>
                <c:pt idx="46">
                  <c:v>80.398813568778792</c:v>
                </c:pt>
                <c:pt idx="47">
                  <c:v>80.495259275350563</c:v>
                </c:pt>
                <c:pt idx="48">
                  <c:v>82.392702544780988</c:v>
                </c:pt>
                <c:pt idx="49">
                  <c:v>81.340300895107035</c:v>
                </c:pt>
                <c:pt idx="50">
                  <c:v>80.621423660483913</c:v>
                </c:pt>
                <c:pt idx="51">
                  <c:v>81.995424840999746</c:v>
                </c:pt>
                <c:pt idx="52">
                  <c:v>82.13960934840253</c:v>
                </c:pt>
                <c:pt idx="53">
                  <c:v>81.328525071675443</c:v>
                </c:pt>
                <c:pt idx="54">
                  <c:v>81.045823247138387</c:v>
                </c:pt>
                <c:pt idx="55">
                  <c:v>81.616976247410193</c:v>
                </c:pt>
                <c:pt idx="56">
                  <c:v>82.279462627486055</c:v>
                </c:pt>
                <c:pt idx="57">
                  <c:v>81.735826992402423</c:v>
                </c:pt>
                <c:pt idx="58">
                  <c:v>82.263024951730799</c:v>
                </c:pt>
                <c:pt idx="59">
                  <c:v>81.293662705823081</c:v>
                </c:pt>
                <c:pt idx="60">
                  <c:v>81.367834862979478</c:v>
                </c:pt>
                <c:pt idx="61">
                  <c:v>81.449495821918717</c:v>
                </c:pt>
                <c:pt idx="62">
                  <c:v>81.490226768886146</c:v>
                </c:pt>
                <c:pt idx="63">
                  <c:v>81.410220138162998</c:v>
                </c:pt>
                <c:pt idx="64">
                  <c:v>82.181290152808344</c:v>
                </c:pt>
                <c:pt idx="65">
                  <c:v>82.20275108569075</c:v>
                </c:pt>
                <c:pt idx="66">
                  <c:v>82.095541370196344</c:v>
                </c:pt>
                <c:pt idx="67">
                  <c:v>82.175503007807066</c:v>
                </c:pt>
                <c:pt idx="68">
                  <c:v>81.840014185174866</c:v>
                </c:pt>
                <c:pt idx="69">
                  <c:v>82.318290232392684</c:v>
                </c:pt>
                <c:pt idx="70">
                  <c:v>82.156551601092659</c:v>
                </c:pt>
                <c:pt idx="71">
                  <c:v>81.011654875433734</c:v>
                </c:pt>
                <c:pt idx="72">
                  <c:v>81.455068905046247</c:v>
                </c:pt>
                <c:pt idx="73">
                  <c:v>81.442032684717631</c:v>
                </c:pt>
                <c:pt idx="74">
                  <c:v>81.707425973358482</c:v>
                </c:pt>
                <c:pt idx="75">
                  <c:v>81.858710895595195</c:v>
                </c:pt>
                <c:pt idx="76">
                  <c:v>81.775140349008481</c:v>
                </c:pt>
                <c:pt idx="77">
                  <c:v>80.866951001266088</c:v>
                </c:pt>
                <c:pt idx="78">
                  <c:v>80.80851340332417</c:v>
                </c:pt>
                <c:pt idx="79">
                  <c:v>81.063584203891793</c:v>
                </c:pt>
                <c:pt idx="80">
                  <c:v>81.869561462817501</c:v>
                </c:pt>
                <c:pt idx="81">
                  <c:v>80.706056414294565</c:v>
                </c:pt>
                <c:pt idx="82">
                  <c:v>81.495451989847282</c:v>
                </c:pt>
                <c:pt idx="83">
                  <c:v>80.810890670019376</c:v>
                </c:pt>
                <c:pt idx="84">
                  <c:v>81.683748527133361</c:v>
                </c:pt>
                <c:pt idx="85">
                  <c:v>80.074294262125704</c:v>
                </c:pt>
                <c:pt idx="86">
                  <c:v>81.071746957506022</c:v>
                </c:pt>
                <c:pt idx="87">
                  <c:v>79.890054591834044</c:v>
                </c:pt>
                <c:pt idx="88">
                  <c:v>81.068893470295876</c:v>
                </c:pt>
                <c:pt idx="89">
                  <c:v>80.625042380908781</c:v>
                </c:pt>
                <c:pt idx="90">
                  <c:v>80.515354874162682</c:v>
                </c:pt>
                <c:pt idx="91">
                  <c:v>81.249221345715625</c:v>
                </c:pt>
                <c:pt idx="92">
                  <c:v>80.716218235701589</c:v>
                </c:pt>
                <c:pt idx="93">
                  <c:v>79.340201828623336</c:v>
                </c:pt>
                <c:pt idx="94">
                  <c:v>80.25829366449409</c:v>
                </c:pt>
                <c:pt idx="95">
                  <c:v>79.202472770338559</c:v>
                </c:pt>
                <c:pt idx="96">
                  <c:v>79.577468244004294</c:v>
                </c:pt>
                <c:pt idx="97">
                  <c:v>80.363374960448738</c:v>
                </c:pt>
                <c:pt idx="98">
                  <c:v>78.922810081442336</c:v>
                </c:pt>
                <c:pt idx="99">
                  <c:v>78.452360926805298</c:v>
                </c:pt>
                <c:pt idx="100">
                  <c:v>78.886790766237311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D-4984-9E02-90F7CE440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'59430000601 + 5943001101'!$G$8:$G$508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'59430000601 + 5943001101'!$N$8:$N$508</c:f>
              <c:numCache>
                <c:formatCode>0.00</c:formatCode>
                <c:ptCount val="501"/>
                <c:pt idx="0">
                  <c:v>98.328034091292423</c:v>
                </c:pt>
                <c:pt idx="1">
                  <c:v>94.997347806383786</c:v>
                </c:pt>
                <c:pt idx="2">
                  <c:v>92.886711653489613</c:v>
                </c:pt>
                <c:pt idx="3">
                  <c:v>92.674992872276846</c:v>
                </c:pt>
                <c:pt idx="4">
                  <c:v>90.973350220146997</c:v>
                </c:pt>
                <c:pt idx="5">
                  <c:v>91.239048653578521</c:v>
                </c:pt>
                <c:pt idx="6">
                  <c:v>89.895715542733114</c:v>
                </c:pt>
                <c:pt idx="7">
                  <c:v>88.8509374701989</c:v>
                </c:pt>
                <c:pt idx="8">
                  <c:v>89.086415249513522</c:v>
                </c:pt>
                <c:pt idx="9">
                  <c:v>89.35361770129127</c:v>
                </c:pt>
                <c:pt idx="10">
                  <c:v>88.426546135317238</c:v>
                </c:pt>
                <c:pt idx="11">
                  <c:v>88.986991661730499</c:v>
                </c:pt>
                <c:pt idx="12">
                  <c:v>88.478821260571706</c:v>
                </c:pt>
                <c:pt idx="13">
                  <c:v>88.244422394875144</c:v>
                </c:pt>
                <c:pt idx="14">
                  <c:v>87.894129692100535</c:v>
                </c:pt>
                <c:pt idx="15">
                  <c:v>87.676648974128994</c:v>
                </c:pt>
                <c:pt idx="16">
                  <c:v>87.72809008802048</c:v>
                </c:pt>
                <c:pt idx="17">
                  <c:v>87.563082884112873</c:v>
                </c:pt>
                <c:pt idx="18">
                  <c:v>87.307969099743858</c:v>
                </c:pt>
                <c:pt idx="19">
                  <c:v>87.378994138042358</c:v>
                </c:pt>
                <c:pt idx="20">
                  <c:v>88.073890254340299</c:v>
                </c:pt>
                <c:pt idx="21">
                  <c:v>87.36972389683028</c:v>
                </c:pt>
                <c:pt idx="22">
                  <c:v>88.726228081606948</c:v>
                </c:pt>
                <c:pt idx="23">
                  <c:v>88.592484526983114</c:v>
                </c:pt>
                <c:pt idx="24">
                  <c:v>88.955869506814594</c:v>
                </c:pt>
                <c:pt idx="25">
                  <c:v>88.80840932012191</c:v>
                </c:pt>
                <c:pt idx="26">
                  <c:v>87.629560885249674</c:v>
                </c:pt>
                <c:pt idx="27">
                  <c:v>87.963524639463358</c:v>
                </c:pt>
                <c:pt idx="28">
                  <c:v>88.439107038515914</c:v>
                </c:pt>
                <c:pt idx="29">
                  <c:v>87.695139634590632</c:v>
                </c:pt>
                <c:pt idx="30">
                  <c:v>88.070201720909452</c:v>
                </c:pt>
                <c:pt idx="31">
                  <c:v>88.593088579049493</c:v>
                </c:pt>
                <c:pt idx="32">
                  <c:v>87.326485654992254</c:v>
                </c:pt>
                <c:pt idx="33">
                  <c:v>88.264794268021021</c:v>
                </c:pt>
                <c:pt idx="34">
                  <c:v>87.756653962928581</c:v>
                </c:pt>
                <c:pt idx="35">
                  <c:v>89.420258817962818</c:v>
                </c:pt>
                <c:pt idx="36">
                  <c:v>88.973299660513291</c:v>
                </c:pt>
                <c:pt idx="37">
                  <c:v>87.892062263226975</c:v>
                </c:pt>
                <c:pt idx="38">
                  <c:v>89.169324255929766</c:v>
                </c:pt>
                <c:pt idx="39">
                  <c:v>88.478363121648869</c:v>
                </c:pt>
                <c:pt idx="40">
                  <c:v>89.018611340703529</c:v>
                </c:pt>
                <c:pt idx="41">
                  <c:v>88.493351500808174</c:v>
                </c:pt>
                <c:pt idx="42">
                  <c:v>88.264008741637511</c:v>
                </c:pt>
                <c:pt idx="43">
                  <c:v>88.607455898649548</c:v>
                </c:pt>
                <c:pt idx="44">
                  <c:v>89.055304358473109</c:v>
                </c:pt>
                <c:pt idx="45">
                  <c:v>89.111716665933557</c:v>
                </c:pt>
                <c:pt idx="46">
                  <c:v>88.10686776877273</c:v>
                </c:pt>
                <c:pt idx="47">
                  <c:v>88.078079392569393</c:v>
                </c:pt>
                <c:pt idx="48">
                  <c:v>89.958012251832955</c:v>
                </c:pt>
                <c:pt idx="49">
                  <c:v>88.795774651794147</c:v>
                </c:pt>
                <c:pt idx="50">
                  <c:v>88.031093974496216</c:v>
                </c:pt>
                <c:pt idx="51">
                  <c:v>89.504077951518482</c:v>
                </c:pt>
                <c:pt idx="52">
                  <c:v>89.701743508270113</c:v>
                </c:pt>
                <c:pt idx="53">
                  <c:v>88.649859981674922</c:v>
                </c:pt>
                <c:pt idx="54">
                  <c:v>88.334443965494813</c:v>
                </c:pt>
                <c:pt idx="55">
                  <c:v>88.905672860386218</c:v>
                </c:pt>
                <c:pt idx="56">
                  <c:v>89.493545182583318</c:v>
                </c:pt>
                <c:pt idx="57">
                  <c:v>89.084692080381458</c:v>
                </c:pt>
                <c:pt idx="58">
                  <c:v>89.557696932861987</c:v>
                </c:pt>
                <c:pt idx="59">
                  <c:v>88.519701777035323</c:v>
                </c:pt>
                <c:pt idx="60">
                  <c:v>88.455130030745039</c:v>
                </c:pt>
                <c:pt idx="61">
                  <c:v>88.689391740798115</c:v>
                </c:pt>
                <c:pt idx="62">
                  <c:v>88.687328168973849</c:v>
                </c:pt>
                <c:pt idx="63">
                  <c:v>88.586726244406833</c:v>
                </c:pt>
                <c:pt idx="64">
                  <c:v>89.386178063755466</c:v>
                </c:pt>
                <c:pt idx="65">
                  <c:v>89.307686007563788</c:v>
                </c:pt>
                <c:pt idx="66">
                  <c:v>89.253231147077273</c:v>
                </c:pt>
                <c:pt idx="67">
                  <c:v>89.33112141766189</c:v>
                </c:pt>
                <c:pt idx="68">
                  <c:v>88.900474549511358</c:v>
                </c:pt>
                <c:pt idx="69">
                  <c:v>89.459808647230062</c:v>
                </c:pt>
                <c:pt idx="70">
                  <c:v>89.201199094398248</c:v>
                </c:pt>
                <c:pt idx="71">
                  <c:v>88.11347606466407</c:v>
                </c:pt>
                <c:pt idx="72">
                  <c:v>88.50700699982194</c:v>
                </c:pt>
                <c:pt idx="73">
                  <c:v>88.431832609847277</c:v>
                </c:pt>
                <c:pt idx="74">
                  <c:v>88.844599965723532</c:v>
                </c:pt>
                <c:pt idx="75">
                  <c:v>89.033036813488621</c:v>
                </c:pt>
                <c:pt idx="76">
                  <c:v>88.809525640150127</c:v>
                </c:pt>
                <c:pt idx="77">
                  <c:v>87.909206855759223</c:v>
                </c:pt>
                <c:pt idx="78">
                  <c:v>87.883011821069815</c:v>
                </c:pt>
                <c:pt idx="79">
                  <c:v>88.191075829938583</c:v>
                </c:pt>
                <c:pt idx="80">
                  <c:v>89.147970537610874</c:v>
                </c:pt>
                <c:pt idx="81">
                  <c:v>87.798999132932991</c:v>
                </c:pt>
                <c:pt idx="82">
                  <c:v>88.762137704807131</c:v>
                </c:pt>
                <c:pt idx="83">
                  <c:v>88.037128244002886</c:v>
                </c:pt>
                <c:pt idx="84">
                  <c:v>89.096639092461444</c:v>
                </c:pt>
                <c:pt idx="85">
                  <c:v>87.362905165010801</c:v>
                </c:pt>
                <c:pt idx="86">
                  <c:v>88.523590507829013</c:v>
                </c:pt>
                <c:pt idx="87">
                  <c:v>87.212659353568327</c:v>
                </c:pt>
                <c:pt idx="88">
                  <c:v>88.637527036221272</c:v>
                </c:pt>
                <c:pt idx="89">
                  <c:v>88.172785239237911</c:v>
                </c:pt>
                <c:pt idx="90">
                  <c:v>88.154795779653341</c:v>
                </c:pt>
                <c:pt idx="91">
                  <c:v>89.027040569432629</c:v>
                </c:pt>
                <c:pt idx="92">
                  <c:v>88.46853544403146</c:v>
                </c:pt>
                <c:pt idx="93">
                  <c:v>86.986521886051989</c:v>
                </c:pt>
                <c:pt idx="94">
                  <c:v>88.159312800873707</c:v>
                </c:pt>
                <c:pt idx="95">
                  <c:v>87.072460384679559</c:v>
                </c:pt>
                <c:pt idx="96">
                  <c:v>87.625623069435193</c:v>
                </c:pt>
                <c:pt idx="97">
                  <c:v>88.588357956117861</c:v>
                </c:pt>
                <c:pt idx="98">
                  <c:v>87.124005040509928</c:v>
                </c:pt>
                <c:pt idx="99">
                  <c:v>86.603940289174886</c:v>
                </c:pt>
                <c:pt idx="100">
                  <c:v>87.176554520291191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5-4E79-BF8A-987F6C8A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'5943000501 (FT82-43 „double“)'!$G$8:$G$508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'5943000501 (FT82-43 „double“)'!$N$8:$N$508</c:f>
              <c:numCache>
                <c:formatCode>0.00</c:formatCode>
                <c:ptCount val="501"/>
                <c:pt idx="0">
                  <c:v>97.699871468635834</c:v>
                </c:pt>
                <c:pt idx="1">
                  <c:v>94.39564606461478</c:v>
                </c:pt>
                <c:pt idx="2">
                  <c:v>91.819272120477734</c:v>
                </c:pt>
                <c:pt idx="3">
                  <c:v>91.298445780500856</c:v>
                </c:pt>
                <c:pt idx="4">
                  <c:v>89.299617812375345</c:v>
                </c:pt>
                <c:pt idx="5">
                  <c:v>89.436408322068772</c:v>
                </c:pt>
                <c:pt idx="6">
                  <c:v>88.228039691741373</c:v>
                </c:pt>
                <c:pt idx="7">
                  <c:v>87.271901482759873</c:v>
                </c:pt>
                <c:pt idx="8">
                  <c:v>87.422256326544115</c:v>
                </c:pt>
                <c:pt idx="9">
                  <c:v>87.901866219189628</c:v>
                </c:pt>
                <c:pt idx="10">
                  <c:v>87.068386344082484</c:v>
                </c:pt>
                <c:pt idx="11">
                  <c:v>87.62469080914228</c:v>
                </c:pt>
                <c:pt idx="12">
                  <c:v>87.168413741677114</c:v>
                </c:pt>
                <c:pt idx="13">
                  <c:v>87.023654471341004</c:v>
                </c:pt>
                <c:pt idx="14">
                  <c:v>86.830055891436857</c:v>
                </c:pt>
                <c:pt idx="15">
                  <c:v>86.593326926630951</c:v>
                </c:pt>
                <c:pt idx="16">
                  <c:v>86.688353613544095</c:v>
                </c:pt>
                <c:pt idx="17">
                  <c:v>86.517286862419809</c:v>
                </c:pt>
                <c:pt idx="18">
                  <c:v>86.284121913299103</c:v>
                </c:pt>
                <c:pt idx="19">
                  <c:v>86.470369687039152</c:v>
                </c:pt>
                <c:pt idx="20">
                  <c:v>87.123923506719208</c:v>
                </c:pt>
                <c:pt idx="21">
                  <c:v>86.389059003524551</c:v>
                </c:pt>
                <c:pt idx="22">
                  <c:v>87.918757225663853</c:v>
                </c:pt>
                <c:pt idx="23">
                  <c:v>87.773735936346171</c:v>
                </c:pt>
                <c:pt idx="24">
                  <c:v>88.049074464827228</c:v>
                </c:pt>
                <c:pt idx="25">
                  <c:v>87.993301328628093</c:v>
                </c:pt>
                <c:pt idx="26">
                  <c:v>86.902697101408222</c:v>
                </c:pt>
                <c:pt idx="27">
                  <c:v>87.22490200700814</c:v>
                </c:pt>
                <c:pt idx="28">
                  <c:v>87.657203254713892</c:v>
                </c:pt>
                <c:pt idx="29">
                  <c:v>86.944835627394568</c:v>
                </c:pt>
                <c:pt idx="30">
                  <c:v>87.41087075895507</c:v>
                </c:pt>
                <c:pt idx="31">
                  <c:v>87.918859015193505</c:v>
                </c:pt>
                <c:pt idx="32">
                  <c:v>86.636979137843824</c:v>
                </c:pt>
                <c:pt idx="33">
                  <c:v>87.462360311625872</c:v>
                </c:pt>
                <c:pt idx="34">
                  <c:v>87.09969296574269</c:v>
                </c:pt>
                <c:pt idx="35">
                  <c:v>88.757533349971126</c:v>
                </c:pt>
                <c:pt idx="36">
                  <c:v>88.249164351437528</c:v>
                </c:pt>
                <c:pt idx="37">
                  <c:v>87.291286524703324</c:v>
                </c:pt>
                <c:pt idx="38">
                  <c:v>88.518802073082782</c:v>
                </c:pt>
                <c:pt idx="39">
                  <c:v>87.881696839433161</c:v>
                </c:pt>
                <c:pt idx="40">
                  <c:v>88.458982861255421</c:v>
                </c:pt>
                <c:pt idx="41">
                  <c:v>87.896281045183656</c:v>
                </c:pt>
                <c:pt idx="42">
                  <c:v>87.676049160434388</c:v>
                </c:pt>
                <c:pt idx="43">
                  <c:v>87.861232907854188</c:v>
                </c:pt>
                <c:pt idx="44">
                  <c:v>88.259323398270936</c:v>
                </c:pt>
                <c:pt idx="45">
                  <c:v>88.519950205224603</c:v>
                </c:pt>
                <c:pt idx="46">
                  <c:v>87.302504998795754</c:v>
                </c:pt>
                <c:pt idx="47">
                  <c:v>87.358854113942058</c:v>
                </c:pt>
                <c:pt idx="48">
                  <c:v>89.268606437469501</c:v>
                </c:pt>
                <c:pt idx="49">
                  <c:v>88.169054262469032</c:v>
                </c:pt>
                <c:pt idx="50">
                  <c:v>87.335066381007238</c:v>
                </c:pt>
                <c:pt idx="51">
                  <c:v>88.778435149071214</c:v>
                </c:pt>
                <c:pt idx="52">
                  <c:v>88.903173850839551</c:v>
                </c:pt>
                <c:pt idx="53">
                  <c:v>87.954794196245004</c:v>
                </c:pt>
                <c:pt idx="54">
                  <c:v>87.512058804456842</c:v>
                </c:pt>
                <c:pt idx="55">
                  <c:v>88.134003520476469</c:v>
                </c:pt>
                <c:pt idx="56">
                  <c:v>88.757504788706783</c:v>
                </c:pt>
                <c:pt idx="57">
                  <c:v>88.220908688837667</c:v>
                </c:pt>
                <c:pt idx="58">
                  <c:v>88.718572921685933</c:v>
                </c:pt>
                <c:pt idx="59">
                  <c:v>87.591029235762051</c:v>
                </c:pt>
                <c:pt idx="60">
                  <c:v>87.547798497020381</c:v>
                </c:pt>
                <c:pt idx="61">
                  <c:v>87.63218913493435</c:v>
                </c:pt>
                <c:pt idx="62">
                  <c:v>87.610962487791497</c:v>
                </c:pt>
                <c:pt idx="63">
                  <c:v>87.408366547077677</c:v>
                </c:pt>
                <c:pt idx="64">
                  <c:v>88.248322608414668</c:v>
                </c:pt>
                <c:pt idx="65">
                  <c:v>88.077333747647344</c:v>
                </c:pt>
                <c:pt idx="66">
                  <c:v>87.902794701538284</c:v>
                </c:pt>
                <c:pt idx="67">
                  <c:v>87.975980550587977</c:v>
                </c:pt>
                <c:pt idx="68">
                  <c:v>87.437832476425228</c:v>
                </c:pt>
                <c:pt idx="69">
                  <c:v>87.924379584031684</c:v>
                </c:pt>
                <c:pt idx="70">
                  <c:v>87.656755383519396</c:v>
                </c:pt>
                <c:pt idx="71">
                  <c:v>86.474236647067698</c:v>
                </c:pt>
                <c:pt idx="72">
                  <c:v>86.804255024088235</c:v>
                </c:pt>
                <c:pt idx="73">
                  <c:v>86.701494009640157</c:v>
                </c:pt>
                <c:pt idx="74">
                  <c:v>86.887336474457854</c:v>
                </c:pt>
                <c:pt idx="75">
                  <c:v>87.005769131571213</c:v>
                </c:pt>
                <c:pt idx="76">
                  <c:v>86.675031801547306</c:v>
                </c:pt>
                <c:pt idx="77">
                  <c:v>85.77702650997459</c:v>
                </c:pt>
                <c:pt idx="78">
                  <c:v>85.668121914476558</c:v>
                </c:pt>
                <c:pt idx="79">
                  <c:v>85.750267525578579</c:v>
                </c:pt>
                <c:pt idx="80">
                  <c:v>86.561498747120041</c:v>
                </c:pt>
                <c:pt idx="81">
                  <c:v>85.196546830939823</c:v>
                </c:pt>
                <c:pt idx="82">
                  <c:v>85.910112435304754</c:v>
                </c:pt>
                <c:pt idx="83">
                  <c:v>85.025179846314813</c:v>
                </c:pt>
                <c:pt idx="84">
                  <c:v>85.954641013999193</c:v>
                </c:pt>
                <c:pt idx="85">
                  <c:v>84.11855361529021</c:v>
                </c:pt>
                <c:pt idx="86">
                  <c:v>85.048156167356964</c:v>
                </c:pt>
                <c:pt idx="87">
                  <c:v>83.724301833325114</c:v>
                </c:pt>
                <c:pt idx="88">
                  <c:v>84.821758853544679</c:v>
                </c:pt>
                <c:pt idx="89">
                  <c:v>84.201755402541522</c:v>
                </c:pt>
                <c:pt idx="90">
                  <c:v>83.93647846128988</c:v>
                </c:pt>
                <c:pt idx="91">
                  <c:v>84.569156441421455</c:v>
                </c:pt>
                <c:pt idx="92">
                  <c:v>84.049040847388426</c:v>
                </c:pt>
                <c:pt idx="93">
                  <c:v>82.270855326932335</c:v>
                </c:pt>
                <c:pt idx="94">
                  <c:v>83.289708156334896</c:v>
                </c:pt>
                <c:pt idx="95">
                  <c:v>82.000309356117057</c:v>
                </c:pt>
                <c:pt idx="96">
                  <c:v>82.266139279343633</c:v>
                </c:pt>
                <c:pt idx="97">
                  <c:v>82.940764876066964</c:v>
                </c:pt>
                <c:pt idx="98">
                  <c:v>81.369062512071068</c:v>
                </c:pt>
                <c:pt idx="99">
                  <c:v>80.673134182051768</c:v>
                </c:pt>
                <c:pt idx="100">
                  <c:v>80.833144029461536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9C-4496-8928-955B5244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'2643625002'!$G$8:$G$508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'2643625002'!$N$8:$N$508</c:f>
              <c:numCache>
                <c:formatCode>0.00</c:formatCode>
                <c:ptCount val="501"/>
                <c:pt idx="0">
                  <c:v>95.882604652787023</c:v>
                </c:pt>
                <c:pt idx="1">
                  <c:v>93.741474863411241</c:v>
                </c:pt>
                <c:pt idx="2">
                  <c:v>91.87997375324214</c:v>
                </c:pt>
                <c:pt idx="3">
                  <c:v>91.811063358746154</c:v>
                </c:pt>
                <c:pt idx="4">
                  <c:v>89.985934402194417</c:v>
                </c:pt>
                <c:pt idx="5">
                  <c:v>90.154141019241408</c:v>
                </c:pt>
                <c:pt idx="6">
                  <c:v>88.801204682715493</c:v>
                </c:pt>
                <c:pt idx="7">
                  <c:v>87.641020479352747</c:v>
                </c:pt>
                <c:pt idx="8">
                  <c:v>87.773583929112277</c:v>
                </c:pt>
                <c:pt idx="9">
                  <c:v>87.85515009366766</c:v>
                </c:pt>
                <c:pt idx="10">
                  <c:v>87.034653852992477</c:v>
                </c:pt>
                <c:pt idx="11">
                  <c:v>87.481005371872911</c:v>
                </c:pt>
                <c:pt idx="12">
                  <c:v>86.884515793310385</c:v>
                </c:pt>
                <c:pt idx="13">
                  <c:v>86.70833335615518</c:v>
                </c:pt>
                <c:pt idx="14">
                  <c:v>86.398814618591473</c:v>
                </c:pt>
                <c:pt idx="15">
                  <c:v>86.145124692658541</c:v>
                </c:pt>
                <c:pt idx="16">
                  <c:v>86.132767455138676</c:v>
                </c:pt>
                <c:pt idx="17">
                  <c:v>85.996618581496975</c:v>
                </c:pt>
                <c:pt idx="18">
                  <c:v>85.699003104417201</c:v>
                </c:pt>
                <c:pt idx="19">
                  <c:v>85.760392451269155</c:v>
                </c:pt>
                <c:pt idx="20">
                  <c:v>86.524073681426103</c:v>
                </c:pt>
                <c:pt idx="21">
                  <c:v>85.761453967591422</c:v>
                </c:pt>
                <c:pt idx="22">
                  <c:v>87.103559108618455</c:v>
                </c:pt>
                <c:pt idx="23">
                  <c:v>86.978774798974541</c:v>
                </c:pt>
                <c:pt idx="24">
                  <c:v>87.213664011743901</c:v>
                </c:pt>
                <c:pt idx="25">
                  <c:v>87.197857426474471</c:v>
                </c:pt>
                <c:pt idx="26">
                  <c:v>86.030026803091161</c:v>
                </c:pt>
                <c:pt idx="27">
                  <c:v>86.303049092651833</c:v>
                </c:pt>
                <c:pt idx="28">
                  <c:v>86.651410578671246</c:v>
                </c:pt>
                <c:pt idx="29">
                  <c:v>86.057139806603473</c:v>
                </c:pt>
                <c:pt idx="30">
                  <c:v>86.34483578997461</c:v>
                </c:pt>
                <c:pt idx="31">
                  <c:v>86.87142200677151</c:v>
                </c:pt>
                <c:pt idx="32">
                  <c:v>85.622521881595532</c:v>
                </c:pt>
                <c:pt idx="33">
                  <c:v>86.449461436694193</c:v>
                </c:pt>
                <c:pt idx="34">
                  <c:v>86.165075188456896</c:v>
                </c:pt>
                <c:pt idx="35">
                  <c:v>87.607656156825186</c:v>
                </c:pt>
                <c:pt idx="36">
                  <c:v>87.189958277029888</c:v>
                </c:pt>
                <c:pt idx="37">
                  <c:v>86.160705493081267</c:v>
                </c:pt>
                <c:pt idx="38">
                  <c:v>87.404789400180888</c:v>
                </c:pt>
                <c:pt idx="39">
                  <c:v>86.729016887638721</c:v>
                </c:pt>
                <c:pt idx="40">
                  <c:v>87.230260890774076</c:v>
                </c:pt>
                <c:pt idx="41">
                  <c:v>86.670585074659229</c:v>
                </c:pt>
                <c:pt idx="42">
                  <c:v>86.485496287921919</c:v>
                </c:pt>
                <c:pt idx="43">
                  <c:v>86.708331857027815</c:v>
                </c:pt>
                <c:pt idx="44">
                  <c:v>87.08999191292493</c:v>
                </c:pt>
                <c:pt idx="45">
                  <c:v>87.202248839908648</c:v>
                </c:pt>
                <c:pt idx="46">
                  <c:v>86.155525557649582</c:v>
                </c:pt>
                <c:pt idx="47">
                  <c:v>86.189550050755386</c:v>
                </c:pt>
                <c:pt idx="48">
                  <c:v>88.159783835540637</c:v>
                </c:pt>
                <c:pt idx="49">
                  <c:v>86.951395298261147</c:v>
                </c:pt>
                <c:pt idx="50">
                  <c:v>86.176649383486321</c:v>
                </c:pt>
                <c:pt idx="51">
                  <c:v>87.616685477880367</c:v>
                </c:pt>
                <c:pt idx="52">
                  <c:v>87.739931811676314</c:v>
                </c:pt>
                <c:pt idx="53">
                  <c:v>86.805923898268929</c:v>
                </c:pt>
                <c:pt idx="54">
                  <c:v>86.424573511761736</c:v>
                </c:pt>
                <c:pt idx="55">
                  <c:v>86.95951149170169</c:v>
                </c:pt>
                <c:pt idx="56">
                  <c:v>87.605681144058792</c:v>
                </c:pt>
                <c:pt idx="57">
                  <c:v>87.109436679621524</c:v>
                </c:pt>
                <c:pt idx="58">
                  <c:v>87.53541334402243</c:v>
                </c:pt>
                <c:pt idx="59">
                  <c:v>86.421148161807622</c:v>
                </c:pt>
                <c:pt idx="60">
                  <c:v>86.525638618164592</c:v>
                </c:pt>
                <c:pt idx="61">
                  <c:v>86.665837229720324</c:v>
                </c:pt>
                <c:pt idx="62">
                  <c:v>86.594012400275233</c:v>
                </c:pt>
                <c:pt idx="63">
                  <c:v>86.387379528176282</c:v>
                </c:pt>
                <c:pt idx="64">
                  <c:v>87.195693775292199</c:v>
                </c:pt>
                <c:pt idx="65">
                  <c:v>87.30494780418573</c:v>
                </c:pt>
                <c:pt idx="66">
                  <c:v>87.167591072320889</c:v>
                </c:pt>
                <c:pt idx="67">
                  <c:v>87.194765006778297</c:v>
                </c:pt>
                <c:pt idx="68">
                  <c:v>86.696099280074108</c:v>
                </c:pt>
                <c:pt idx="69">
                  <c:v>87.322226117906553</c:v>
                </c:pt>
                <c:pt idx="70">
                  <c:v>87.031028131174949</c:v>
                </c:pt>
                <c:pt idx="71">
                  <c:v>85.829704256790635</c:v>
                </c:pt>
                <c:pt idx="72">
                  <c:v>86.224633567581094</c:v>
                </c:pt>
                <c:pt idx="73">
                  <c:v>86.173487263605381</c:v>
                </c:pt>
                <c:pt idx="74">
                  <c:v>86.405888571253058</c:v>
                </c:pt>
                <c:pt idx="75">
                  <c:v>86.630050099516794</c:v>
                </c:pt>
                <c:pt idx="76">
                  <c:v>86.379940224019606</c:v>
                </c:pt>
                <c:pt idx="77">
                  <c:v>85.565824390314688</c:v>
                </c:pt>
                <c:pt idx="78">
                  <c:v>85.419255766538271</c:v>
                </c:pt>
                <c:pt idx="79">
                  <c:v>85.579182515557889</c:v>
                </c:pt>
                <c:pt idx="80">
                  <c:v>86.593120828929642</c:v>
                </c:pt>
                <c:pt idx="81">
                  <c:v>85.2660180633019</c:v>
                </c:pt>
                <c:pt idx="82">
                  <c:v>86.078998646959377</c:v>
                </c:pt>
                <c:pt idx="83">
                  <c:v>85.311738216949294</c:v>
                </c:pt>
                <c:pt idx="84">
                  <c:v>86.298843721365486</c:v>
                </c:pt>
                <c:pt idx="85">
                  <c:v>84.466997733849169</c:v>
                </c:pt>
                <c:pt idx="86">
                  <c:v>85.54315261366348</c:v>
                </c:pt>
                <c:pt idx="87">
                  <c:v>84.284630680004511</c:v>
                </c:pt>
                <c:pt idx="88">
                  <c:v>85.588742555709459</c:v>
                </c:pt>
                <c:pt idx="89">
                  <c:v>85.139793222731342</c:v>
                </c:pt>
                <c:pt idx="90">
                  <c:v>84.988710672241368</c:v>
                </c:pt>
                <c:pt idx="91">
                  <c:v>85.872641085997813</c:v>
                </c:pt>
                <c:pt idx="92">
                  <c:v>85.254141472236938</c:v>
                </c:pt>
                <c:pt idx="93">
                  <c:v>83.740735273512897</c:v>
                </c:pt>
                <c:pt idx="94">
                  <c:v>84.892317631799003</c:v>
                </c:pt>
                <c:pt idx="95">
                  <c:v>83.664003872053357</c:v>
                </c:pt>
                <c:pt idx="96">
                  <c:v>84.145478244253979</c:v>
                </c:pt>
                <c:pt idx="97">
                  <c:v>84.94658260232103</c:v>
                </c:pt>
                <c:pt idx="98">
                  <c:v>83.525241201828436</c:v>
                </c:pt>
                <c:pt idx="99">
                  <c:v>82.964186783287417</c:v>
                </c:pt>
                <c:pt idx="100">
                  <c:v>83.321807787826188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D3-4EAB-B5E7-2D61DC5D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'5943001001 (FT114-43)'!$G$8:$G$508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'5943001001 (FT114-43)'!$N$8:$N$508</c:f>
              <c:numCache>
                <c:formatCode>0.00</c:formatCode>
                <c:ptCount val="501"/>
                <c:pt idx="0">
                  <c:v>91.613693743767953</c:v>
                </c:pt>
                <c:pt idx="1">
                  <c:v>88.458815667700719</c:v>
                </c:pt>
                <c:pt idx="2">
                  <c:v>84.830401702749128</c:v>
                </c:pt>
                <c:pt idx="3">
                  <c:v>83.639477223683855</c:v>
                </c:pt>
                <c:pt idx="4">
                  <c:v>81.614118898817864</c:v>
                </c:pt>
                <c:pt idx="5">
                  <c:v>81.683639731415013</c:v>
                </c:pt>
                <c:pt idx="6">
                  <c:v>80.582501006675216</c:v>
                </c:pt>
                <c:pt idx="7">
                  <c:v>79.625139859546763</c:v>
                </c:pt>
                <c:pt idx="8">
                  <c:v>79.844912955130411</c:v>
                </c:pt>
                <c:pt idx="9">
                  <c:v>80.285357766270153</c:v>
                </c:pt>
                <c:pt idx="10">
                  <c:v>79.649129497079727</c:v>
                </c:pt>
                <c:pt idx="11">
                  <c:v>80.210910394967755</c:v>
                </c:pt>
                <c:pt idx="12">
                  <c:v>79.802355712868149</c:v>
                </c:pt>
                <c:pt idx="13">
                  <c:v>79.682177234472661</c:v>
                </c:pt>
                <c:pt idx="14">
                  <c:v>79.472645231006766</c:v>
                </c:pt>
                <c:pt idx="15">
                  <c:v>79.37878226888941</c:v>
                </c:pt>
                <c:pt idx="16">
                  <c:v>79.539985839676845</c:v>
                </c:pt>
                <c:pt idx="17">
                  <c:v>79.466319367447255</c:v>
                </c:pt>
                <c:pt idx="18">
                  <c:v>79.301156121959096</c:v>
                </c:pt>
                <c:pt idx="19">
                  <c:v>79.449968511741005</c:v>
                </c:pt>
                <c:pt idx="20">
                  <c:v>80.197719837417154</c:v>
                </c:pt>
                <c:pt idx="21">
                  <c:v>79.576656202160464</c:v>
                </c:pt>
                <c:pt idx="22">
                  <c:v>80.977616569325122</c:v>
                </c:pt>
                <c:pt idx="23">
                  <c:v>80.849772656874336</c:v>
                </c:pt>
                <c:pt idx="24">
                  <c:v>81.232479157237648</c:v>
                </c:pt>
                <c:pt idx="25">
                  <c:v>81.254702153392174</c:v>
                </c:pt>
                <c:pt idx="26">
                  <c:v>80.228181145837624</c:v>
                </c:pt>
                <c:pt idx="27">
                  <c:v>80.61460316044581</c:v>
                </c:pt>
                <c:pt idx="28">
                  <c:v>81.076069709026129</c:v>
                </c:pt>
                <c:pt idx="29">
                  <c:v>80.425792796015813</c:v>
                </c:pt>
                <c:pt idx="30">
                  <c:v>80.848756214693864</c:v>
                </c:pt>
                <c:pt idx="31">
                  <c:v>81.338279543712673</c:v>
                </c:pt>
                <c:pt idx="32">
                  <c:v>80.20627284232387</c:v>
                </c:pt>
                <c:pt idx="33">
                  <c:v>81.011530470574229</c:v>
                </c:pt>
                <c:pt idx="34">
                  <c:v>80.796805220216754</c:v>
                </c:pt>
                <c:pt idx="35">
                  <c:v>82.351910785934564</c:v>
                </c:pt>
                <c:pt idx="36">
                  <c:v>81.927353913519411</c:v>
                </c:pt>
                <c:pt idx="37">
                  <c:v>81.032356074224694</c:v>
                </c:pt>
                <c:pt idx="38">
                  <c:v>82.19281383672859</c:v>
                </c:pt>
                <c:pt idx="39">
                  <c:v>81.595751780814822</c:v>
                </c:pt>
                <c:pt idx="40">
                  <c:v>82.202245186613581</c:v>
                </c:pt>
                <c:pt idx="41">
                  <c:v>81.673390317034901</c:v>
                </c:pt>
                <c:pt idx="42">
                  <c:v>81.509934463141349</c:v>
                </c:pt>
                <c:pt idx="43">
                  <c:v>81.836742002893942</c:v>
                </c:pt>
                <c:pt idx="44">
                  <c:v>82.225503439867524</c:v>
                </c:pt>
                <c:pt idx="45">
                  <c:v>82.368277157085657</c:v>
                </c:pt>
                <c:pt idx="46">
                  <c:v>81.352538785145214</c:v>
                </c:pt>
                <c:pt idx="47">
                  <c:v>81.473909870344357</c:v>
                </c:pt>
                <c:pt idx="48">
                  <c:v>83.345079892655221</c:v>
                </c:pt>
                <c:pt idx="49">
                  <c:v>82.217810052019317</c:v>
                </c:pt>
                <c:pt idx="50">
                  <c:v>81.574238931675254</c:v>
                </c:pt>
                <c:pt idx="51">
                  <c:v>82.926676745279352</c:v>
                </c:pt>
                <c:pt idx="52">
                  <c:v>83.113042376039516</c:v>
                </c:pt>
                <c:pt idx="53">
                  <c:v>82.182033308495065</c:v>
                </c:pt>
                <c:pt idx="54">
                  <c:v>81.861866536920772</c:v>
                </c:pt>
                <c:pt idx="55">
                  <c:v>82.384869764429979</c:v>
                </c:pt>
                <c:pt idx="56">
                  <c:v>83.066852061320944</c:v>
                </c:pt>
                <c:pt idx="57">
                  <c:v>82.710576036693041</c:v>
                </c:pt>
                <c:pt idx="58">
                  <c:v>82.978648210548911</c:v>
                </c:pt>
                <c:pt idx="59">
                  <c:v>82.182949976436575</c:v>
                </c:pt>
                <c:pt idx="60">
                  <c:v>82.03441569312821</c:v>
                </c:pt>
                <c:pt idx="61">
                  <c:v>82.271554824759519</c:v>
                </c:pt>
                <c:pt idx="62">
                  <c:v>82.323526687153063</c:v>
                </c:pt>
                <c:pt idx="63">
                  <c:v>82.150934374162986</c:v>
                </c:pt>
                <c:pt idx="64">
                  <c:v>82.882298857089907</c:v>
                </c:pt>
                <c:pt idx="65">
                  <c:v>82.828057542177604</c:v>
                </c:pt>
                <c:pt idx="66">
                  <c:v>82.709945602142724</c:v>
                </c:pt>
                <c:pt idx="67">
                  <c:v>82.845199506070813</c:v>
                </c:pt>
                <c:pt idx="68">
                  <c:v>82.430281396227372</c:v>
                </c:pt>
                <c:pt idx="69">
                  <c:v>82.930368902109123</c:v>
                </c:pt>
                <c:pt idx="70">
                  <c:v>82.699543569140047</c:v>
                </c:pt>
                <c:pt idx="71">
                  <c:v>81.510617439754952</c:v>
                </c:pt>
                <c:pt idx="72">
                  <c:v>82.042401283430465</c:v>
                </c:pt>
                <c:pt idx="73">
                  <c:v>81.910576342057965</c:v>
                </c:pt>
                <c:pt idx="74">
                  <c:v>82.200460448389407</c:v>
                </c:pt>
                <c:pt idx="75">
                  <c:v>82.435216373041783</c:v>
                </c:pt>
                <c:pt idx="76">
                  <c:v>82.145745748912418</c:v>
                </c:pt>
                <c:pt idx="77">
                  <c:v>81.371429075860831</c:v>
                </c:pt>
                <c:pt idx="78">
                  <c:v>81.287269741816871</c:v>
                </c:pt>
                <c:pt idx="79">
                  <c:v>81.42995704539193</c:v>
                </c:pt>
                <c:pt idx="80">
                  <c:v>82.330303992477937</c:v>
                </c:pt>
                <c:pt idx="81">
                  <c:v>81.04317235348077</c:v>
                </c:pt>
                <c:pt idx="82">
                  <c:v>81.815337953837357</c:v>
                </c:pt>
                <c:pt idx="83">
                  <c:v>80.993219412945493</c:v>
                </c:pt>
                <c:pt idx="84">
                  <c:v>82.011835452591683</c:v>
                </c:pt>
                <c:pt idx="85">
                  <c:v>80.322135830120473</c:v>
                </c:pt>
                <c:pt idx="86">
                  <c:v>81.370913890285436</c:v>
                </c:pt>
                <c:pt idx="87">
                  <c:v>80.210676500543457</c:v>
                </c:pt>
                <c:pt idx="88">
                  <c:v>81.276131280152455</c:v>
                </c:pt>
                <c:pt idx="89">
                  <c:v>80.767923866493035</c:v>
                </c:pt>
                <c:pt idx="90">
                  <c:v>80.678785170754381</c:v>
                </c:pt>
                <c:pt idx="91">
                  <c:v>81.39506803533007</c:v>
                </c:pt>
                <c:pt idx="92">
                  <c:v>80.870361651864371</c:v>
                </c:pt>
                <c:pt idx="93">
                  <c:v>79.412752915990211</c:v>
                </c:pt>
                <c:pt idx="94">
                  <c:v>80.441316695208357</c:v>
                </c:pt>
                <c:pt idx="95">
                  <c:v>79.333474375653068</c:v>
                </c:pt>
                <c:pt idx="96">
                  <c:v>79.665238263855926</c:v>
                </c:pt>
                <c:pt idx="97">
                  <c:v>80.520702813095781</c:v>
                </c:pt>
                <c:pt idx="98">
                  <c:v>79.071039112474196</c:v>
                </c:pt>
                <c:pt idx="99">
                  <c:v>78.490114565082052</c:v>
                </c:pt>
                <c:pt idx="100">
                  <c:v>78.840788567359866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35-4F01-A183-67C4A8B2E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'5943001001 + 2643665902'!$G$8:$G$508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'5943001001 + 2643665902'!$N$8:$N$508</c:f>
              <c:numCache>
                <c:formatCode>0.00</c:formatCode>
                <c:ptCount val="501"/>
                <c:pt idx="0">
                  <c:v>99.165042934973471</c:v>
                </c:pt>
                <c:pt idx="1">
                  <c:v>96.281911750640276</c:v>
                </c:pt>
                <c:pt idx="2">
                  <c:v>94.62548259200311</c:v>
                </c:pt>
                <c:pt idx="3">
                  <c:v>94.991577454189283</c:v>
                </c:pt>
                <c:pt idx="4">
                  <c:v>93.431432931049812</c:v>
                </c:pt>
                <c:pt idx="5">
                  <c:v>93.77708219246324</c:v>
                </c:pt>
                <c:pt idx="6">
                  <c:v>92.397167250195039</c:v>
                </c:pt>
                <c:pt idx="7">
                  <c:v>91.176478625662142</c:v>
                </c:pt>
                <c:pt idx="8">
                  <c:v>91.343252102246637</c:v>
                </c:pt>
                <c:pt idx="9">
                  <c:v>91.606522234464634</c:v>
                </c:pt>
                <c:pt idx="10">
                  <c:v>90.63925504674549</c:v>
                </c:pt>
                <c:pt idx="11">
                  <c:v>91.094796847092653</c:v>
                </c:pt>
                <c:pt idx="12">
                  <c:v>90.439020528955737</c:v>
                </c:pt>
                <c:pt idx="13">
                  <c:v>90.173074063109141</c:v>
                </c:pt>
                <c:pt idx="14">
                  <c:v>89.74448563560145</c:v>
                </c:pt>
                <c:pt idx="15">
                  <c:v>89.486811761859073</c:v>
                </c:pt>
                <c:pt idx="16">
                  <c:v>89.476282796140865</c:v>
                </c:pt>
                <c:pt idx="17">
                  <c:v>89.224858915381347</c:v>
                </c:pt>
                <c:pt idx="18">
                  <c:v>88.90684487919539</c:v>
                </c:pt>
                <c:pt idx="19">
                  <c:v>88.967909365152124</c:v>
                </c:pt>
                <c:pt idx="20">
                  <c:v>89.529493536636622</c:v>
                </c:pt>
                <c:pt idx="21">
                  <c:v>88.715304579302909</c:v>
                </c:pt>
                <c:pt idx="22">
                  <c:v>90.040683637353411</c:v>
                </c:pt>
                <c:pt idx="23">
                  <c:v>90.017830783510604</c:v>
                </c:pt>
                <c:pt idx="24">
                  <c:v>90.177338069438449</c:v>
                </c:pt>
                <c:pt idx="25">
                  <c:v>89.993457351606693</c:v>
                </c:pt>
                <c:pt idx="26">
                  <c:v>88.808223655665358</c:v>
                </c:pt>
                <c:pt idx="27">
                  <c:v>89.051404765931437</c:v>
                </c:pt>
                <c:pt idx="28">
                  <c:v>89.428193327838798</c:v>
                </c:pt>
                <c:pt idx="29">
                  <c:v>88.616433314212657</c:v>
                </c:pt>
                <c:pt idx="30">
                  <c:v>88.978705496370452</c:v>
                </c:pt>
                <c:pt idx="31">
                  <c:v>89.391275880082603</c:v>
                </c:pt>
                <c:pt idx="32">
                  <c:v>88.015991416095403</c:v>
                </c:pt>
                <c:pt idx="33">
                  <c:v>88.845783354757415</c:v>
                </c:pt>
                <c:pt idx="34">
                  <c:v>88.352450323531329</c:v>
                </c:pt>
                <c:pt idx="35">
                  <c:v>90.058123245810222</c:v>
                </c:pt>
                <c:pt idx="36">
                  <c:v>89.372415876889605</c:v>
                </c:pt>
                <c:pt idx="37">
                  <c:v>88.348087792946515</c:v>
                </c:pt>
                <c:pt idx="38">
                  <c:v>89.596416861761355</c:v>
                </c:pt>
                <c:pt idx="39">
                  <c:v>88.849770385456793</c:v>
                </c:pt>
                <c:pt idx="40">
                  <c:v>89.372168313708301</c:v>
                </c:pt>
                <c:pt idx="41">
                  <c:v>88.783695480718478</c:v>
                </c:pt>
                <c:pt idx="42">
                  <c:v>88.443313586552961</c:v>
                </c:pt>
                <c:pt idx="43">
                  <c:v>88.658717841585684</c:v>
                </c:pt>
                <c:pt idx="44">
                  <c:v>89.054592073760062</c:v>
                </c:pt>
                <c:pt idx="45">
                  <c:v>89.152121699288728</c:v>
                </c:pt>
                <c:pt idx="46">
                  <c:v>87.940085625996943</c:v>
                </c:pt>
                <c:pt idx="47">
                  <c:v>87.92926308347667</c:v>
                </c:pt>
                <c:pt idx="48">
                  <c:v>89.907844462432223</c:v>
                </c:pt>
                <c:pt idx="49">
                  <c:v>88.597419790442927</c:v>
                </c:pt>
                <c:pt idx="50">
                  <c:v>87.888908030115786</c:v>
                </c:pt>
                <c:pt idx="51">
                  <c:v>89.316623400045671</c:v>
                </c:pt>
                <c:pt idx="52">
                  <c:v>89.415128754809075</c:v>
                </c:pt>
                <c:pt idx="53">
                  <c:v>88.368224580882455</c:v>
                </c:pt>
                <c:pt idx="54">
                  <c:v>87.951738032037539</c:v>
                </c:pt>
                <c:pt idx="55">
                  <c:v>88.499145163043551</c:v>
                </c:pt>
                <c:pt idx="56">
                  <c:v>89.077473936505186</c:v>
                </c:pt>
                <c:pt idx="57">
                  <c:v>88.607171648381609</c:v>
                </c:pt>
                <c:pt idx="58">
                  <c:v>88.976204030440314</c:v>
                </c:pt>
                <c:pt idx="59">
                  <c:v>87.926786333153544</c:v>
                </c:pt>
                <c:pt idx="60">
                  <c:v>87.88228603444314</c:v>
                </c:pt>
                <c:pt idx="61">
                  <c:v>88.042479718767552</c:v>
                </c:pt>
                <c:pt idx="62">
                  <c:v>87.949868460846631</c:v>
                </c:pt>
                <c:pt idx="63">
                  <c:v>87.794047558410455</c:v>
                </c:pt>
                <c:pt idx="64">
                  <c:v>88.439353125008068</c:v>
                </c:pt>
                <c:pt idx="65">
                  <c:v>88.494775736438783</c:v>
                </c:pt>
                <c:pt idx="66">
                  <c:v>88.371570888389627</c:v>
                </c:pt>
                <c:pt idx="67">
                  <c:v>88.38401791896618</c:v>
                </c:pt>
                <c:pt idx="68">
                  <c:v>87.828286464722922</c:v>
                </c:pt>
                <c:pt idx="69">
                  <c:v>88.341411349944991</c:v>
                </c:pt>
                <c:pt idx="70">
                  <c:v>88.085832982878117</c:v>
                </c:pt>
                <c:pt idx="71">
                  <c:v>86.861450376460752</c:v>
                </c:pt>
                <c:pt idx="72">
                  <c:v>87.167977029141866</c:v>
                </c:pt>
                <c:pt idx="73">
                  <c:v>87.157163233037011</c:v>
                </c:pt>
                <c:pt idx="74">
                  <c:v>87.305560722253617</c:v>
                </c:pt>
                <c:pt idx="75">
                  <c:v>87.483762079418042</c:v>
                </c:pt>
                <c:pt idx="76">
                  <c:v>87.228817323007718</c:v>
                </c:pt>
                <c:pt idx="77">
                  <c:v>86.252379000104696</c:v>
                </c:pt>
                <c:pt idx="78">
                  <c:v>86.216147043844359</c:v>
                </c:pt>
                <c:pt idx="79">
                  <c:v>86.387540708519012</c:v>
                </c:pt>
                <c:pt idx="80">
                  <c:v>87.206904308131243</c:v>
                </c:pt>
                <c:pt idx="81">
                  <c:v>85.791369125503905</c:v>
                </c:pt>
                <c:pt idx="82">
                  <c:v>86.601845579276443</c:v>
                </c:pt>
                <c:pt idx="83">
                  <c:v>85.760202232456123</c:v>
                </c:pt>
                <c:pt idx="84">
                  <c:v>86.67634600670975</c:v>
                </c:pt>
                <c:pt idx="85">
                  <c:v>84.860923221056922</c:v>
                </c:pt>
                <c:pt idx="86">
                  <c:v>85.824696593639231</c:v>
                </c:pt>
                <c:pt idx="87">
                  <c:v>84.442885715262733</c:v>
                </c:pt>
                <c:pt idx="88">
                  <c:v>85.618758471745323</c:v>
                </c:pt>
                <c:pt idx="89">
                  <c:v>85.01681752603622</c:v>
                </c:pt>
                <c:pt idx="90">
                  <c:v>84.754955556820306</c:v>
                </c:pt>
                <c:pt idx="91">
                  <c:v>85.448189607461714</c:v>
                </c:pt>
                <c:pt idx="92">
                  <c:v>84.777181695166234</c:v>
                </c:pt>
                <c:pt idx="93">
                  <c:v>83.182588236508863</c:v>
                </c:pt>
                <c:pt idx="94">
                  <c:v>84.072348617778189</c:v>
                </c:pt>
                <c:pt idx="95">
                  <c:v>82.724318060691644</c:v>
                </c:pt>
                <c:pt idx="96">
                  <c:v>82.982463212863593</c:v>
                </c:pt>
                <c:pt idx="97">
                  <c:v>83.513478229087795</c:v>
                </c:pt>
                <c:pt idx="98">
                  <c:v>81.841235857721855</c:v>
                </c:pt>
                <c:pt idx="99">
                  <c:v>81.047302072626835</c:v>
                </c:pt>
                <c:pt idx="100">
                  <c:v>81.170003584859217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D-4F03-A180-463D0C77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'FT140-43'!$G$8:$G$508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'FT140-43'!$N$8:$N$508</c:f>
              <c:numCache>
                <c:formatCode>0.00</c:formatCode>
                <c:ptCount val="501"/>
                <c:pt idx="0">
                  <c:v>63.142217975446911</c:v>
                </c:pt>
                <c:pt idx="1">
                  <c:v>67.025334914892781</c:v>
                </c:pt>
                <c:pt idx="2">
                  <c:v>69.979433953383761</c:v>
                </c:pt>
                <c:pt idx="3">
                  <c:v>73.693426633029929</c:v>
                </c:pt>
                <c:pt idx="4">
                  <c:v>75.024900864633977</c:v>
                </c:pt>
                <c:pt idx="5">
                  <c:v>77.332166131108067</c:v>
                </c:pt>
                <c:pt idx="6">
                  <c:v>77.716695076622599</c:v>
                </c:pt>
                <c:pt idx="7">
                  <c:v>77.754240775767954</c:v>
                </c:pt>
                <c:pt idx="8">
                  <c:v>78.558373757356634</c:v>
                </c:pt>
                <c:pt idx="9">
                  <c:v>79.290020033075976</c:v>
                </c:pt>
                <c:pt idx="10">
                  <c:v>78.835969492029378</c:v>
                </c:pt>
                <c:pt idx="11">
                  <c:v>79.519533600030059</c:v>
                </c:pt>
                <c:pt idx="12">
                  <c:v>79.046376672234359</c:v>
                </c:pt>
                <c:pt idx="13">
                  <c:v>78.873519247779782</c:v>
                </c:pt>
                <c:pt idx="14">
                  <c:v>78.740267424404422</c:v>
                </c:pt>
                <c:pt idx="15">
                  <c:v>78.522307961253517</c:v>
                </c:pt>
                <c:pt idx="16">
                  <c:v>78.548733142595125</c:v>
                </c:pt>
                <c:pt idx="17">
                  <c:v>78.453377705728386</c:v>
                </c:pt>
                <c:pt idx="18">
                  <c:v>78.011053768273115</c:v>
                </c:pt>
                <c:pt idx="19">
                  <c:v>78.189858247370296</c:v>
                </c:pt>
                <c:pt idx="20">
                  <c:v>78.77379707071205</c:v>
                </c:pt>
                <c:pt idx="21">
                  <c:v>78.111288504628348</c:v>
                </c:pt>
                <c:pt idx="22">
                  <c:v>79.409508843198608</c:v>
                </c:pt>
                <c:pt idx="23">
                  <c:v>79.29560733419045</c:v>
                </c:pt>
                <c:pt idx="24">
                  <c:v>79.542236602638638</c:v>
                </c:pt>
                <c:pt idx="25">
                  <c:v>79.554396897801695</c:v>
                </c:pt>
                <c:pt idx="26">
                  <c:v>78.518891480983626</c:v>
                </c:pt>
                <c:pt idx="27">
                  <c:v>78.87533283495091</c:v>
                </c:pt>
                <c:pt idx="28">
                  <c:v>79.23615797146789</c:v>
                </c:pt>
                <c:pt idx="29">
                  <c:v>78.532847364814145</c:v>
                </c:pt>
                <c:pt idx="30">
                  <c:v>78.934731824237687</c:v>
                </c:pt>
                <c:pt idx="31">
                  <c:v>79.342452654441189</c:v>
                </c:pt>
                <c:pt idx="32">
                  <c:v>78.282872633221231</c:v>
                </c:pt>
                <c:pt idx="33">
                  <c:v>79.106031532506108</c:v>
                </c:pt>
                <c:pt idx="34">
                  <c:v>78.679138932323355</c:v>
                </c:pt>
                <c:pt idx="35">
                  <c:v>80.208509231077613</c:v>
                </c:pt>
                <c:pt idx="36">
                  <c:v>79.804594541954472</c:v>
                </c:pt>
                <c:pt idx="37">
                  <c:v>78.901063641333778</c:v>
                </c:pt>
                <c:pt idx="38">
                  <c:v>80.066092886362611</c:v>
                </c:pt>
                <c:pt idx="39">
                  <c:v>79.45076281137338</c:v>
                </c:pt>
                <c:pt idx="40">
                  <c:v>79.984258091280651</c:v>
                </c:pt>
                <c:pt idx="41">
                  <c:v>79.480848382922645</c:v>
                </c:pt>
                <c:pt idx="42">
                  <c:v>79.344334141347204</c:v>
                </c:pt>
                <c:pt idx="43">
                  <c:v>79.544265264219121</c:v>
                </c:pt>
                <c:pt idx="44">
                  <c:v>79.915571019574131</c:v>
                </c:pt>
                <c:pt idx="45">
                  <c:v>80.020963517285537</c:v>
                </c:pt>
                <c:pt idx="46">
                  <c:v>79.061768642757954</c:v>
                </c:pt>
                <c:pt idx="47">
                  <c:v>79.130252334858952</c:v>
                </c:pt>
                <c:pt idx="48">
                  <c:v>80.971975333338264</c:v>
                </c:pt>
                <c:pt idx="49">
                  <c:v>79.871268737802595</c:v>
                </c:pt>
                <c:pt idx="50">
                  <c:v>79.248415277215685</c:v>
                </c:pt>
                <c:pt idx="51">
                  <c:v>80.606089137616109</c:v>
                </c:pt>
                <c:pt idx="52">
                  <c:v>80.662753085131882</c:v>
                </c:pt>
                <c:pt idx="53">
                  <c:v>79.806324468912095</c:v>
                </c:pt>
                <c:pt idx="54">
                  <c:v>79.561674910657814</c:v>
                </c:pt>
                <c:pt idx="55">
                  <c:v>80.013467097921421</c:v>
                </c:pt>
                <c:pt idx="56">
                  <c:v>80.679340722564191</c:v>
                </c:pt>
                <c:pt idx="57">
                  <c:v>80.176233103694898</c:v>
                </c:pt>
                <c:pt idx="58">
                  <c:v>80.609103585543878</c:v>
                </c:pt>
                <c:pt idx="59">
                  <c:v>79.706180252392386</c:v>
                </c:pt>
                <c:pt idx="60">
                  <c:v>79.610015281930629</c:v>
                </c:pt>
                <c:pt idx="61">
                  <c:v>79.864539250212914</c:v>
                </c:pt>
                <c:pt idx="62">
                  <c:v>79.834732089483566</c:v>
                </c:pt>
                <c:pt idx="63">
                  <c:v>79.739525486161796</c:v>
                </c:pt>
                <c:pt idx="64">
                  <c:v>80.343074519226036</c:v>
                </c:pt>
                <c:pt idx="65">
                  <c:v>80.471376086646956</c:v>
                </c:pt>
                <c:pt idx="66">
                  <c:v>80.285727816565952</c:v>
                </c:pt>
                <c:pt idx="67">
                  <c:v>80.492919682714756</c:v>
                </c:pt>
                <c:pt idx="68">
                  <c:v>79.946664027766374</c:v>
                </c:pt>
                <c:pt idx="69">
                  <c:v>80.507889423015783</c:v>
                </c:pt>
                <c:pt idx="70">
                  <c:v>80.26226029169915</c:v>
                </c:pt>
                <c:pt idx="71">
                  <c:v>79.233555357535209</c:v>
                </c:pt>
                <c:pt idx="72">
                  <c:v>79.584023029449199</c:v>
                </c:pt>
                <c:pt idx="73">
                  <c:v>79.536292518640423</c:v>
                </c:pt>
                <c:pt idx="74">
                  <c:v>79.828961475019426</c:v>
                </c:pt>
                <c:pt idx="75">
                  <c:v>80.013785265488465</c:v>
                </c:pt>
                <c:pt idx="76">
                  <c:v>79.806737227388709</c:v>
                </c:pt>
                <c:pt idx="77">
                  <c:v>78.977433978340514</c:v>
                </c:pt>
                <c:pt idx="78">
                  <c:v>78.882893850437398</c:v>
                </c:pt>
                <c:pt idx="79">
                  <c:v>79.135364418597803</c:v>
                </c:pt>
                <c:pt idx="80">
                  <c:v>79.968401776395837</c:v>
                </c:pt>
                <c:pt idx="81">
                  <c:v>78.64876675705429</c:v>
                </c:pt>
                <c:pt idx="82">
                  <c:v>79.474190079021312</c:v>
                </c:pt>
                <c:pt idx="83">
                  <c:v>78.72363385752864</c:v>
                </c:pt>
                <c:pt idx="84">
                  <c:v>79.626379101737712</c:v>
                </c:pt>
                <c:pt idx="85">
                  <c:v>77.93816513834804</c:v>
                </c:pt>
                <c:pt idx="86">
                  <c:v>78.853603299738609</c:v>
                </c:pt>
                <c:pt idx="87">
                  <c:v>77.631151869968321</c:v>
                </c:pt>
                <c:pt idx="88">
                  <c:v>78.825835222535972</c:v>
                </c:pt>
                <c:pt idx="89">
                  <c:v>78.32235704513505</c:v>
                </c:pt>
                <c:pt idx="90">
                  <c:v>78.27164225236433</c:v>
                </c:pt>
                <c:pt idx="91">
                  <c:v>78.90076786711748</c:v>
                </c:pt>
                <c:pt idx="92">
                  <c:v>78.355691548639783</c:v>
                </c:pt>
                <c:pt idx="93">
                  <c:v>76.91986544133681</c:v>
                </c:pt>
                <c:pt idx="94">
                  <c:v>77.938588997621721</c:v>
                </c:pt>
                <c:pt idx="95">
                  <c:v>76.799149309275421</c:v>
                </c:pt>
                <c:pt idx="96">
                  <c:v>77.124810550264371</c:v>
                </c:pt>
                <c:pt idx="97">
                  <c:v>77.895407832416439</c:v>
                </c:pt>
                <c:pt idx="98">
                  <c:v>76.516703973449225</c:v>
                </c:pt>
                <c:pt idx="99">
                  <c:v>75.941975241329189</c:v>
                </c:pt>
                <c:pt idx="100">
                  <c:v>76.154140128643704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4-4E7C-9079-6B04159AE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'2643803802 (FT240-43)'!$G$8:$G$508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'2643803802 (FT240-43)'!$N$8:$N$508</c:f>
              <c:numCache>
                <c:formatCode>0.00</c:formatCode>
                <c:ptCount val="501"/>
                <c:pt idx="0">
                  <c:v>95.072021983492888</c:v>
                </c:pt>
                <c:pt idx="1">
                  <c:v>91.770748779880165</c:v>
                </c:pt>
                <c:pt idx="2">
                  <c:v>88.024886854142849</c:v>
                </c:pt>
                <c:pt idx="3">
                  <c:v>86.68434277563783</c:v>
                </c:pt>
                <c:pt idx="4">
                  <c:v>84.498873388530654</c:v>
                </c:pt>
                <c:pt idx="5">
                  <c:v>83.033172454283246</c:v>
                </c:pt>
                <c:pt idx="6">
                  <c:v>80.518823975920512</c:v>
                </c:pt>
                <c:pt idx="7">
                  <c:v>77.784271542618058</c:v>
                </c:pt>
                <c:pt idx="8">
                  <c:v>79.027026834163649</c:v>
                </c:pt>
                <c:pt idx="9">
                  <c:v>78.263461824236046</c:v>
                </c:pt>
                <c:pt idx="10">
                  <c:v>76.803921590495179</c:v>
                </c:pt>
                <c:pt idx="11">
                  <c:v>76.776499952420295</c:v>
                </c:pt>
                <c:pt idx="12">
                  <c:v>77.264460714749347</c:v>
                </c:pt>
                <c:pt idx="13">
                  <c:v>76.710259963076695</c:v>
                </c:pt>
                <c:pt idx="14">
                  <c:v>75.902277204250026</c:v>
                </c:pt>
                <c:pt idx="15">
                  <c:v>76.382915914406084</c:v>
                </c:pt>
                <c:pt idx="16">
                  <c:v>76.082065674497102</c:v>
                </c:pt>
                <c:pt idx="17">
                  <c:v>76.404905318593421</c:v>
                </c:pt>
                <c:pt idx="18">
                  <c:v>75.645637999266441</c:v>
                </c:pt>
                <c:pt idx="19">
                  <c:v>75.678015804790078</c:v>
                </c:pt>
                <c:pt idx="20">
                  <c:v>76.159446398347768</c:v>
                </c:pt>
                <c:pt idx="21">
                  <c:v>75.860145036682908</c:v>
                </c:pt>
                <c:pt idx="22">
                  <c:v>76.975324941455952</c:v>
                </c:pt>
                <c:pt idx="23">
                  <c:v>77.416058396658684</c:v>
                </c:pt>
                <c:pt idx="24">
                  <c:v>76.515074877028141</c:v>
                </c:pt>
                <c:pt idx="25">
                  <c:v>76.31752032776788</c:v>
                </c:pt>
                <c:pt idx="26">
                  <c:v>76.207832196621538</c:v>
                </c:pt>
                <c:pt idx="27">
                  <c:v>75.418378376373056</c:v>
                </c:pt>
                <c:pt idx="28">
                  <c:v>75.811595682422038</c:v>
                </c:pt>
                <c:pt idx="29">
                  <c:v>76.262564971392877</c:v>
                </c:pt>
                <c:pt idx="30">
                  <c:v>76.495208252387314</c:v>
                </c:pt>
                <c:pt idx="31">
                  <c:v>77.129716294885313</c:v>
                </c:pt>
                <c:pt idx="32">
                  <c:v>76.628829280355532</c:v>
                </c:pt>
                <c:pt idx="33">
                  <c:v>76.525510527421403</c:v>
                </c:pt>
                <c:pt idx="34">
                  <c:v>76.459596742807264</c:v>
                </c:pt>
                <c:pt idx="35">
                  <c:v>77.301660390586832</c:v>
                </c:pt>
                <c:pt idx="36">
                  <c:v>77.24616526885508</c:v>
                </c:pt>
                <c:pt idx="37">
                  <c:v>76.099336062852913</c:v>
                </c:pt>
                <c:pt idx="38">
                  <c:v>77.613588462177006</c:v>
                </c:pt>
                <c:pt idx="39">
                  <c:v>76.824779791279852</c:v>
                </c:pt>
                <c:pt idx="40">
                  <c:v>76.794220143903161</c:v>
                </c:pt>
                <c:pt idx="41">
                  <c:v>76.110180456099883</c:v>
                </c:pt>
                <c:pt idx="42">
                  <c:v>76.661536351382011</c:v>
                </c:pt>
                <c:pt idx="43">
                  <c:v>76.326446840420829</c:v>
                </c:pt>
                <c:pt idx="44">
                  <c:v>76.363229134481841</c:v>
                </c:pt>
                <c:pt idx="45">
                  <c:v>77.103328747100562</c:v>
                </c:pt>
                <c:pt idx="46">
                  <c:v>77.023602880819325</c:v>
                </c:pt>
                <c:pt idx="47">
                  <c:v>76.595932801589797</c:v>
                </c:pt>
                <c:pt idx="48">
                  <c:v>77.46717168677182</c:v>
                </c:pt>
                <c:pt idx="49">
                  <c:v>77.29321642289743</c:v>
                </c:pt>
                <c:pt idx="50">
                  <c:v>76.656817369834997</c:v>
                </c:pt>
                <c:pt idx="51">
                  <c:v>77.570676363659146</c:v>
                </c:pt>
                <c:pt idx="52">
                  <c:v>77.915855590692885</c:v>
                </c:pt>
                <c:pt idx="53">
                  <c:v>76.534384166313956</c:v>
                </c:pt>
                <c:pt idx="54">
                  <c:v>75.737893598460971</c:v>
                </c:pt>
                <c:pt idx="55">
                  <c:v>76.750193975467056</c:v>
                </c:pt>
                <c:pt idx="56">
                  <c:v>77.432459666340222</c:v>
                </c:pt>
                <c:pt idx="57">
                  <c:v>77.192917921183053</c:v>
                </c:pt>
                <c:pt idx="58">
                  <c:v>77.245348186636562</c:v>
                </c:pt>
                <c:pt idx="59">
                  <c:v>75.935644060607032</c:v>
                </c:pt>
                <c:pt idx="60">
                  <c:v>76.899732039914554</c:v>
                </c:pt>
                <c:pt idx="61">
                  <c:v>76.441887214719117</c:v>
                </c:pt>
                <c:pt idx="62">
                  <c:v>76.998042503988188</c:v>
                </c:pt>
                <c:pt idx="63">
                  <c:v>76.403965061157891</c:v>
                </c:pt>
                <c:pt idx="64">
                  <c:v>75.269408887743836</c:v>
                </c:pt>
                <c:pt idx="65">
                  <c:v>76.33836032804281</c:v>
                </c:pt>
                <c:pt idx="66">
                  <c:v>76.474341260433917</c:v>
                </c:pt>
                <c:pt idx="67">
                  <c:v>76.042277545112697</c:v>
                </c:pt>
                <c:pt idx="68">
                  <c:v>76.709564377804199</c:v>
                </c:pt>
                <c:pt idx="69">
                  <c:v>75.805178398818626</c:v>
                </c:pt>
                <c:pt idx="70">
                  <c:v>75.803625606809234</c:v>
                </c:pt>
                <c:pt idx="71">
                  <c:v>74.830700971930384</c:v>
                </c:pt>
                <c:pt idx="72">
                  <c:v>75.966029564465103</c:v>
                </c:pt>
                <c:pt idx="73">
                  <c:v>75.461356925517947</c:v>
                </c:pt>
                <c:pt idx="74">
                  <c:v>74.920386207528097</c:v>
                </c:pt>
                <c:pt idx="75">
                  <c:v>76.233734800313343</c:v>
                </c:pt>
                <c:pt idx="76">
                  <c:v>75.635616845101126</c:v>
                </c:pt>
                <c:pt idx="77">
                  <c:v>75.111488651734646</c:v>
                </c:pt>
                <c:pt idx="78">
                  <c:v>74.778994460090587</c:v>
                </c:pt>
                <c:pt idx="79">
                  <c:v>75.580035079849679</c:v>
                </c:pt>
                <c:pt idx="80">
                  <c:v>74.732911909303695</c:v>
                </c:pt>
                <c:pt idx="81">
                  <c:v>74.159026022347831</c:v>
                </c:pt>
                <c:pt idx="82">
                  <c:v>74.984457328066398</c:v>
                </c:pt>
                <c:pt idx="83">
                  <c:v>74.420269960857553</c:v>
                </c:pt>
                <c:pt idx="84">
                  <c:v>73.934378232511435</c:v>
                </c:pt>
                <c:pt idx="85">
                  <c:v>73.606218214429603</c:v>
                </c:pt>
                <c:pt idx="86">
                  <c:v>73.347294133587354</c:v>
                </c:pt>
                <c:pt idx="87">
                  <c:v>72.889573816047971</c:v>
                </c:pt>
                <c:pt idx="88">
                  <c:v>73.772630317651917</c:v>
                </c:pt>
                <c:pt idx="89">
                  <c:v>72.92624443252258</c:v>
                </c:pt>
                <c:pt idx="90">
                  <c:v>72.269722453118874</c:v>
                </c:pt>
                <c:pt idx="91">
                  <c:v>73.269588878684743</c:v>
                </c:pt>
                <c:pt idx="92">
                  <c:v>72.554253142910525</c:v>
                </c:pt>
                <c:pt idx="93">
                  <c:v>71.415748416449063</c:v>
                </c:pt>
                <c:pt idx="94">
                  <c:v>72.714119892801989</c:v>
                </c:pt>
                <c:pt idx="95">
                  <c:v>72.191516886820665</c:v>
                </c:pt>
                <c:pt idx="96">
                  <c:v>72.076099678181976</c:v>
                </c:pt>
                <c:pt idx="97">
                  <c:v>71.62081670373631</c:v>
                </c:pt>
                <c:pt idx="98">
                  <c:v>71.009485581149022</c:v>
                </c:pt>
                <c:pt idx="99">
                  <c:v>70.818261072340121</c:v>
                </c:pt>
                <c:pt idx="100">
                  <c:v>70.994272856023684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80-4E45-9A64-B2220719E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'2643251002'!$G$8:$G$508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'2643251002'!$N$8:$N$508</c:f>
              <c:numCache>
                <c:formatCode>0.00</c:formatCode>
                <c:ptCount val="501"/>
                <c:pt idx="0">
                  <c:v>103.34935124026256</c:v>
                </c:pt>
                <c:pt idx="1">
                  <c:v>98.85960740750815</c:v>
                </c:pt>
                <c:pt idx="2">
                  <c:v>95.883042709038904</c:v>
                </c:pt>
                <c:pt idx="3">
                  <c:v>95.387943908174307</c:v>
                </c:pt>
                <c:pt idx="4">
                  <c:v>94.427945753426798</c:v>
                </c:pt>
                <c:pt idx="5">
                  <c:v>94.206534537914337</c:v>
                </c:pt>
                <c:pt idx="6">
                  <c:v>92.521565544412638</c:v>
                </c:pt>
                <c:pt idx="7">
                  <c:v>90.310303204732506</c:v>
                </c:pt>
                <c:pt idx="8">
                  <c:v>92.469196074546815</c:v>
                </c:pt>
                <c:pt idx="9">
                  <c:v>92.02508037760964</c:v>
                </c:pt>
                <c:pt idx="10">
                  <c:v>90.782019854593017</c:v>
                </c:pt>
                <c:pt idx="11">
                  <c:v>90.956961846519079</c:v>
                </c:pt>
                <c:pt idx="12">
                  <c:v>91.918310062807237</c:v>
                </c:pt>
                <c:pt idx="13">
                  <c:v>91.454788253711371</c:v>
                </c:pt>
                <c:pt idx="14">
                  <c:v>90.642829730353156</c:v>
                </c:pt>
                <c:pt idx="15">
                  <c:v>91.307422462879529</c:v>
                </c:pt>
                <c:pt idx="16">
                  <c:v>90.909320824068033</c:v>
                </c:pt>
                <c:pt idx="17">
                  <c:v>91.384849110600612</c:v>
                </c:pt>
                <c:pt idx="18">
                  <c:v>90.397903460723114</c:v>
                </c:pt>
                <c:pt idx="19">
                  <c:v>90.549612207693599</c:v>
                </c:pt>
                <c:pt idx="20">
                  <c:v>91.300106044761804</c:v>
                </c:pt>
                <c:pt idx="21">
                  <c:v>90.845117386100455</c:v>
                </c:pt>
                <c:pt idx="22">
                  <c:v>92.210163699058583</c:v>
                </c:pt>
                <c:pt idx="23">
                  <c:v>92.832874526769302</c:v>
                </c:pt>
                <c:pt idx="24">
                  <c:v>91.668338981080211</c:v>
                </c:pt>
                <c:pt idx="25">
                  <c:v>91.492333669717524</c:v>
                </c:pt>
                <c:pt idx="26">
                  <c:v>91.252168082045955</c:v>
                </c:pt>
                <c:pt idx="27">
                  <c:v>90.297088004300662</c:v>
                </c:pt>
                <c:pt idx="28">
                  <c:v>90.696215819227589</c:v>
                </c:pt>
                <c:pt idx="29">
                  <c:v>91.202814546700466</c:v>
                </c:pt>
                <c:pt idx="30">
                  <c:v>91.535491119615955</c:v>
                </c:pt>
                <c:pt idx="31">
                  <c:v>92.258297414538546</c:v>
                </c:pt>
                <c:pt idx="32">
                  <c:v>91.778593992247579</c:v>
                </c:pt>
                <c:pt idx="33">
                  <c:v>91.488699601671257</c:v>
                </c:pt>
                <c:pt idx="34">
                  <c:v>91.385603526328026</c:v>
                </c:pt>
                <c:pt idx="35">
                  <c:v>92.466411914433323</c:v>
                </c:pt>
                <c:pt idx="36">
                  <c:v>92.444093705127656</c:v>
                </c:pt>
                <c:pt idx="37">
                  <c:v>90.944147130628252</c:v>
                </c:pt>
                <c:pt idx="38">
                  <c:v>92.734002466868986</c:v>
                </c:pt>
                <c:pt idx="39">
                  <c:v>91.872710687737651</c:v>
                </c:pt>
                <c:pt idx="40">
                  <c:v>91.690579486215171</c:v>
                </c:pt>
                <c:pt idx="41">
                  <c:v>90.879967325048952</c:v>
                </c:pt>
                <c:pt idx="42">
                  <c:v>91.610726136187381</c:v>
                </c:pt>
                <c:pt idx="43">
                  <c:v>91.071031713592703</c:v>
                </c:pt>
                <c:pt idx="44">
                  <c:v>91.112808988323266</c:v>
                </c:pt>
                <c:pt idx="45">
                  <c:v>92.006010483798988</c:v>
                </c:pt>
                <c:pt idx="46">
                  <c:v>92.201454308792847</c:v>
                </c:pt>
                <c:pt idx="47">
                  <c:v>91.533632615922059</c:v>
                </c:pt>
                <c:pt idx="48">
                  <c:v>92.49690038361797</c:v>
                </c:pt>
                <c:pt idx="49">
                  <c:v>92.285005817795309</c:v>
                </c:pt>
                <c:pt idx="50">
                  <c:v>91.53068653787615</c:v>
                </c:pt>
                <c:pt idx="51">
                  <c:v>92.559068740915734</c:v>
                </c:pt>
                <c:pt idx="52">
                  <c:v>92.967612014441215</c:v>
                </c:pt>
                <c:pt idx="53">
                  <c:v>91.480175123237643</c:v>
                </c:pt>
                <c:pt idx="54">
                  <c:v>90.474306602245491</c:v>
                </c:pt>
                <c:pt idx="55">
                  <c:v>91.685131450282313</c:v>
                </c:pt>
                <c:pt idx="56">
                  <c:v>92.489954735778142</c:v>
                </c:pt>
                <c:pt idx="57">
                  <c:v>92.059623928441894</c:v>
                </c:pt>
                <c:pt idx="58">
                  <c:v>92.339841333466396</c:v>
                </c:pt>
                <c:pt idx="59">
                  <c:v>90.893723266693996</c:v>
                </c:pt>
                <c:pt idx="60">
                  <c:v>91.875617854621211</c:v>
                </c:pt>
                <c:pt idx="61">
                  <c:v>91.405119347774786</c:v>
                </c:pt>
                <c:pt idx="62">
                  <c:v>92.077459573528614</c:v>
                </c:pt>
                <c:pt idx="63">
                  <c:v>91.398804748066738</c:v>
                </c:pt>
                <c:pt idx="64">
                  <c:v>90.107455133395462</c:v>
                </c:pt>
                <c:pt idx="65">
                  <c:v>91.291077000068341</c:v>
                </c:pt>
                <c:pt idx="66">
                  <c:v>91.619033832624751</c:v>
                </c:pt>
                <c:pt idx="67">
                  <c:v>90.966872906294086</c:v>
                </c:pt>
                <c:pt idx="68">
                  <c:v>91.900406807515239</c:v>
                </c:pt>
                <c:pt idx="69">
                  <c:v>90.742031389908064</c:v>
                </c:pt>
                <c:pt idx="70">
                  <c:v>90.93985109278853</c:v>
                </c:pt>
                <c:pt idx="71">
                  <c:v>89.835473062173619</c:v>
                </c:pt>
                <c:pt idx="72">
                  <c:v>91.12144281008834</c:v>
                </c:pt>
                <c:pt idx="73">
                  <c:v>90.638500899775877</c:v>
                </c:pt>
                <c:pt idx="74">
                  <c:v>89.968896666845225</c:v>
                </c:pt>
                <c:pt idx="75">
                  <c:v>91.688310465693462</c:v>
                </c:pt>
                <c:pt idx="76">
                  <c:v>90.880616771159211</c:v>
                </c:pt>
                <c:pt idx="77">
                  <c:v>90.339627713585799</c:v>
                </c:pt>
                <c:pt idx="78">
                  <c:v>89.920452912871198</c:v>
                </c:pt>
                <c:pt idx="79">
                  <c:v>91.117915702374248</c:v>
                </c:pt>
                <c:pt idx="80">
                  <c:v>90.152173749725279</c:v>
                </c:pt>
                <c:pt idx="81">
                  <c:v>89.548822874867753</c:v>
                </c:pt>
                <c:pt idx="82">
                  <c:v>90.565130521376716</c:v>
                </c:pt>
                <c:pt idx="83">
                  <c:v>89.986538056282896</c:v>
                </c:pt>
                <c:pt idx="84">
                  <c:v>89.524217425863355</c:v>
                </c:pt>
                <c:pt idx="85">
                  <c:v>89.084244321900471</c:v>
                </c:pt>
                <c:pt idx="86">
                  <c:v>89.036847819992261</c:v>
                </c:pt>
                <c:pt idx="87">
                  <c:v>88.364023167020918</c:v>
                </c:pt>
                <c:pt idx="88">
                  <c:v>89.577735179409018</c:v>
                </c:pt>
                <c:pt idx="89">
                  <c:v>88.600175163705913</c:v>
                </c:pt>
                <c:pt idx="90">
                  <c:v>87.816907066449843</c:v>
                </c:pt>
                <c:pt idx="91">
                  <c:v>89.063208140732428</c:v>
                </c:pt>
                <c:pt idx="92">
                  <c:v>88.301357948898385</c:v>
                </c:pt>
                <c:pt idx="93">
                  <c:v>86.973415050954657</c:v>
                </c:pt>
                <c:pt idx="94">
                  <c:v>88.672495531280703</c:v>
                </c:pt>
                <c:pt idx="95">
                  <c:v>88.036636122610176</c:v>
                </c:pt>
                <c:pt idx="96">
                  <c:v>87.897002157260474</c:v>
                </c:pt>
                <c:pt idx="97">
                  <c:v>87.642576030241528</c:v>
                </c:pt>
                <c:pt idx="98">
                  <c:v>86.799658502773838</c:v>
                </c:pt>
                <c:pt idx="99">
                  <c:v>86.735500420178383</c:v>
                </c:pt>
                <c:pt idx="100">
                  <c:v>87.129353292933374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D1-4AD3-893D-E4E6A9A3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'LoadResistor 2400 Ohm LossCalib'!$G$3:$G$103</c:f>
              <c:numCache>
                <c:formatCode>0.00</c:formatCode>
                <c:ptCount val="101"/>
                <c:pt idx="0">
                  <c:v>-17.010000000000002</c:v>
                </c:pt>
                <c:pt idx="1">
                  <c:v>-16.920000000000002</c:v>
                </c:pt>
                <c:pt idx="2">
                  <c:v>-16.88</c:v>
                </c:pt>
                <c:pt idx="3">
                  <c:v>-16.93</c:v>
                </c:pt>
                <c:pt idx="4">
                  <c:v>-16.899999999999999</c:v>
                </c:pt>
                <c:pt idx="5">
                  <c:v>-16.96</c:v>
                </c:pt>
                <c:pt idx="6">
                  <c:v>-16.93</c:v>
                </c:pt>
                <c:pt idx="7">
                  <c:v>-16.899999999999999</c:v>
                </c:pt>
                <c:pt idx="8">
                  <c:v>-16.93</c:v>
                </c:pt>
                <c:pt idx="9">
                  <c:v>-16.96</c:v>
                </c:pt>
                <c:pt idx="10">
                  <c:v>-16.93</c:v>
                </c:pt>
                <c:pt idx="11">
                  <c:v>-16.96</c:v>
                </c:pt>
                <c:pt idx="12">
                  <c:v>-16.940000000000001</c:v>
                </c:pt>
                <c:pt idx="13">
                  <c:v>-16.93</c:v>
                </c:pt>
                <c:pt idx="14">
                  <c:v>-16.920000000000002</c:v>
                </c:pt>
                <c:pt idx="15">
                  <c:v>-16.91</c:v>
                </c:pt>
                <c:pt idx="16">
                  <c:v>-16.91</c:v>
                </c:pt>
                <c:pt idx="17">
                  <c:v>-16.899999999999999</c:v>
                </c:pt>
                <c:pt idx="18">
                  <c:v>-16.88</c:v>
                </c:pt>
                <c:pt idx="19">
                  <c:v>-16.87</c:v>
                </c:pt>
                <c:pt idx="20">
                  <c:v>-16.88</c:v>
                </c:pt>
                <c:pt idx="21">
                  <c:v>-16.88</c:v>
                </c:pt>
                <c:pt idx="22">
                  <c:v>-16.96</c:v>
                </c:pt>
                <c:pt idx="23">
                  <c:v>-16.95</c:v>
                </c:pt>
                <c:pt idx="24">
                  <c:v>-16.96</c:v>
                </c:pt>
                <c:pt idx="25">
                  <c:v>-16.96</c:v>
                </c:pt>
                <c:pt idx="26">
                  <c:v>-16.899999999999999</c:v>
                </c:pt>
                <c:pt idx="27">
                  <c:v>-16.91</c:v>
                </c:pt>
                <c:pt idx="28">
                  <c:v>-16.93</c:v>
                </c:pt>
                <c:pt idx="29">
                  <c:v>-16.89</c:v>
                </c:pt>
                <c:pt idx="30">
                  <c:v>-16.91</c:v>
                </c:pt>
                <c:pt idx="31">
                  <c:v>-16.93</c:v>
                </c:pt>
                <c:pt idx="32">
                  <c:v>-16.87</c:v>
                </c:pt>
                <c:pt idx="33">
                  <c:v>-16.91</c:v>
                </c:pt>
                <c:pt idx="34">
                  <c:v>-16.89</c:v>
                </c:pt>
                <c:pt idx="35">
                  <c:v>-16.97</c:v>
                </c:pt>
                <c:pt idx="36">
                  <c:v>-16.940000000000001</c:v>
                </c:pt>
                <c:pt idx="37">
                  <c:v>-16.89</c:v>
                </c:pt>
                <c:pt idx="38">
                  <c:v>-16.95</c:v>
                </c:pt>
                <c:pt idx="39">
                  <c:v>-16.91</c:v>
                </c:pt>
                <c:pt idx="40">
                  <c:v>-16.940000000000001</c:v>
                </c:pt>
                <c:pt idx="41">
                  <c:v>-16.91</c:v>
                </c:pt>
                <c:pt idx="42">
                  <c:v>-16.899999999999999</c:v>
                </c:pt>
                <c:pt idx="43">
                  <c:v>-16.91</c:v>
                </c:pt>
                <c:pt idx="44">
                  <c:v>-16.93</c:v>
                </c:pt>
                <c:pt idx="45">
                  <c:v>-16.940000000000001</c:v>
                </c:pt>
                <c:pt idx="46">
                  <c:v>-16.88</c:v>
                </c:pt>
                <c:pt idx="47">
                  <c:v>-16.88</c:v>
                </c:pt>
                <c:pt idx="48">
                  <c:v>-16.98</c:v>
                </c:pt>
                <c:pt idx="49">
                  <c:v>-16.920000000000002</c:v>
                </c:pt>
                <c:pt idx="50">
                  <c:v>-16.88</c:v>
                </c:pt>
                <c:pt idx="51">
                  <c:v>-16.95</c:v>
                </c:pt>
                <c:pt idx="52">
                  <c:v>-16.96</c:v>
                </c:pt>
                <c:pt idx="53">
                  <c:v>-16.91</c:v>
                </c:pt>
                <c:pt idx="54">
                  <c:v>-16.89</c:v>
                </c:pt>
                <c:pt idx="55">
                  <c:v>-16.920000000000002</c:v>
                </c:pt>
                <c:pt idx="56">
                  <c:v>-16.95</c:v>
                </c:pt>
                <c:pt idx="57">
                  <c:v>-16.93</c:v>
                </c:pt>
                <c:pt idx="58">
                  <c:v>-16.95</c:v>
                </c:pt>
                <c:pt idx="59">
                  <c:v>-16.899999999999999</c:v>
                </c:pt>
                <c:pt idx="60">
                  <c:v>-16.899999999999999</c:v>
                </c:pt>
                <c:pt idx="61">
                  <c:v>-16.91</c:v>
                </c:pt>
                <c:pt idx="62">
                  <c:v>-16.91</c:v>
                </c:pt>
                <c:pt idx="63">
                  <c:v>-16.899999999999999</c:v>
                </c:pt>
                <c:pt idx="64">
                  <c:v>-16.940000000000001</c:v>
                </c:pt>
                <c:pt idx="65">
                  <c:v>-16.940000000000001</c:v>
                </c:pt>
                <c:pt idx="66">
                  <c:v>-16.940000000000001</c:v>
                </c:pt>
                <c:pt idx="67">
                  <c:v>-16.940000000000001</c:v>
                </c:pt>
                <c:pt idx="68">
                  <c:v>-16.920000000000002</c:v>
                </c:pt>
                <c:pt idx="69">
                  <c:v>-16.95</c:v>
                </c:pt>
                <c:pt idx="70">
                  <c:v>-16.940000000000001</c:v>
                </c:pt>
                <c:pt idx="71">
                  <c:v>-16.88</c:v>
                </c:pt>
                <c:pt idx="72">
                  <c:v>-16.899999999999999</c:v>
                </c:pt>
                <c:pt idx="73">
                  <c:v>-16.899999999999999</c:v>
                </c:pt>
                <c:pt idx="74">
                  <c:v>-16.920000000000002</c:v>
                </c:pt>
                <c:pt idx="75">
                  <c:v>-16.93</c:v>
                </c:pt>
                <c:pt idx="76">
                  <c:v>-16.920000000000002</c:v>
                </c:pt>
                <c:pt idx="77">
                  <c:v>-16.88</c:v>
                </c:pt>
                <c:pt idx="78">
                  <c:v>-16.88</c:v>
                </c:pt>
                <c:pt idx="79">
                  <c:v>-16.89</c:v>
                </c:pt>
                <c:pt idx="80">
                  <c:v>-16.940000000000001</c:v>
                </c:pt>
                <c:pt idx="81">
                  <c:v>-16.88</c:v>
                </c:pt>
                <c:pt idx="82">
                  <c:v>-16.93</c:v>
                </c:pt>
                <c:pt idx="83">
                  <c:v>-16.89</c:v>
                </c:pt>
                <c:pt idx="84">
                  <c:v>-16.95</c:v>
                </c:pt>
                <c:pt idx="85">
                  <c:v>-16.86</c:v>
                </c:pt>
                <c:pt idx="86">
                  <c:v>-16.920000000000002</c:v>
                </c:pt>
                <c:pt idx="87">
                  <c:v>-16.86</c:v>
                </c:pt>
                <c:pt idx="88">
                  <c:v>-16.93</c:v>
                </c:pt>
                <c:pt idx="89">
                  <c:v>-16.91</c:v>
                </c:pt>
                <c:pt idx="90">
                  <c:v>-16.91</c:v>
                </c:pt>
                <c:pt idx="91">
                  <c:v>-16.95</c:v>
                </c:pt>
                <c:pt idx="92">
                  <c:v>-16.93</c:v>
                </c:pt>
                <c:pt idx="93">
                  <c:v>-16.86</c:v>
                </c:pt>
                <c:pt idx="94">
                  <c:v>-16.920000000000002</c:v>
                </c:pt>
                <c:pt idx="95">
                  <c:v>-16.87</c:v>
                </c:pt>
                <c:pt idx="96">
                  <c:v>-16.899999999999999</c:v>
                </c:pt>
                <c:pt idx="97">
                  <c:v>-16.95</c:v>
                </c:pt>
                <c:pt idx="98">
                  <c:v>-16.88</c:v>
                </c:pt>
                <c:pt idx="99">
                  <c:v>-16.86</c:v>
                </c:pt>
                <c:pt idx="100">
                  <c:v>-16.89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C-407E-9B3B-DF7EBC0EA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12056"/>
        <c:axId val="858464712"/>
      </c:scatterChart>
      <c:valAx>
        <c:axId val="48391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8464712"/>
        <c:crosses val="autoZero"/>
        <c:crossBetween val="midCat"/>
      </c:valAx>
      <c:valAx>
        <c:axId val="8584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1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'LoadResistor 2800 Ohm LossCalib'!$G$3:$G$103</c:f>
              <c:numCache>
                <c:formatCode>0.00</c:formatCode>
                <c:ptCount val="101"/>
                <c:pt idx="0">
                  <c:v>-17.829999999999998</c:v>
                </c:pt>
                <c:pt idx="1">
                  <c:v>-17.63</c:v>
                </c:pt>
                <c:pt idx="2">
                  <c:v>-17.55</c:v>
                </c:pt>
                <c:pt idx="3">
                  <c:v>-17.59</c:v>
                </c:pt>
                <c:pt idx="4">
                  <c:v>-17.600000000000001</c:v>
                </c:pt>
                <c:pt idx="5">
                  <c:v>-17.63</c:v>
                </c:pt>
                <c:pt idx="6">
                  <c:v>-17.579999999999998</c:v>
                </c:pt>
                <c:pt idx="7">
                  <c:v>-17.489999999999998</c:v>
                </c:pt>
                <c:pt idx="8">
                  <c:v>-17.61</c:v>
                </c:pt>
                <c:pt idx="9">
                  <c:v>-17.600000000000001</c:v>
                </c:pt>
                <c:pt idx="10">
                  <c:v>-17.55</c:v>
                </c:pt>
                <c:pt idx="11">
                  <c:v>-17.559999999999999</c:v>
                </c:pt>
                <c:pt idx="12">
                  <c:v>-17.61</c:v>
                </c:pt>
                <c:pt idx="13">
                  <c:v>-17.59</c:v>
                </c:pt>
                <c:pt idx="14">
                  <c:v>-17.55</c:v>
                </c:pt>
                <c:pt idx="15">
                  <c:v>-17.579999999999998</c:v>
                </c:pt>
                <c:pt idx="16">
                  <c:v>-17.559999999999999</c:v>
                </c:pt>
                <c:pt idx="17">
                  <c:v>-17.579999999999998</c:v>
                </c:pt>
                <c:pt idx="18">
                  <c:v>-17.53</c:v>
                </c:pt>
                <c:pt idx="19">
                  <c:v>-17.52</c:v>
                </c:pt>
                <c:pt idx="20">
                  <c:v>-17.53</c:v>
                </c:pt>
                <c:pt idx="21">
                  <c:v>-17.55</c:v>
                </c:pt>
                <c:pt idx="22">
                  <c:v>-17.62</c:v>
                </c:pt>
                <c:pt idx="23">
                  <c:v>-17.64</c:v>
                </c:pt>
                <c:pt idx="24">
                  <c:v>-17.59</c:v>
                </c:pt>
                <c:pt idx="25">
                  <c:v>-17.579999999999998</c:v>
                </c:pt>
                <c:pt idx="26">
                  <c:v>-17.57</c:v>
                </c:pt>
                <c:pt idx="27">
                  <c:v>-17.52</c:v>
                </c:pt>
                <c:pt idx="28">
                  <c:v>-17.54</c:v>
                </c:pt>
                <c:pt idx="29">
                  <c:v>-17.559999999999999</c:v>
                </c:pt>
                <c:pt idx="30">
                  <c:v>-17.579999999999998</c:v>
                </c:pt>
                <c:pt idx="31">
                  <c:v>-17.61</c:v>
                </c:pt>
                <c:pt idx="32">
                  <c:v>-17.59</c:v>
                </c:pt>
                <c:pt idx="33">
                  <c:v>-17.579999999999998</c:v>
                </c:pt>
                <c:pt idx="34">
                  <c:v>-17.579999999999998</c:v>
                </c:pt>
                <c:pt idx="35">
                  <c:v>-17.63</c:v>
                </c:pt>
                <c:pt idx="36">
                  <c:v>-17.62</c:v>
                </c:pt>
                <c:pt idx="37">
                  <c:v>-17.55</c:v>
                </c:pt>
                <c:pt idx="38">
                  <c:v>-17.63</c:v>
                </c:pt>
                <c:pt idx="39">
                  <c:v>-17.579999999999998</c:v>
                </c:pt>
                <c:pt idx="40">
                  <c:v>-17.579999999999998</c:v>
                </c:pt>
                <c:pt idx="41">
                  <c:v>-17.54</c:v>
                </c:pt>
                <c:pt idx="42">
                  <c:v>-17.579999999999998</c:v>
                </c:pt>
                <c:pt idx="43">
                  <c:v>-17.559999999999999</c:v>
                </c:pt>
                <c:pt idx="44">
                  <c:v>-17.559999999999999</c:v>
                </c:pt>
                <c:pt idx="45">
                  <c:v>-17.61</c:v>
                </c:pt>
                <c:pt idx="46">
                  <c:v>-17.61</c:v>
                </c:pt>
                <c:pt idx="47">
                  <c:v>-17.579999999999998</c:v>
                </c:pt>
                <c:pt idx="48">
                  <c:v>-17.63</c:v>
                </c:pt>
                <c:pt idx="49">
                  <c:v>-17.62</c:v>
                </c:pt>
                <c:pt idx="50">
                  <c:v>-17.579999999999998</c:v>
                </c:pt>
                <c:pt idx="51">
                  <c:v>-17.63</c:v>
                </c:pt>
                <c:pt idx="52">
                  <c:v>-17.649999999999999</c:v>
                </c:pt>
                <c:pt idx="53">
                  <c:v>-17.579999999999998</c:v>
                </c:pt>
                <c:pt idx="54">
                  <c:v>-17.53</c:v>
                </c:pt>
                <c:pt idx="55">
                  <c:v>-17.59</c:v>
                </c:pt>
                <c:pt idx="56">
                  <c:v>-17.63</c:v>
                </c:pt>
                <c:pt idx="57">
                  <c:v>-17.62</c:v>
                </c:pt>
                <c:pt idx="58">
                  <c:v>-17.63</c:v>
                </c:pt>
                <c:pt idx="59">
                  <c:v>-17.559999999999999</c:v>
                </c:pt>
                <c:pt idx="60">
                  <c:v>-17.62</c:v>
                </c:pt>
                <c:pt idx="61">
                  <c:v>-17.600000000000001</c:v>
                </c:pt>
                <c:pt idx="62">
                  <c:v>-17.63</c:v>
                </c:pt>
                <c:pt idx="63">
                  <c:v>-17.600000000000001</c:v>
                </c:pt>
                <c:pt idx="64">
                  <c:v>-17.54</c:v>
                </c:pt>
                <c:pt idx="65">
                  <c:v>-17.600000000000001</c:v>
                </c:pt>
                <c:pt idx="66">
                  <c:v>-17.62</c:v>
                </c:pt>
                <c:pt idx="67">
                  <c:v>-17.59</c:v>
                </c:pt>
                <c:pt idx="68">
                  <c:v>-17.64</c:v>
                </c:pt>
                <c:pt idx="69">
                  <c:v>-17.59</c:v>
                </c:pt>
                <c:pt idx="70">
                  <c:v>-17.600000000000001</c:v>
                </c:pt>
                <c:pt idx="71">
                  <c:v>-17.55</c:v>
                </c:pt>
                <c:pt idx="72">
                  <c:v>-17.61</c:v>
                </c:pt>
                <c:pt idx="73">
                  <c:v>-17.59</c:v>
                </c:pt>
                <c:pt idx="74">
                  <c:v>-17.57</c:v>
                </c:pt>
                <c:pt idx="75">
                  <c:v>-17.649999999999999</c:v>
                </c:pt>
                <c:pt idx="76">
                  <c:v>-17.62</c:v>
                </c:pt>
                <c:pt idx="77">
                  <c:v>-17.600000000000001</c:v>
                </c:pt>
                <c:pt idx="78">
                  <c:v>-17.59</c:v>
                </c:pt>
                <c:pt idx="79">
                  <c:v>-17.64</c:v>
                </c:pt>
                <c:pt idx="80">
                  <c:v>-17.600000000000001</c:v>
                </c:pt>
                <c:pt idx="81">
                  <c:v>-17.579999999999998</c:v>
                </c:pt>
                <c:pt idx="82">
                  <c:v>-17.64</c:v>
                </c:pt>
                <c:pt idx="83">
                  <c:v>-17.61</c:v>
                </c:pt>
                <c:pt idx="84">
                  <c:v>-17.600000000000001</c:v>
                </c:pt>
                <c:pt idx="85">
                  <c:v>-17.579999999999998</c:v>
                </c:pt>
                <c:pt idx="86">
                  <c:v>-17.579999999999998</c:v>
                </c:pt>
                <c:pt idx="87">
                  <c:v>-17.559999999999999</c:v>
                </c:pt>
                <c:pt idx="88">
                  <c:v>-17.62</c:v>
                </c:pt>
                <c:pt idx="89">
                  <c:v>-17.579999999999998</c:v>
                </c:pt>
                <c:pt idx="90">
                  <c:v>-17.55</c:v>
                </c:pt>
                <c:pt idx="91">
                  <c:v>-17.61</c:v>
                </c:pt>
                <c:pt idx="92">
                  <c:v>-17.579999999999998</c:v>
                </c:pt>
                <c:pt idx="93">
                  <c:v>-17.53</c:v>
                </c:pt>
                <c:pt idx="94">
                  <c:v>-17.62</c:v>
                </c:pt>
                <c:pt idx="95">
                  <c:v>-17.600000000000001</c:v>
                </c:pt>
                <c:pt idx="96">
                  <c:v>-17.61</c:v>
                </c:pt>
                <c:pt idx="97">
                  <c:v>-17.600000000000001</c:v>
                </c:pt>
                <c:pt idx="98">
                  <c:v>-17.57</c:v>
                </c:pt>
                <c:pt idx="99">
                  <c:v>-17.579999999999998</c:v>
                </c:pt>
                <c:pt idx="100">
                  <c:v>-17.61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2-4DB9-B21F-DF850AA50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12056"/>
        <c:axId val="858464712"/>
      </c:scatterChart>
      <c:valAx>
        <c:axId val="48391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8464712"/>
        <c:crosses val="autoZero"/>
        <c:crossBetween val="midCat"/>
      </c:valAx>
      <c:valAx>
        <c:axId val="8584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1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18</xdr:row>
      <xdr:rowOff>57150</xdr:rowOff>
    </xdr:from>
    <xdr:to>
      <xdr:col>15</xdr:col>
      <xdr:colOff>281609</xdr:colOff>
      <xdr:row>40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98C1A6-8F48-43B8-B31E-F02CB5CF3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63143</xdr:colOff>
      <xdr:row>54</xdr:row>
      <xdr:rowOff>67470</xdr:rowOff>
    </xdr:from>
    <xdr:to>
      <xdr:col>12</xdr:col>
      <xdr:colOff>272143</xdr:colOff>
      <xdr:row>70</xdr:row>
      <xdr:rowOff>85045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7468E1-32AF-4CA2-6E63-DF21304B0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104775</xdr:colOff>
      <xdr:row>18</xdr:row>
      <xdr:rowOff>38100</xdr:rowOff>
    </xdr:from>
    <xdr:to>
      <xdr:col>41</xdr:col>
      <xdr:colOff>129208</xdr:colOff>
      <xdr:row>40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25391-1107-4971-AAE9-8A7796242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43046-BFB1-4010-85F5-429754BB3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B5D1E-7E35-4792-BF3E-FF5528737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EA5BA-E52A-4C0B-A3FD-CBEA4FD98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478BB-6ADA-4A91-9749-E156EF246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1149D-3362-47DA-9F7E-FC3CA1943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E4D36-6D7B-4B79-BD8E-C527D02F4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51746-D14E-4B0F-AC59-26223F1FC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F3331-D77C-4881-9BBC-F1F4D506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573D09-54D2-456E-B28C-B40D2B78A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67236</xdr:colOff>
      <xdr:row>1</xdr:row>
      <xdr:rowOff>190499</xdr:rowOff>
    </xdr:from>
    <xdr:to>
      <xdr:col>33</xdr:col>
      <xdr:colOff>593912</xdr:colOff>
      <xdr:row>35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E5032-4227-4E1F-80B8-0D19F7816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67236</xdr:colOff>
      <xdr:row>1</xdr:row>
      <xdr:rowOff>190499</xdr:rowOff>
    </xdr:from>
    <xdr:to>
      <xdr:col>33</xdr:col>
      <xdr:colOff>593912</xdr:colOff>
      <xdr:row>35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7D642-DFE5-4CB6-A83D-4EFC0EB17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3" xr16:uid="{4993591A-C6D0-4E46-9EE1-0B67A2BEFAE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11" xr16:uid="{E990DAA8-0EBE-458C-882B-2CEC667A67E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10" xr16:uid="{D15214C3-382A-438F-8B23-FAC75A36B51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4" xr16:uid="{520C3D09-19B7-42A8-AE34-4714BD06F5C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5" xr16:uid="{EA5F70DE-543E-405E-804B-58E6B97C3A4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6" xr16:uid="{A480BCDA-6537-482C-9D0A-DC6C03874F9D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7" xr16:uid="{05CC5644-9EB9-47AF-974B-3C469962411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8" xr16:uid="{201DB0FF-ED6D-4227-A376-A4DD341639F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9" xr16:uid="{1745AD38-5AB5-49EE-823F-8DEEC5A87B6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2" xr16:uid="{6A835EF8-5F4E-4942-818D-0F45CE8360B2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1" xr16:uid="{00000000-0016-0000-07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0"/>
  <sheetViews>
    <sheetView tabSelected="1" zoomScaleNormal="100" workbookViewId="0">
      <selection activeCell="B8" sqref="B8"/>
    </sheetView>
  </sheetViews>
  <sheetFormatPr defaultRowHeight="15" x14ac:dyDescent="0.25"/>
  <cols>
    <col min="1" max="1" width="14.5703125" style="17" bestFit="1" customWidth="1"/>
    <col min="2" max="2" width="58.85546875" style="15" customWidth="1"/>
    <col min="3" max="3" width="8.42578125" style="6" customWidth="1"/>
    <col min="4" max="6" width="5" style="6" customWidth="1"/>
    <col min="7" max="7" width="7.140625" style="6" bestFit="1" customWidth="1"/>
    <col min="8" max="12" width="5" style="6" bestFit="1" customWidth="1"/>
    <col min="13" max="13" width="4.5703125" style="6" bestFit="1" customWidth="1"/>
    <col min="14" max="22" width="5" style="6" bestFit="1" customWidth="1"/>
    <col min="23" max="23" width="4.5703125" style="6" bestFit="1" customWidth="1"/>
    <col min="24" max="32" width="5" style="6" bestFit="1" customWidth="1"/>
    <col min="33" max="33" width="4.5703125" style="6" bestFit="1" customWidth="1"/>
    <col min="34" max="34" width="5" style="6" bestFit="1" customWidth="1"/>
    <col min="35" max="42" width="6" style="6" bestFit="1" customWidth="1"/>
    <col min="43" max="43" width="5" style="6" bestFit="1" customWidth="1"/>
    <col min="44" max="52" width="6" style="6" bestFit="1" customWidth="1"/>
    <col min="53" max="53" width="5" style="6" bestFit="1" customWidth="1"/>
    <col min="54" max="62" width="6" style="6" bestFit="1" customWidth="1"/>
    <col min="63" max="63" width="5" style="6" bestFit="1" customWidth="1"/>
    <col min="64" max="72" width="6" style="6" bestFit="1" customWidth="1"/>
    <col min="73" max="73" width="5" style="6" bestFit="1" customWidth="1"/>
    <col min="74" max="82" width="6" style="6" bestFit="1" customWidth="1"/>
    <col min="83" max="83" width="5" style="6" bestFit="1" customWidth="1"/>
    <col min="84" max="92" width="6" style="6" bestFit="1" customWidth="1"/>
    <col min="93" max="93" width="5" style="6" bestFit="1" customWidth="1"/>
    <col min="94" max="102" width="6" style="6" bestFit="1" customWidth="1"/>
    <col min="103" max="103" width="4.5703125" style="6" bestFit="1" customWidth="1"/>
  </cols>
  <sheetData>
    <row r="1" spans="1:103" s="20" customFormat="1" x14ac:dyDescent="0.25">
      <c r="A1" s="17" t="s">
        <v>54</v>
      </c>
      <c r="B1" s="1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</row>
    <row r="2" spans="1:103" s="20" customFormat="1" x14ac:dyDescent="0.25">
      <c r="A2" s="17"/>
      <c r="B2" s="1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</row>
    <row r="3" spans="1:103" s="20" customFormat="1" x14ac:dyDescent="0.2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</row>
    <row r="4" spans="1:103" x14ac:dyDescent="0.25">
      <c r="B4" s="13" t="s">
        <v>16</v>
      </c>
      <c r="C4" s="12" cm="1">
        <f t="array" ref="C4:CY4">TRANSPOSE('2643251002'!G8:G108)</f>
        <v>1</v>
      </c>
      <c r="D4" s="12">
        <v>1.29</v>
      </c>
      <c r="E4" s="12">
        <v>1.58</v>
      </c>
      <c r="F4" s="12">
        <v>1.87</v>
      </c>
      <c r="G4" s="12">
        <v>2.16</v>
      </c>
      <c r="H4" s="12">
        <v>2.4500000000000002</v>
      </c>
      <c r="I4" s="12">
        <v>2.74</v>
      </c>
      <c r="J4" s="12">
        <v>3.03</v>
      </c>
      <c r="K4" s="12">
        <v>3.32</v>
      </c>
      <c r="L4" s="12">
        <v>3.61</v>
      </c>
      <c r="M4" s="12">
        <v>3.9</v>
      </c>
      <c r="N4" s="12">
        <v>4.1900000000000004</v>
      </c>
      <c r="O4" s="12">
        <v>4.4800000000000004</v>
      </c>
      <c r="P4" s="12">
        <v>4.7699999999999996</v>
      </c>
      <c r="Q4" s="12">
        <v>5.0599999999999996</v>
      </c>
      <c r="R4" s="12">
        <v>5.35</v>
      </c>
      <c r="S4" s="12">
        <v>5.64</v>
      </c>
      <c r="T4" s="12">
        <v>5.93</v>
      </c>
      <c r="U4" s="12">
        <v>6.22</v>
      </c>
      <c r="V4" s="12">
        <v>6.51</v>
      </c>
      <c r="W4" s="12">
        <v>6.8</v>
      </c>
      <c r="X4" s="12">
        <v>7.09</v>
      </c>
      <c r="Y4" s="12">
        <v>7.38</v>
      </c>
      <c r="Z4" s="12">
        <v>7.67</v>
      </c>
      <c r="AA4" s="12">
        <v>7.96</v>
      </c>
      <c r="AB4" s="12">
        <v>8.25</v>
      </c>
      <c r="AC4" s="12">
        <v>8.5399999999999991</v>
      </c>
      <c r="AD4" s="12">
        <v>8.83</v>
      </c>
      <c r="AE4" s="12">
        <v>9.1199999999999992</v>
      </c>
      <c r="AF4" s="12">
        <v>9.41</v>
      </c>
      <c r="AG4" s="12">
        <v>9.6999999999999993</v>
      </c>
      <c r="AH4" s="12">
        <v>9.99</v>
      </c>
      <c r="AI4" s="12">
        <v>10.28</v>
      </c>
      <c r="AJ4" s="12">
        <v>10.57</v>
      </c>
      <c r="AK4" s="12">
        <v>10.86</v>
      </c>
      <c r="AL4" s="12">
        <v>11.15</v>
      </c>
      <c r="AM4" s="12">
        <v>11.44</v>
      </c>
      <c r="AN4" s="12">
        <v>11.73</v>
      </c>
      <c r="AO4" s="12">
        <v>12.02</v>
      </c>
      <c r="AP4" s="12">
        <v>12.31</v>
      </c>
      <c r="AQ4" s="12">
        <v>12.6</v>
      </c>
      <c r="AR4" s="12">
        <v>12.89</v>
      </c>
      <c r="AS4" s="12">
        <v>13.18</v>
      </c>
      <c r="AT4" s="12">
        <v>13.47</v>
      </c>
      <c r="AU4" s="12">
        <v>13.76</v>
      </c>
      <c r="AV4" s="12">
        <v>14.05</v>
      </c>
      <c r="AW4" s="12">
        <v>14.34</v>
      </c>
      <c r="AX4" s="12">
        <v>14.63</v>
      </c>
      <c r="AY4" s="12">
        <v>14.92</v>
      </c>
      <c r="AZ4" s="12">
        <v>15.21</v>
      </c>
      <c r="BA4" s="12">
        <v>15.5</v>
      </c>
      <c r="BB4" s="12">
        <v>15.79</v>
      </c>
      <c r="BC4" s="12">
        <v>16.079999999999998</v>
      </c>
      <c r="BD4" s="12">
        <v>16.37</v>
      </c>
      <c r="BE4" s="12">
        <v>16.66</v>
      </c>
      <c r="BF4" s="12">
        <v>16.95</v>
      </c>
      <c r="BG4" s="12">
        <v>17.239999999999998</v>
      </c>
      <c r="BH4" s="12">
        <v>17.53</v>
      </c>
      <c r="BI4" s="12">
        <v>17.82</v>
      </c>
      <c r="BJ4" s="12">
        <v>18.11</v>
      </c>
      <c r="BK4" s="12">
        <v>18.399999999999999</v>
      </c>
      <c r="BL4" s="12">
        <v>18.690000000000001</v>
      </c>
      <c r="BM4" s="12">
        <v>18.98</v>
      </c>
      <c r="BN4" s="12">
        <v>19.27</v>
      </c>
      <c r="BO4" s="12">
        <v>19.559999999999999</v>
      </c>
      <c r="BP4" s="12">
        <v>19.850000000000001</v>
      </c>
      <c r="BQ4" s="12">
        <v>20.14</v>
      </c>
      <c r="BR4" s="12">
        <v>20.43</v>
      </c>
      <c r="BS4" s="12">
        <v>20.72</v>
      </c>
      <c r="BT4" s="12">
        <v>21.01</v>
      </c>
      <c r="BU4" s="12">
        <v>21.3</v>
      </c>
      <c r="BV4" s="12">
        <v>21.59</v>
      </c>
      <c r="BW4" s="12">
        <v>21.88</v>
      </c>
      <c r="BX4" s="12">
        <v>22.17</v>
      </c>
      <c r="BY4" s="12">
        <v>22.46</v>
      </c>
      <c r="BZ4" s="12">
        <v>22.75</v>
      </c>
      <c r="CA4" s="12">
        <v>23.04</v>
      </c>
      <c r="CB4" s="12">
        <v>23.33</v>
      </c>
      <c r="CC4" s="12">
        <v>23.62</v>
      </c>
      <c r="CD4" s="12">
        <v>23.91</v>
      </c>
      <c r="CE4" s="12">
        <v>24.2</v>
      </c>
      <c r="CF4" s="12">
        <v>24.49</v>
      </c>
      <c r="CG4" s="12">
        <v>24.78</v>
      </c>
      <c r="CH4" s="12">
        <v>25.07</v>
      </c>
      <c r="CI4" s="12">
        <v>25.36</v>
      </c>
      <c r="CJ4" s="12">
        <v>25.65</v>
      </c>
      <c r="CK4" s="12">
        <v>25.94</v>
      </c>
      <c r="CL4" s="12">
        <v>26.23</v>
      </c>
      <c r="CM4" s="12">
        <v>26.52</v>
      </c>
      <c r="CN4" s="12">
        <v>26.81</v>
      </c>
      <c r="CO4" s="12">
        <v>27.1</v>
      </c>
      <c r="CP4" s="12">
        <v>27.39</v>
      </c>
      <c r="CQ4" s="12">
        <v>27.68</v>
      </c>
      <c r="CR4" s="12">
        <v>27.97</v>
      </c>
      <c r="CS4" s="12">
        <v>28.26</v>
      </c>
      <c r="CT4" s="12">
        <v>28.55</v>
      </c>
      <c r="CU4" s="12">
        <v>28.84</v>
      </c>
      <c r="CV4" s="12">
        <v>29.13</v>
      </c>
      <c r="CW4" s="12">
        <v>29.42</v>
      </c>
      <c r="CX4" s="12">
        <v>29.71</v>
      </c>
      <c r="CY4" s="12">
        <v>30</v>
      </c>
    </row>
    <row r="5" spans="1:103" x14ac:dyDescent="0.25">
      <c r="B5" s="14" t="str">
        <f>'2643803802 (FT240-43)'!A1</f>
        <v>FairRite 2643803802 (FT240-43), 2/15, 100pF</v>
      </c>
      <c r="C5" s="16" cm="1">
        <f t="array" ref="C5:CY5">TRANSPOSE('2643803802 (FT240-43)'!N8:N108)</f>
        <v>95.072021983492888</v>
      </c>
      <c r="D5" s="16">
        <v>91.770748779880165</v>
      </c>
      <c r="E5" s="16">
        <v>88.024886854142849</v>
      </c>
      <c r="F5" s="16">
        <v>86.68434277563783</v>
      </c>
      <c r="G5" s="16">
        <v>84.498873388530654</v>
      </c>
      <c r="H5" s="16">
        <v>83.033172454283246</v>
      </c>
      <c r="I5" s="16">
        <v>80.518823975920512</v>
      </c>
      <c r="J5" s="16">
        <v>77.784271542618058</v>
      </c>
      <c r="K5" s="16">
        <v>79.027026834163649</v>
      </c>
      <c r="L5" s="16">
        <v>78.263461824236046</v>
      </c>
      <c r="M5" s="16">
        <v>76.803921590495179</v>
      </c>
      <c r="N5" s="16">
        <v>76.776499952420295</v>
      </c>
      <c r="O5" s="16">
        <v>77.264460714749347</v>
      </c>
      <c r="P5" s="16">
        <v>76.710259963076695</v>
      </c>
      <c r="Q5" s="16">
        <v>75.902277204250026</v>
      </c>
      <c r="R5" s="16">
        <v>76.382915914406084</v>
      </c>
      <c r="S5" s="16">
        <v>76.082065674497102</v>
      </c>
      <c r="T5" s="16">
        <v>76.404905318593421</v>
      </c>
      <c r="U5" s="16">
        <v>75.645637999266441</v>
      </c>
      <c r="V5" s="16">
        <v>75.678015804790078</v>
      </c>
      <c r="W5" s="16">
        <v>76.159446398347768</v>
      </c>
      <c r="X5" s="16">
        <v>75.860145036682908</v>
      </c>
      <c r="Y5" s="16">
        <v>76.975324941455952</v>
      </c>
      <c r="Z5" s="16">
        <v>77.416058396658684</v>
      </c>
      <c r="AA5" s="16">
        <v>76.515074877028141</v>
      </c>
      <c r="AB5" s="16">
        <v>76.31752032776788</v>
      </c>
      <c r="AC5" s="16">
        <v>76.207832196621538</v>
      </c>
      <c r="AD5" s="16">
        <v>75.418378376373056</v>
      </c>
      <c r="AE5" s="16">
        <v>75.811595682422038</v>
      </c>
      <c r="AF5" s="16">
        <v>76.262564971392877</v>
      </c>
      <c r="AG5" s="16">
        <v>76.495208252387314</v>
      </c>
      <c r="AH5" s="16">
        <v>77.129716294885313</v>
      </c>
      <c r="AI5" s="16">
        <v>76.628829280355532</v>
      </c>
      <c r="AJ5" s="16">
        <v>76.525510527421403</v>
      </c>
      <c r="AK5" s="16">
        <v>76.459596742807264</v>
      </c>
      <c r="AL5" s="16">
        <v>77.301660390586832</v>
      </c>
      <c r="AM5" s="16">
        <v>77.24616526885508</v>
      </c>
      <c r="AN5" s="16">
        <v>76.099336062852913</v>
      </c>
      <c r="AO5" s="16">
        <v>77.613588462177006</v>
      </c>
      <c r="AP5" s="16">
        <v>76.824779791279852</v>
      </c>
      <c r="AQ5" s="16">
        <v>76.794220143903161</v>
      </c>
      <c r="AR5" s="16">
        <v>76.110180456099883</v>
      </c>
      <c r="AS5" s="16">
        <v>76.661536351382011</v>
      </c>
      <c r="AT5" s="16">
        <v>76.326446840420829</v>
      </c>
      <c r="AU5" s="16">
        <v>76.363229134481841</v>
      </c>
      <c r="AV5" s="16">
        <v>77.103328747100562</v>
      </c>
      <c r="AW5" s="16">
        <v>77.023602880819325</v>
      </c>
      <c r="AX5" s="16">
        <v>76.595932801589797</v>
      </c>
      <c r="AY5" s="16">
        <v>77.46717168677182</v>
      </c>
      <c r="AZ5" s="16">
        <v>77.29321642289743</v>
      </c>
      <c r="BA5" s="16">
        <v>76.656817369834997</v>
      </c>
      <c r="BB5" s="16">
        <v>77.570676363659146</v>
      </c>
      <c r="BC5" s="16">
        <v>77.915855590692885</v>
      </c>
      <c r="BD5" s="16">
        <v>76.534384166313956</v>
      </c>
      <c r="BE5" s="16">
        <v>75.737893598460971</v>
      </c>
      <c r="BF5" s="16">
        <v>76.750193975467056</v>
      </c>
      <c r="BG5" s="16">
        <v>77.432459666340222</v>
      </c>
      <c r="BH5" s="16">
        <v>77.192917921183053</v>
      </c>
      <c r="BI5" s="16">
        <v>77.245348186636562</v>
      </c>
      <c r="BJ5" s="16">
        <v>75.935644060607032</v>
      </c>
      <c r="BK5" s="16">
        <v>76.899732039914554</v>
      </c>
      <c r="BL5" s="16">
        <v>76.441887214719117</v>
      </c>
      <c r="BM5" s="16">
        <v>76.998042503988188</v>
      </c>
      <c r="BN5" s="16">
        <v>76.403965061157891</v>
      </c>
      <c r="BO5" s="16">
        <v>75.269408887743836</v>
      </c>
      <c r="BP5" s="16">
        <v>76.33836032804281</v>
      </c>
      <c r="BQ5" s="16">
        <v>76.474341260433917</v>
      </c>
      <c r="BR5" s="16">
        <v>76.042277545112697</v>
      </c>
      <c r="BS5" s="16">
        <v>76.709564377804199</v>
      </c>
      <c r="BT5" s="16">
        <v>75.805178398818626</v>
      </c>
      <c r="BU5" s="16">
        <v>75.803625606809234</v>
      </c>
      <c r="BV5" s="16">
        <v>74.830700971930384</v>
      </c>
      <c r="BW5" s="16">
        <v>75.966029564465103</v>
      </c>
      <c r="BX5" s="16">
        <v>75.461356925517947</v>
      </c>
      <c r="BY5" s="16">
        <v>74.920386207528097</v>
      </c>
      <c r="BZ5" s="16">
        <v>76.233734800313343</v>
      </c>
      <c r="CA5" s="16">
        <v>75.635616845101126</v>
      </c>
      <c r="CB5" s="16">
        <v>75.111488651734646</v>
      </c>
      <c r="CC5" s="16">
        <v>74.778994460090587</v>
      </c>
      <c r="CD5" s="16">
        <v>75.580035079849679</v>
      </c>
      <c r="CE5" s="16">
        <v>74.732911909303695</v>
      </c>
      <c r="CF5" s="16">
        <v>74.159026022347831</v>
      </c>
      <c r="CG5" s="16">
        <v>74.984457328066398</v>
      </c>
      <c r="CH5" s="16">
        <v>74.420269960857553</v>
      </c>
      <c r="CI5" s="16">
        <v>73.934378232511435</v>
      </c>
      <c r="CJ5" s="16">
        <v>73.606218214429603</v>
      </c>
      <c r="CK5" s="16">
        <v>73.347294133587354</v>
      </c>
      <c r="CL5" s="16">
        <v>72.889573816047971</v>
      </c>
      <c r="CM5" s="16">
        <v>73.772630317651917</v>
      </c>
      <c r="CN5" s="16">
        <v>72.92624443252258</v>
      </c>
      <c r="CO5" s="16">
        <v>72.269722453118874</v>
      </c>
      <c r="CP5" s="16">
        <v>73.269588878684743</v>
      </c>
      <c r="CQ5" s="16">
        <v>72.554253142910525</v>
      </c>
      <c r="CR5" s="16">
        <v>71.415748416449063</v>
      </c>
      <c r="CS5" s="16">
        <v>72.714119892801989</v>
      </c>
      <c r="CT5" s="16">
        <v>72.191516886820665</v>
      </c>
      <c r="CU5" s="16">
        <v>72.076099678181976</v>
      </c>
      <c r="CV5" s="16">
        <v>71.62081670373631</v>
      </c>
      <c r="CW5" s="16">
        <v>71.009485581149022</v>
      </c>
      <c r="CX5" s="16">
        <v>70.818261072340121</v>
      </c>
      <c r="CY5" s="16">
        <v>70.994272856023684</v>
      </c>
    </row>
    <row r="6" spans="1:103" x14ac:dyDescent="0.25">
      <c r="B6" s="14" t="str">
        <f>'2643251002'!A1</f>
        <v>FairRite 2643251002 (MM0OPX), 2/15, 100pF</v>
      </c>
      <c r="C6" s="16" cm="1">
        <f t="array" ref="C6:CY6">TRANSPOSE('2643251002'!N8:N108)</f>
        <v>103.34935124026256</v>
      </c>
      <c r="D6" s="16">
        <v>98.85960740750815</v>
      </c>
      <c r="E6" s="16">
        <v>95.883042709038904</v>
      </c>
      <c r="F6" s="16">
        <v>95.387943908174307</v>
      </c>
      <c r="G6" s="16">
        <v>94.427945753426798</v>
      </c>
      <c r="H6" s="16">
        <v>94.206534537914337</v>
      </c>
      <c r="I6" s="16">
        <v>92.521565544412638</v>
      </c>
      <c r="J6" s="16">
        <v>90.310303204732506</v>
      </c>
      <c r="K6" s="16">
        <v>92.469196074546815</v>
      </c>
      <c r="L6" s="16">
        <v>92.02508037760964</v>
      </c>
      <c r="M6" s="16">
        <v>90.782019854593017</v>
      </c>
      <c r="N6" s="16">
        <v>90.956961846519079</v>
      </c>
      <c r="O6" s="16">
        <v>91.918310062807237</v>
      </c>
      <c r="P6" s="16">
        <v>91.454788253711371</v>
      </c>
      <c r="Q6" s="16">
        <v>90.642829730353156</v>
      </c>
      <c r="R6" s="16">
        <v>91.307422462879529</v>
      </c>
      <c r="S6" s="16">
        <v>90.909320824068033</v>
      </c>
      <c r="T6" s="16">
        <v>91.384849110600612</v>
      </c>
      <c r="U6" s="16">
        <v>90.397903460723114</v>
      </c>
      <c r="V6" s="16">
        <v>90.549612207693599</v>
      </c>
      <c r="W6" s="16">
        <v>91.300106044761804</v>
      </c>
      <c r="X6" s="16">
        <v>90.845117386100455</v>
      </c>
      <c r="Y6" s="16">
        <v>92.210163699058583</v>
      </c>
      <c r="Z6" s="16">
        <v>92.832874526769302</v>
      </c>
      <c r="AA6" s="16">
        <v>91.668338981080211</v>
      </c>
      <c r="AB6" s="16">
        <v>91.492333669717524</v>
      </c>
      <c r="AC6" s="16">
        <v>91.252168082045955</v>
      </c>
      <c r="AD6" s="16">
        <v>90.297088004300662</v>
      </c>
      <c r="AE6" s="16">
        <v>90.696215819227589</v>
      </c>
      <c r="AF6" s="16">
        <v>91.202814546700466</v>
      </c>
      <c r="AG6" s="16">
        <v>91.535491119615955</v>
      </c>
      <c r="AH6" s="16">
        <v>92.258297414538546</v>
      </c>
      <c r="AI6" s="16">
        <v>91.778593992247579</v>
      </c>
      <c r="AJ6" s="16">
        <v>91.488699601671257</v>
      </c>
      <c r="AK6" s="16">
        <v>91.385603526328026</v>
      </c>
      <c r="AL6" s="16">
        <v>92.466411914433323</v>
      </c>
      <c r="AM6" s="16">
        <v>92.444093705127656</v>
      </c>
      <c r="AN6" s="16">
        <v>90.944147130628252</v>
      </c>
      <c r="AO6" s="16">
        <v>92.734002466868986</v>
      </c>
      <c r="AP6" s="16">
        <v>91.872710687737651</v>
      </c>
      <c r="AQ6" s="16">
        <v>91.690579486215171</v>
      </c>
      <c r="AR6" s="16">
        <v>90.879967325048952</v>
      </c>
      <c r="AS6" s="16">
        <v>91.610726136187381</v>
      </c>
      <c r="AT6" s="16">
        <v>91.071031713592703</v>
      </c>
      <c r="AU6" s="16">
        <v>91.112808988323266</v>
      </c>
      <c r="AV6" s="16">
        <v>92.006010483798988</v>
      </c>
      <c r="AW6" s="16">
        <v>92.201454308792847</v>
      </c>
      <c r="AX6" s="16">
        <v>91.533632615922059</v>
      </c>
      <c r="AY6" s="16">
        <v>92.49690038361797</v>
      </c>
      <c r="AZ6" s="16">
        <v>92.285005817795309</v>
      </c>
      <c r="BA6" s="16">
        <v>91.53068653787615</v>
      </c>
      <c r="BB6" s="16">
        <v>92.559068740915734</v>
      </c>
      <c r="BC6" s="16">
        <v>92.967612014441215</v>
      </c>
      <c r="BD6" s="16">
        <v>91.480175123237643</v>
      </c>
      <c r="BE6" s="16">
        <v>90.474306602245491</v>
      </c>
      <c r="BF6" s="16">
        <v>91.685131450282313</v>
      </c>
      <c r="BG6" s="16">
        <v>92.489954735778142</v>
      </c>
      <c r="BH6" s="16">
        <v>92.059623928441894</v>
      </c>
      <c r="BI6" s="16">
        <v>92.339841333466396</v>
      </c>
      <c r="BJ6" s="16">
        <v>90.893723266693996</v>
      </c>
      <c r="BK6" s="16">
        <v>91.875617854621211</v>
      </c>
      <c r="BL6" s="16">
        <v>91.405119347774786</v>
      </c>
      <c r="BM6" s="16">
        <v>92.077459573528614</v>
      </c>
      <c r="BN6" s="16">
        <v>91.398804748066738</v>
      </c>
      <c r="BO6" s="16">
        <v>90.107455133395462</v>
      </c>
      <c r="BP6" s="16">
        <v>91.291077000068341</v>
      </c>
      <c r="BQ6" s="16">
        <v>91.619033832624751</v>
      </c>
      <c r="BR6" s="16">
        <v>90.966872906294086</v>
      </c>
      <c r="BS6" s="16">
        <v>91.900406807515239</v>
      </c>
      <c r="BT6" s="16">
        <v>90.742031389908064</v>
      </c>
      <c r="BU6" s="16">
        <v>90.93985109278853</v>
      </c>
      <c r="BV6" s="16">
        <v>89.835473062173619</v>
      </c>
      <c r="BW6" s="16">
        <v>91.12144281008834</v>
      </c>
      <c r="BX6" s="16">
        <v>90.638500899775877</v>
      </c>
      <c r="BY6" s="16">
        <v>89.968896666845225</v>
      </c>
      <c r="BZ6" s="16">
        <v>91.688310465693462</v>
      </c>
      <c r="CA6" s="16">
        <v>90.880616771159211</v>
      </c>
      <c r="CB6" s="16">
        <v>90.339627713585799</v>
      </c>
      <c r="CC6" s="16">
        <v>89.920452912871198</v>
      </c>
      <c r="CD6" s="16">
        <v>91.117915702374248</v>
      </c>
      <c r="CE6" s="16">
        <v>90.152173749725279</v>
      </c>
      <c r="CF6" s="16">
        <v>89.548822874867753</v>
      </c>
      <c r="CG6" s="16">
        <v>90.565130521376716</v>
      </c>
      <c r="CH6" s="16">
        <v>89.986538056282896</v>
      </c>
      <c r="CI6" s="16">
        <v>89.524217425863355</v>
      </c>
      <c r="CJ6" s="16">
        <v>89.084244321900471</v>
      </c>
      <c r="CK6" s="16">
        <v>89.036847819992261</v>
      </c>
      <c r="CL6" s="16">
        <v>88.364023167020918</v>
      </c>
      <c r="CM6" s="16">
        <v>89.577735179409018</v>
      </c>
      <c r="CN6" s="16">
        <v>88.600175163705913</v>
      </c>
      <c r="CO6" s="16">
        <v>87.816907066449843</v>
      </c>
      <c r="CP6" s="16">
        <v>89.063208140732428</v>
      </c>
      <c r="CQ6" s="16">
        <v>88.301357948898385</v>
      </c>
      <c r="CR6" s="16">
        <v>86.973415050954657</v>
      </c>
      <c r="CS6" s="16">
        <v>88.672495531280703</v>
      </c>
      <c r="CT6" s="16">
        <v>88.036636122610176</v>
      </c>
      <c r="CU6" s="16">
        <v>87.897002157260474</v>
      </c>
      <c r="CV6" s="16">
        <v>87.642576030241528</v>
      </c>
      <c r="CW6" s="16">
        <v>86.799658502773838</v>
      </c>
      <c r="CX6" s="16">
        <v>86.735500420178383</v>
      </c>
      <c r="CY6" s="16">
        <v>87.129353292933374</v>
      </c>
    </row>
    <row r="7" spans="1:103" x14ac:dyDescent="0.25">
      <c r="B7" s="14" t="str">
        <f>' 59430000601 (FT82-43)'!A1</f>
        <v>FairRite  59430000601 (FT82-43), 3/21, 100pF</v>
      </c>
      <c r="C7" s="16" cm="1">
        <f t="array" ref="C7:CY7">TRANSPOSE(' 59430000601 (FT82-43)'!N8:N108)</f>
        <v>91.704050118853246</v>
      </c>
      <c r="D7" s="16">
        <v>91.521144514564782</v>
      </c>
      <c r="E7" s="16">
        <v>89.580358830991614</v>
      </c>
      <c r="F7" s="16">
        <v>88.649842768687421</v>
      </c>
      <c r="G7" s="16">
        <v>85.84650610738889</v>
      </c>
      <c r="H7" s="16">
        <v>85.161283950743567</v>
      </c>
      <c r="I7" s="16">
        <v>83.113812159135492</v>
      </c>
      <c r="J7" s="16">
        <v>81.561775693187784</v>
      </c>
      <c r="K7" s="16">
        <v>81.25738309714697</v>
      </c>
      <c r="L7" s="16">
        <v>81.175492313679342</v>
      </c>
      <c r="M7" s="16">
        <v>80.227986213568613</v>
      </c>
      <c r="N7" s="16">
        <v>80.44205761549135</v>
      </c>
      <c r="O7" s="16">
        <v>79.872028001255742</v>
      </c>
      <c r="P7" s="16">
        <v>79.555509629933951</v>
      </c>
      <c r="Q7" s="16">
        <v>79.195636302122935</v>
      </c>
      <c r="R7" s="16">
        <v>78.954959839938212</v>
      </c>
      <c r="S7" s="16">
        <v>78.93907062611494</v>
      </c>
      <c r="T7" s="16">
        <v>78.770501367631397</v>
      </c>
      <c r="U7" s="16">
        <v>78.539791961610177</v>
      </c>
      <c r="V7" s="16">
        <v>78.62711924826236</v>
      </c>
      <c r="W7" s="16">
        <v>79.280430967642872</v>
      </c>
      <c r="X7" s="16">
        <v>78.632104839901658</v>
      </c>
      <c r="Y7" s="16">
        <v>79.937963623145706</v>
      </c>
      <c r="Z7" s="16">
        <v>79.898621641968973</v>
      </c>
      <c r="AA7" s="16">
        <v>80.151332925106729</v>
      </c>
      <c r="AB7" s="16">
        <v>80.103479516677268</v>
      </c>
      <c r="AC7" s="16">
        <v>79.111048677328213</v>
      </c>
      <c r="AD7" s="16">
        <v>79.520507379303567</v>
      </c>
      <c r="AE7" s="16">
        <v>79.929322414317909</v>
      </c>
      <c r="AF7" s="16">
        <v>79.361305781925452</v>
      </c>
      <c r="AG7" s="16">
        <v>79.690029249547194</v>
      </c>
      <c r="AH7" s="16">
        <v>80.282838364800085</v>
      </c>
      <c r="AI7" s="16">
        <v>79.072598436756195</v>
      </c>
      <c r="AJ7" s="16">
        <v>79.976148638512072</v>
      </c>
      <c r="AK7" s="16">
        <v>79.67184894067934</v>
      </c>
      <c r="AL7" s="16">
        <v>81.196872499450919</v>
      </c>
      <c r="AM7" s="16">
        <v>80.862035507604688</v>
      </c>
      <c r="AN7" s="16">
        <v>79.907383074373641</v>
      </c>
      <c r="AO7" s="16">
        <v>81.059694784125483</v>
      </c>
      <c r="AP7" s="16">
        <v>80.544973662887628</v>
      </c>
      <c r="AQ7" s="16">
        <v>81.104761424548116</v>
      </c>
      <c r="AR7" s="16">
        <v>80.599074987528326</v>
      </c>
      <c r="AS7" s="16">
        <v>80.48639173577277</v>
      </c>
      <c r="AT7" s="16">
        <v>80.764479973372289</v>
      </c>
      <c r="AU7" s="16">
        <v>81.144812649184288</v>
      </c>
      <c r="AV7" s="16">
        <v>81.333188654001106</v>
      </c>
      <c r="AW7" s="16">
        <v>80.398813568778792</v>
      </c>
      <c r="AX7" s="16">
        <v>80.495259275350563</v>
      </c>
      <c r="AY7" s="16">
        <v>82.392702544780988</v>
      </c>
      <c r="AZ7" s="16">
        <v>81.340300895107035</v>
      </c>
      <c r="BA7" s="16">
        <v>80.621423660483913</v>
      </c>
      <c r="BB7" s="16">
        <v>81.995424840999746</v>
      </c>
      <c r="BC7" s="16">
        <v>82.13960934840253</v>
      </c>
      <c r="BD7" s="16">
        <v>81.328525071675443</v>
      </c>
      <c r="BE7" s="16">
        <v>81.045823247138387</v>
      </c>
      <c r="BF7" s="16">
        <v>81.616976247410193</v>
      </c>
      <c r="BG7" s="16">
        <v>82.279462627486055</v>
      </c>
      <c r="BH7" s="16">
        <v>81.735826992402423</v>
      </c>
      <c r="BI7" s="16">
        <v>82.263024951730799</v>
      </c>
      <c r="BJ7" s="16">
        <v>81.293662705823081</v>
      </c>
      <c r="BK7" s="16">
        <v>81.367834862979478</v>
      </c>
      <c r="BL7" s="16">
        <v>81.449495821918717</v>
      </c>
      <c r="BM7" s="16">
        <v>81.490226768886146</v>
      </c>
      <c r="BN7" s="16">
        <v>81.410220138162998</v>
      </c>
      <c r="BO7" s="16">
        <v>82.181290152808344</v>
      </c>
      <c r="BP7" s="16">
        <v>82.20275108569075</v>
      </c>
      <c r="BQ7" s="16">
        <v>82.095541370196344</v>
      </c>
      <c r="BR7" s="16">
        <v>82.175503007807066</v>
      </c>
      <c r="BS7" s="16">
        <v>81.840014185174866</v>
      </c>
      <c r="BT7" s="16">
        <v>82.318290232392684</v>
      </c>
      <c r="BU7" s="16">
        <v>82.156551601092659</v>
      </c>
      <c r="BV7" s="16">
        <v>81.011654875433734</v>
      </c>
      <c r="BW7" s="16">
        <v>81.455068905046247</v>
      </c>
      <c r="BX7" s="16">
        <v>81.442032684717631</v>
      </c>
      <c r="BY7" s="16">
        <v>81.707425973358482</v>
      </c>
      <c r="BZ7" s="16">
        <v>81.858710895595195</v>
      </c>
      <c r="CA7" s="16">
        <v>81.775140349008481</v>
      </c>
      <c r="CB7" s="16">
        <v>80.866951001266088</v>
      </c>
      <c r="CC7" s="16">
        <v>80.80851340332417</v>
      </c>
      <c r="CD7" s="16">
        <v>81.063584203891793</v>
      </c>
      <c r="CE7" s="16">
        <v>81.869561462817501</v>
      </c>
      <c r="CF7" s="16">
        <v>80.706056414294565</v>
      </c>
      <c r="CG7" s="16">
        <v>81.495451989847282</v>
      </c>
      <c r="CH7" s="16">
        <v>80.810890670019376</v>
      </c>
      <c r="CI7" s="16">
        <v>81.683748527133361</v>
      </c>
      <c r="CJ7" s="16">
        <v>80.074294262125704</v>
      </c>
      <c r="CK7" s="16">
        <v>81.071746957506022</v>
      </c>
      <c r="CL7" s="16">
        <v>79.890054591834044</v>
      </c>
      <c r="CM7" s="16">
        <v>81.068893470295876</v>
      </c>
      <c r="CN7" s="16">
        <v>80.625042380908781</v>
      </c>
      <c r="CO7" s="16">
        <v>80.515354874162682</v>
      </c>
      <c r="CP7" s="16">
        <v>81.249221345715625</v>
      </c>
      <c r="CQ7" s="16">
        <v>80.716218235701589</v>
      </c>
      <c r="CR7" s="16">
        <v>79.340201828623336</v>
      </c>
      <c r="CS7" s="16">
        <v>80.25829366449409</v>
      </c>
      <c r="CT7" s="16">
        <v>79.202472770338559</v>
      </c>
      <c r="CU7" s="16">
        <v>79.577468244004294</v>
      </c>
      <c r="CV7" s="16">
        <v>80.363374960448738</v>
      </c>
      <c r="CW7" s="16">
        <v>78.922810081442336</v>
      </c>
      <c r="CX7" s="16">
        <v>78.452360926805298</v>
      </c>
      <c r="CY7" s="16">
        <v>78.886790766237311</v>
      </c>
    </row>
    <row r="8" spans="1:103" x14ac:dyDescent="0.25">
      <c r="B8" s="14" t="str">
        <f>'59430000601 + 5943001101'!A1</f>
        <v>FairRite  59430000601 + 5943001101, 3/21, 100pF</v>
      </c>
      <c r="C8" s="16" cm="1">
        <f t="array" ref="C8:CY8">TRANSPOSE('59430000601 + 5943001101'!N8:N108)</f>
        <v>98.328034091292423</v>
      </c>
      <c r="D8" s="16">
        <v>94.997347806383786</v>
      </c>
      <c r="E8" s="16">
        <v>92.886711653489613</v>
      </c>
      <c r="F8" s="16">
        <v>92.674992872276846</v>
      </c>
      <c r="G8" s="16">
        <v>90.973350220146997</v>
      </c>
      <c r="H8" s="16">
        <v>91.239048653578521</v>
      </c>
      <c r="I8" s="16">
        <v>89.895715542733114</v>
      </c>
      <c r="J8" s="16">
        <v>88.8509374701989</v>
      </c>
      <c r="K8" s="16">
        <v>89.086415249513522</v>
      </c>
      <c r="L8" s="16">
        <v>89.35361770129127</v>
      </c>
      <c r="M8" s="16">
        <v>88.426546135317238</v>
      </c>
      <c r="N8" s="16">
        <v>88.986991661730499</v>
      </c>
      <c r="O8" s="16">
        <v>88.478821260571706</v>
      </c>
      <c r="P8" s="16">
        <v>88.244422394875144</v>
      </c>
      <c r="Q8" s="16">
        <v>87.894129692100535</v>
      </c>
      <c r="R8" s="16">
        <v>87.676648974128994</v>
      </c>
      <c r="S8" s="16">
        <v>87.72809008802048</v>
      </c>
      <c r="T8" s="16">
        <v>87.563082884112873</v>
      </c>
      <c r="U8" s="16">
        <v>87.307969099743858</v>
      </c>
      <c r="V8" s="16">
        <v>87.378994138042358</v>
      </c>
      <c r="W8" s="16">
        <v>88.073890254340299</v>
      </c>
      <c r="X8" s="16">
        <v>87.36972389683028</v>
      </c>
      <c r="Y8" s="16">
        <v>88.726228081606948</v>
      </c>
      <c r="Z8" s="16">
        <v>88.592484526983114</v>
      </c>
      <c r="AA8" s="16">
        <v>88.955869506814594</v>
      </c>
      <c r="AB8" s="16">
        <v>88.80840932012191</v>
      </c>
      <c r="AC8" s="16">
        <v>87.629560885249674</v>
      </c>
      <c r="AD8" s="16">
        <v>87.963524639463358</v>
      </c>
      <c r="AE8" s="16">
        <v>88.439107038515914</v>
      </c>
      <c r="AF8" s="16">
        <v>87.695139634590632</v>
      </c>
      <c r="AG8" s="16">
        <v>88.070201720909452</v>
      </c>
      <c r="AH8" s="16">
        <v>88.593088579049493</v>
      </c>
      <c r="AI8" s="16">
        <v>87.326485654992254</v>
      </c>
      <c r="AJ8" s="16">
        <v>88.264794268021021</v>
      </c>
      <c r="AK8" s="16">
        <v>87.756653962928581</v>
      </c>
      <c r="AL8" s="16">
        <v>89.420258817962818</v>
      </c>
      <c r="AM8" s="16">
        <v>88.973299660513291</v>
      </c>
      <c r="AN8" s="16">
        <v>87.892062263226975</v>
      </c>
      <c r="AO8" s="16">
        <v>89.169324255929766</v>
      </c>
      <c r="AP8" s="16">
        <v>88.478363121648869</v>
      </c>
      <c r="AQ8" s="16">
        <v>89.018611340703529</v>
      </c>
      <c r="AR8" s="16">
        <v>88.493351500808174</v>
      </c>
      <c r="AS8" s="16">
        <v>88.264008741637511</v>
      </c>
      <c r="AT8" s="16">
        <v>88.607455898649548</v>
      </c>
      <c r="AU8" s="16">
        <v>89.055304358473109</v>
      </c>
      <c r="AV8" s="16">
        <v>89.111716665933557</v>
      </c>
      <c r="AW8" s="16">
        <v>88.10686776877273</v>
      </c>
      <c r="AX8" s="16">
        <v>88.078079392569393</v>
      </c>
      <c r="AY8" s="16">
        <v>89.958012251832955</v>
      </c>
      <c r="AZ8" s="16">
        <v>88.795774651794147</v>
      </c>
      <c r="BA8" s="16">
        <v>88.031093974496216</v>
      </c>
      <c r="BB8" s="16">
        <v>89.504077951518482</v>
      </c>
      <c r="BC8" s="16">
        <v>89.701743508270113</v>
      </c>
      <c r="BD8" s="16">
        <v>88.649859981674922</v>
      </c>
      <c r="BE8" s="16">
        <v>88.334443965494813</v>
      </c>
      <c r="BF8" s="16">
        <v>88.905672860386218</v>
      </c>
      <c r="BG8" s="16">
        <v>89.493545182583318</v>
      </c>
      <c r="BH8" s="16">
        <v>89.084692080381458</v>
      </c>
      <c r="BI8" s="16">
        <v>89.557696932861987</v>
      </c>
      <c r="BJ8" s="16">
        <v>88.519701777035323</v>
      </c>
      <c r="BK8" s="16">
        <v>88.455130030745039</v>
      </c>
      <c r="BL8" s="16">
        <v>88.689391740798115</v>
      </c>
      <c r="BM8" s="16">
        <v>88.687328168973849</v>
      </c>
      <c r="BN8" s="16">
        <v>88.586726244406833</v>
      </c>
      <c r="BO8" s="16">
        <v>89.386178063755466</v>
      </c>
      <c r="BP8" s="16">
        <v>89.307686007563788</v>
      </c>
      <c r="BQ8" s="16">
        <v>89.253231147077273</v>
      </c>
      <c r="BR8" s="16">
        <v>89.33112141766189</v>
      </c>
      <c r="BS8" s="16">
        <v>88.900474549511358</v>
      </c>
      <c r="BT8" s="16">
        <v>89.459808647230062</v>
      </c>
      <c r="BU8" s="16">
        <v>89.201199094398248</v>
      </c>
      <c r="BV8" s="16">
        <v>88.11347606466407</v>
      </c>
      <c r="BW8" s="16">
        <v>88.50700699982194</v>
      </c>
      <c r="BX8" s="16">
        <v>88.431832609847277</v>
      </c>
      <c r="BY8" s="16">
        <v>88.844599965723532</v>
      </c>
      <c r="BZ8" s="16">
        <v>89.033036813488621</v>
      </c>
      <c r="CA8" s="16">
        <v>88.809525640150127</v>
      </c>
      <c r="CB8" s="16">
        <v>87.909206855759223</v>
      </c>
      <c r="CC8" s="16">
        <v>87.883011821069815</v>
      </c>
      <c r="CD8" s="16">
        <v>88.191075829938583</v>
      </c>
      <c r="CE8" s="16">
        <v>89.147970537610874</v>
      </c>
      <c r="CF8" s="16">
        <v>87.798999132932991</v>
      </c>
      <c r="CG8" s="16">
        <v>88.762137704807131</v>
      </c>
      <c r="CH8" s="16">
        <v>88.037128244002886</v>
      </c>
      <c r="CI8" s="16">
        <v>89.096639092461444</v>
      </c>
      <c r="CJ8" s="16">
        <v>87.362905165010801</v>
      </c>
      <c r="CK8" s="16">
        <v>88.523590507829013</v>
      </c>
      <c r="CL8" s="16">
        <v>87.212659353568327</v>
      </c>
      <c r="CM8" s="16">
        <v>88.637527036221272</v>
      </c>
      <c r="CN8" s="16">
        <v>88.172785239237911</v>
      </c>
      <c r="CO8" s="16">
        <v>88.154795779653341</v>
      </c>
      <c r="CP8" s="16">
        <v>89.027040569432629</v>
      </c>
      <c r="CQ8" s="16">
        <v>88.46853544403146</v>
      </c>
      <c r="CR8" s="16">
        <v>86.986521886051989</v>
      </c>
      <c r="CS8" s="16">
        <v>88.159312800873707</v>
      </c>
      <c r="CT8" s="16">
        <v>87.072460384679559</v>
      </c>
      <c r="CU8" s="16">
        <v>87.625623069435193</v>
      </c>
      <c r="CV8" s="16">
        <v>88.588357956117861</v>
      </c>
      <c r="CW8" s="16">
        <v>87.124005040509928</v>
      </c>
      <c r="CX8" s="16">
        <v>86.603940289174886</v>
      </c>
      <c r="CY8" s="16">
        <v>87.176554520291191</v>
      </c>
    </row>
    <row r="9" spans="1:103" x14ac:dyDescent="0.25">
      <c r="B9" s="14" t="str">
        <f>'5943000501 (FT82-43 „double“)'!A1</f>
        <v>FairRite  5943000501 ("double" FT82-43"), 3/21, 100pF</v>
      </c>
      <c r="C9" s="16" cm="1">
        <f t="array" ref="C9:CY9">TRANSPOSE('5943000501 (FT82-43 „double“)'!N8:N108)</f>
        <v>97.699871468635834</v>
      </c>
      <c r="D9" s="16">
        <v>94.39564606461478</v>
      </c>
      <c r="E9" s="16">
        <v>91.819272120477734</v>
      </c>
      <c r="F9" s="16">
        <v>91.298445780500856</v>
      </c>
      <c r="G9" s="16">
        <v>89.299617812375345</v>
      </c>
      <c r="H9" s="16">
        <v>89.436408322068772</v>
      </c>
      <c r="I9" s="16">
        <v>88.228039691741373</v>
      </c>
      <c r="J9" s="16">
        <v>87.271901482759873</v>
      </c>
      <c r="K9" s="16">
        <v>87.422256326544115</v>
      </c>
      <c r="L9" s="16">
        <v>87.901866219189628</v>
      </c>
      <c r="M9" s="16">
        <v>87.068386344082484</v>
      </c>
      <c r="N9" s="16">
        <v>87.62469080914228</v>
      </c>
      <c r="O9" s="16">
        <v>87.168413741677114</v>
      </c>
      <c r="P9" s="16">
        <v>87.023654471341004</v>
      </c>
      <c r="Q9" s="16">
        <v>86.830055891436857</v>
      </c>
      <c r="R9" s="16">
        <v>86.593326926630951</v>
      </c>
      <c r="S9" s="16">
        <v>86.688353613544095</v>
      </c>
      <c r="T9" s="16">
        <v>86.517286862419809</v>
      </c>
      <c r="U9" s="16">
        <v>86.284121913299103</v>
      </c>
      <c r="V9" s="16">
        <v>86.470369687039152</v>
      </c>
      <c r="W9" s="16">
        <v>87.123923506719208</v>
      </c>
      <c r="X9" s="16">
        <v>86.389059003524551</v>
      </c>
      <c r="Y9" s="16">
        <v>87.918757225663853</v>
      </c>
      <c r="Z9" s="16">
        <v>87.773735936346171</v>
      </c>
      <c r="AA9" s="16">
        <v>88.049074464827228</v>
      </c>
      <c r="AB9" s="16">
        <v>87.993301328628093</v>
      </c>
      <c r="AC9" s="16">
        <v>86.902697101408222</v>
      </c>
      <c r="AD9" s="16">
        <v>87.22490200700814</v>
      </c>
      <c r="AE9" s="16">
        <v>87.657203254713892</v>
      </c>
      <c r="AF9" s="16">
        <v>86.944835627394568</v>
      </c>
      <c r="AG9" s="16">
        <v>87.41087075895507</v>
      </c>
      <c r="AH9" s="16">
        <v>87.918859015193505</v>
      </c>
      <c r="AI9" s="16">
        <v>86.636979137843824</v>
      </c>
      <c r="AJ9" s="16">
        <v>87.462360311625872</v>
      </c>
      <c r="AK9" s="16">
        <v>87.09969296574269</v>
      </c>
      <c r="AL9" s="16">
        <v>88.757533349971126</v>
      </c>
      <c r="AM9" s="16">
        <v>88.249164351437528</v>
      </c>
      <c r="AN9" s="16">
        <v>87.291286524703324</v>
      </c>
      <c r="AO9" s="16">
        <v>88.518802073082782</v>
      </c>
      <c r="AP9" s="16">
        <v>87.881696839433161</v>
      </c>
      <c r="AQ9" s="16">
        <v>88.458982861255421</v>
      </c>
      <c r="AR9" s="16">
        <v>87.896281045183656</v>
      </c>
      <c r="AS9" s="16">
        <v>87.676049160434388</v>
      </c>
      <c r="AT9" s="16">
        <v>87.861232907854188</v>
      </c>
      <c r="AU9" s="16">
        <v>88.259323398270936</v>
      </c>
      <c r="AV9" s="16">
        <v>88.519950205224603</v>
      </c>
      <c r="AW9" s="16">
        <v>87.302504998795754</v>
      </c>
      <c r="AX9" s="16">
        <v>87.358854113942058</v>
      </c>
      <c r="AY9" s="16">
        <v>89.268606437469501</v>
      </c>
      <c r="AZ9" s="16">
        <v>88.169054262469032</v>
      </c>
      <c r="BA9" s="16">
        <v>87.335066381007238</v>
      </c>
      <c r="BB9" s="16">
        <v>88.778435149071214</v>
      </c>
      <c r="BC9" s="16">
        <v>88.903173850839551</v>
      </c>
      <c r="BD9" s="16">
        <v>87.954794196245004</v>
      </c>
      <c r="BE9" s="16">
        <v>87.512058804456842</v>
      </c>
      <c r="BF9" s="16">
        <v>88.134003520476469</v>
      </c>
      <c r="BG9" s="16">
        <v>88.757504788706783</v>
      </c>
      <c r="BH9" s="16">
        <v>88.220908688837667</v>
      </c>
      <c r="BI9" s="16">
        <v>88.718572921685933</v>
      </c>
      <c r="BJ9" s="16">
        <v>87.591029235762051</v>
      </c>
      <c r="BK9" s="16">
        <v>87.547798497020381</v>
      </c>
      <c r="BL9" s="16">
        <v>87.63218913493435</v>
      </c>
      <c r="BM9" s="16">
        <v>87.610962487791497</v>
      </c>
      <c r="BN9" s="16">
        <v>87.408366547077677</v>
      </c>
      <c r="BO9" s="16">
        <v>88.248322608414668</v>
      </c>
      <c r="BP9" s="16">
        <v>88.077333747647344</v>
      </c>
      <c r="BQ9" s="16">
        <v>87.902794701538284</v>
      </c>
      <c r="BR9" s="16">
        <v>87.975980550587977</v>
      </c>
      <c r="BS9" s="16">
        <v>87.437832476425228</v>
      </c>
      <c r="BT9" s="16">
        <v>87.924379584031684</v>
      </c>
      <c r="BU9" s="16">
        <v>87.656755383519396</v>
      </c>
      <c r="BV9" s="16">
        <v>86.474236647067698</v>
      </c>
      <c r="BW9" s="16">
        <v>86.804255024088235</v>
      </c>
      <c r="BX9" s="16">
        <v>86.701494009640157</v>
      </c>
      <c r="BY9" s="16">
        <v>86.887336474457854</v>
      </c>
      <c r="BZ9" s="16">
        <v>87.005769131571213</v>
      </c>
      <c r="CA9" s="16">
        <v>86.675031801547306</v>
      </c>
      <c r="CB9" s="16">
        <v>85.77702650997459</v>
      </c>
      <c r="CC9" s="16">
        <v>85.668121914476558</v>
      </c>
      <c r="CD9" s="16">
        <v>85.750267525578579</v>
      </c>
      <c r="CE9" s="16">
        <v>86.561498747120041</v>
      </c>
      <c r="CF9" s="16">
        <v>85.196546830939823</v>
      </c>
      <c r="CG9" s="16">
        <v>85.910112435304754</v>
      </c>
      <c r="CH9" s="16">
        <v>85.025179846314813</v>
      </c>
      <c r="CI9" s="16">
        <v>85.954641013999193</v>
      </c>
      <c r="CJ9" s="16">
        <v>84.11855361529021</v>
      </c>
      <c r="CK9" s="16">
        <v>85.048156167356964</v>
      </c>
      <c r="CL9" s="16">
        <v>83.724301833325114</v>
      </c>
      <c r="CM9" s="16">
        <v>84.821758853544679</v>
      </c>
      <c r="CN9" s="16">
        <v>84.201755402541522</v>
      </c>
      <c r="CO9" s="16">
        <v>83.93647846128988</v>
      </c>
      <c r="CP9" s="16">
        <v>84.569156441421455</v>
      </c>
      <c r="CQ9" s="16">
        <v>84.049040847388426</v>
      </c>
      <c r="CR9" s="16">
        <v>82.270855326932335</v>
      </c>
      <c r="CS9" s="16">
        <v>83.289708156334896</v>
      </c>
      <c r="CT9" s="16">
        <v>82.000309356117057</v>
      </c>
      <c r="CU9" s="16">
        <v>82.266139279343633</v>
      </c>
      <c r="CV9" s="16">
        <v>82.940764876066964</v>
      </c>
      <c r="CW9" s="16">
        <v>81.369062512071068</v>
      </c>
      <c r="CX9" s="16">
        <v>80.673134182051768</v>
      </c>
      <c r="CY9" s="16">
        <v>80.833144029461536</v>
      </c>
    </row>
    <row r="10" spans="1:103" x14ac:dyDescent="0.25">
      <c r="B10" s="14" t="str">
        <f>'2643625002'!A1</f>
        <v>FairRite  2643625002 (MM0OPX), 2/16, 100pF</v>
      </c>
      <c r="C10" s="16" cm="1">
        <f t="array" ref="C10:CY10">TRANSPOSE('2643625002'!N8:N108)</f>
        <v>95.882604652787023</v>
      </c>
      <c r="D10" s="16">
        <v>93.741474863411241</v>
      </c>
      <c r="E10" s="16">
        <v>91.87997375324214</v>
      </c>
      <c r="F10" s="16">
        <v>91.811063358746154</v>
      </c>
      <c r="G10" s="16">
        <v>89.985934402194417</v>
      </c>
      <c r="H10" s="16">
        <v>90.154141019241408</v>
      </c>
      <c r="I10" s="16">
        <v>88.801204682715493</v>
      </c>
      <c r="J10" s="16">
        <v>87.641020479352747</v>
      </c>
      <c r="K10" s="16">
        <v>87.773583929112277</v>
      </c>
      <c r="L10" s="16">
        <v>87.85515009366766</v>
      </c>
      <c r="M10" s="16">
        <v>87.034653852992477</v>
      </c>
      <c r="N10" s="16">
        <v>87.481005371872911</v>
      </c>
      <c r="O10" s="16">
        <v>86.884515793310385</v>
      </c>
      <c r="P10" s="16">
        <v>86.70833335615518</v>
      </c>
      <c r="Q10" s="16">
        <v>86.398814618591473</v>
      </c>
      <c r="R10" s="16">
        <v>86.145124692658541</v>
      </c>
      <c r="S10" s="16">
        <v>86.132767455138676</v>
      </c>
      <c r="T10" s="16">
        <v>85.996618581496975</v>
      </c>
      <c r="U10" s="16">
        <v>85.699003104417201</v>
      </c>
      <c r="V10" s="16">
        <v>85.760392451269155</v>
      </c>
      <c r="W10" s="16">
        <v>86.524073681426103</v>
      </c>
      <c r="X10" s="16">
        <v>85.761453967591422</v>
      </c>
      <c r="Y10" s="16">
        <v>87.103559108618455</v>
      </c>
      <c r="Z10" s="16">
        <v>86.978774798974541</v>
      </c>
      <c r="AA10" s="16">
        <v>87.213664011743901</v>
      </c>
      <c r="AB10" s="16">
        <v>87.197857426474471</v>
      </c>
      <c r="AC10" s="16">
        <v>86.030026803091161</v>
      </c>
      <c r="AD10" s="16">
        <v>86.303049092651833</v>
      </c>
      <c r="AE10" s="16">
        <v>86.651410578671246</v>
      </c>
      <c r="AF10" s="16">
        <v>86.057139806603473</v>
      </c>
      <c r="AG10" s="16">
        <v>86.34483578997461</v>
      </c>
      <c r="AH10" s="16">
        <v>86.87142200677151</v>
      </c>
      <c r="AI10" s="16">
        <v>85.622521881595532</v>
      </c>
      <c r="AJ10" s="16">
        <v>86.449461436694193</v>
      </c>
      <c r="AK10" s="16">
        <v>86.165075188456896</v>
      </c>
      <c r="AL10" s="16">
        <v>87.607656156825186</v>
      </c>
      <c r="AM10" s="16">
        <v>87.189958277029888</v>
      </c>
      <c r="AN10" s="16">
        <v>86.160705493081267</v>
      </c>
      <c r="AO10" s="16">
        <v>87.404789400180888</v>
      </c>
      <c r="AP10" s="16">
        <v>86.729016887638721</v>
      </c>
      <c r="AQ10" s="16">
        <v>87.230260890774076</v>
      </c>
      <c r="AR10" s="16">
        <v>86.670585074659229</v>
      </c>
      <c r="AS10" s="16">
        <v>86.485496287921919</v>
      </c>
      <c r="AT10" s="16">
        <v>86.708331857027815</v>
      </c>
      <c r="AU10" s="16">
        <v>87.08999191292493</v>
      </c>
      <c r="AV10" s="16">
        <v>87.202248839908648</v>
      </c>
      <c r="AW10" s="16">
        <v>86.155525557649582</v>
      </c>
      <c r="AX10" s="16">
        <v>86.189550050755386</v>
      </c>
      <c r="AY10" s="16">
        <v>88.159783835540637</v>
      </c>
      <c r="AZ10" s="16">
        <v>86.951395298261147</v>
      </c>
      <c r="BA10" s="16">
        <v>86.176649383486321</v>
      </c>
      <c r="BB10" s="16">
        <v>87.616685477880367</v>
      </c>
      <c r="BC10" s="16">
        <v>87.739931811676314</v>
      </c>
      <c r="BD10" s="16">
        <v>86.805923898268929</v>
      </c>
      <c r="BE10" s="16">
        <v>86.424573511761736</v>
      </c>
      <c r="BF10" s="16">
        <v>86.95951149170169</v>
      </c>
      <c r="BG10" s="16">
        <v>87.605681144058792</v>
      </c>
      <c r="BH10" s="16">
        <v>87.109436679621524</v>
      </c>
      <c r="BI10" s="16">
        <v>87.53541334402243</v>
      </c>
      <c r="BJ10" s="16">
        <v>86.421148161807622</v>
      </c>
      <c r="BK10" s="16">
        <v>86.525638618164592</v>
      </c>
      <c r="BL10" s="16">
        <v>86.665837229720324</v>
      </c>
      <c r="BM10" s="16">
        <v>86.594012400275233</v>
      </c>
      <c r="BN10" s="16">
        <v>86.387379528176282</v>
      </c>
      <c r="BO10" s="16">
        <v>87.195693775292199</v>
      </c>
      <c r="BP10" s="16">
        <v>87.30494780418573</v>
      </c>
      <c r="BQ10" s="16">
        <v>87.167591072320889</v>
      </c>
      <c r="BR10" s="16">
        <v>87.194765006778297</v>
      </c>
      <c r="BS10" s="16">
        <v>86.696099280074108</v>
      </c>
      <c r="BT10" s="16">
        <v>87.322226117906553</v>
      </c>
      <c r="BU10" s="16">
        <v>87.031028131174949</v>
      </c>
      <c r="BV10" s="16">
        <v>85.829704256790635</v>
      </c>
      <c r="BW10" s="16">
        <v>86.224633567581094</v>
      </c>
      <c r="BX10" s="16">
        <v>86.173487263605381</v>
      </c>
      <c r="BY10" s="16">
        <v>86.405888571253058</v>
      </c>
      <c r="BZ10" s="16">
        <v>86.630050099516794</v>
      </c>
      <c r="CA10" s="16">
        <v>86.379940224019606</v>
      </c>
      <c r="CB10" s="16">
        <v>85.565824390314688</v>
      </c>
      <c r="CC10" s="16">
        <v>85.419255766538271</v>
      </c>
      <c r="CD10" s="16">
        <v>85.579182515557889</v>
      </c>
      <c r="CE10" s="16">
        <v>86.593120828929642</v>
      </c>
      <c r="CF10" s="16">
        <v>85.2660180633019</v>
      </c>
      <c r="CG10" s="16">
        <v>86.078998646959377</v>
      </c>
      <c r="CH10" s="16">
        <v>85.311738216949294</v>
      </c>
      <c r="CI10" s="16">
        <v>86.298843721365486</v>
      </c>
      <c r="CJ10" s="16">
        <v>84.466997733849169</v>
      </c>
      <c r="CK10" s="16">
        <v>85.54315261366348</v>
      </c>
      <c r="CL10" s="16">
        <v>84.284630680004511</v>
      </c>
      <c r="CM10" s="16">
        <v>85.588742555709459</v>
      </c>
      <c r="CN10" s="16">
        <v>85.139793222731342</v>
      </c>
      <c r="CO10" s="16">
        <v>84.988710672241368</v>
      </c>
      <c r="CP10" s="16">
        <v>85.872641085997813</v>
      </c>
      <c r="CQ10" s="16">
        <v>85.254141472236938</v>
      </c>
      <c r="CR10" s="16">
        <v>83.740735273512897</v>
      </c>
      <c r="CS10" s="16">
        <v>84.892317631799003</v>
      </c>
      <c r="CT10" s="16">
        <v>83.664003872053357</v>
      </c>
      <c r="CU10" s="16">
        <v>84.145478244253979</v>
      </c>
      <c r="CV10" s="16">
        <v>84.94658260232103</v>
      </c>
      <c r="CW10" s="16">
        <v>83.525241201828436</v>
      </c>
      <c r="CX10" s="16">
        <v>82.964186783287417</v>
      </c>
      <c r="CY10" s="16">
        <v>83.321807787826188</v>
      </c>
    </row>
    <row r="11" spans="1:103" x14ac:dyDescent="0.25">
      <c r="B11" s="14" t="str">
        <f>'5943001001 (FT114-43)'!A1</f>
        <v>FairRite  5943001001 (FT114-43), 3/21, 100pF</v>
      </c>
      <c r="C11" s="16" cm="1">
        <f t="array" ref="C11:CY11">TRANSPOSE('5943001001 (FT114-43)'!N8:N108)</f>
        <v>91.613693743767953</v>
      </c>
      <c r="D11" s="16">
        <v>88.458815667700719</v>
      </c>
      <c r="E11" s="16">
        <v>84.830401702749128</v>
      </c>
      <c r="F11" s="16">
        <v>83.639477223683855</v>
      </c>
      <c r="G11" s="16">
        <v>81.614118898817864</v>
      </c>
      <c r="H11" s="16">
        <v>81.683639731415013</v>
      </c>
      <c r="I11" s="16">
        <v>80.582501006675216</v>
      </c>
      <c r="J11" s="16">
        <v>79.625139859546763</v>
      </c>
      <c r="K11" s="16">
        <v>79.844912955130411</v>
      </c>
      <c r="L11" s="16">
        <v>80.285357766270153</v>
      </c>
      <c r="M11" s="16">
        <v>79.649129497079727</v>
      </c>
      <c r="N11" s="16">
        <v>80.210910394967755</v>
      </c>
      <c r="O11" s="16">
        <v>79.802355712868149</v>
      </c>
      <c r="P11" s="16">
        <v>79.682177234472661</v>
      </c>
      <c r="Q11" s="16">
        <v>79.472645231006766</v>
      </c>
      <c r="R11" s="16">
        <v>79.37878226888941</v>
      </c>
      <c r="S11" s="16">
        <v>79.539985839676845</v>
      </c>
      <c r="T11" s="16">
        <v>79.466319367447255</v>
      </c>
      <c r="U11" s="16">
        <v>79.301156121959096</v>
      </c>
      <c r="V11" s="16">
        <v>79.449968511741005</v>
      </c>
      <c r="W11" s="16">
        <v>80.197719837417154</v>
      </c>
      <c r="X11" s="16">
        <v>79.576656202160464</v>
      </c>
      <c r="Y11" s="16">
        <v>80.977616569325122</v>
      </c>
      <c r="Z11" s="16">
        <v>80.849772656874336</v>
      </c>
      <c r="AA11" s="16">
        <v>81.232479157237648</v>
      </c>
      <c r="AB11" s="16">
        <v>81.254702153392174</v>
      </c>
      <c r="AC11" s="16">
        <v>80.228181145837624</v>
      </c>
      <c r="AD11" s="16">
        <v>80.61460316044581</v>
      </c>
      <c r="AE11" s="16">
        <v>81.076069709026129</v>
      </c>
      <c r="AF11" s="16">
        <v>80.425792796015813</v>
      </c>
      <c r="AG11" s="16">
        <v>80.848756214693864</v>
      </c>
      <c r="AH11" s="16">
        <v>81.338279543712673</v>
      </c>
      <c r="AI11" s="16">
        <v>80.20627284232387</v>
      </c>
      <c r="AJ11" s="16">
        <v>81.011530470574229</v>
      </c>
      <c r="AK11" s="16">
        <v>80.796805220216754</v>
      </c>
      <c r="AL11" s="16">
        <v>82.351910785934564</v>
      </c>
      <c r="AM11" s="16">
        <v>81.927353913519411</v>
      </c>
      <c r="AN11" s="16">
        <v>81.032356074224694</v>
      </c>
      <c r="AO11" s="16">
        <v>82.19281383672859</v>
      </c>
      <c r="AP11" s="16">
        <v>81.595751780814822</v>
      </c>
      <c r="AQ11" s="16">
        <v>82.202245186613581</v>
      </c>
      <c r="AR11" s="16">
        <v>81.673390317034901</v>
      </c>
      <c r="AS11" s="16">
        <v>81.509934463141349</v>
      </c>
      <c r="AT11" s="16">
        <v>81.836742002893942</v>
      </c>
      <c r="AU11" s="16">
        <v>82.225503439867524</v>
      </c>
      <c r="AV11" s="16">
        <v>82.368277157085657</v>
      </c>
      <c r="AW11" s="16">
        <v>81.352538785145214</v>
      </c>
      <c r="AX11" s="16">
        <v>81.473909870344357</v>
      </c>
      <c r="AY11" s="16">
        <v>83.345079892655221</v>
      </c>
      <c r="AZ11" s="16">
        <v>82.217810052019317</v>
      </c>
      <c r="BA11" s="16">
        <v>81.574238931675254</v>
      </c>
      <c r="BB11" s="16">
        <v>82.926676745279352</v>
      </c>
      <c r="BC11" s="16">
        <v>83.113042376039516</v>
      </c>
      <c r="BD11" s="16">
        <v>82.182033308495065</v>
      </c>
      <c r="BE11" s="16">
        <v>81.861866536920772</v>
      </c>
      <c r="BF11" s="16">
        <v>82.384869764429979</v>
      </c>
      <c r="BG11" s="16">
        <v>83.066852061320944</v>
      </c>
      <c r="BH11" s="16">
        <v>82.710576036693041</v>
      </c>
      <c r="BI11" s="16">
        <v>82.978648210548911</v>
      </c>
      <c r="BJ11" s="16">
        <v>82.182949976436575</v>
      </c>
      <c r="BK11" s="16">
        <v>82.03441569312821</v>
      </c>
      <c r="BL11" s="16">
        <v>82.271554824759519</v>
      </c>
      <c r="BM11" s="16">
        <v>82.323526687153063</v>
      </c>
      <c r="BN11" s="16">
        <v>82.150934374162986</v>
      </c>
      <c r="BO11" s="16">
        <v>82.882298857089907</v>
      </c>
      <c r="BP11" s="16">
        <v>82.828057542177604</v>
      </c>
      <c r="BQ11" s="16">
        <v>82.709945602142724</v>
      </c>
      <c r="BR11" s="16">
        <v>82.845199506070813</v>
      </c>
      <c r="BS11" s="16">
        <v>82.430281396227372</v>
      </c>
      <c r="BT11" s="16">
        <v>82.930368902109123</v>
      </c>
      <c r="BU11" s="16">
        <v>82.699543569140047</v>
      </c>
      <c r="BV11" s="16">
        <v>81.510617439754952</v>
      </c>
      <c r="BW11" s="16">
        <v>82.042401283430465</v>
      </c>
      <c r="BX11" s="16">
        <v>81.910576342057965</v>
      </c>
      <c r="BY11" s="16">
        <v>82.200460448389407</v>
      </c>
      <c r="BZ11" s="16">
        <v>82.435216373041783</v>
      </c>
      <c r="CA11" s="16">
        <v>82.145745748912418</v>
      </c>
      <c r="CB11" s="16">
        <v>81.371429075860831</v>
      </c>
      <c r="CC11" s="16">
        <v>81.287269741816871</v>
      </c>
      <c r="CD11" s="16">
        <v>81.42995704539193</v>
      </c>
      <c r="CE11" s="16">
        <v>82.330303992477937</v>
      </c>
      <c r="CF11" s="16">
        <v>81.04317235348077</v>
      </c>
      <c r="CG11" s="16">
        <v>81.815337953837357</v>
      </c>
      <c r="CH11" s="16">
        <v>80.993219412945493</v>
      </c>
      <c r="CI11" s="16">
        <v>82.011835452591683</v>
      </c>
      <c r="CJ11" s="16">
        <v>80.322135830120473</v>
      </c>
      <c r="CK11" s="16">
        <v>81.370913890285436</v>
      </c>
      <c r="CL11" s="16">
        <v>80.210676500543457</v>
      </c>
      <c r="CM11" s="16">
        <v>81.276131280152455</v>
      </c>
      <c r="CN11" s="16">
        <v>80.767923866493035</v>
      </c>
      <c r="CO11" s="16">
        <v>80.678785170754381</v>
      </c>
      <c r="CP11" s="16">
        <v>81.39506803533007</v>
      </c>
      <c r="CQ11" s="16">
        <v>80.870361651864371</v>
      </c>
      <c r="CR11" s="16">
        <v>79.412752915990211</v>
      </c>
      <c r="CS11" s="16">
        <v>80.441316695208357</v>
      </c>
      <c r="CT11" s="16">
        <v>79.333474375653068</v>
      </c>
      <c r="CU11" s="16">
        <v>79.665238263855926</v>
      </c>
      <c r="CV11" s="16">
        <v>80.520702813095781</v>
      </c>
      <c r="CW11" s="16">
        <v>79.071039112474196</v>
      </c>
      <c r="CX11" s="16">
        <v>78.490114565082052</v>
      </c>
      <c r="CY11" s="16">
        <v>78.840788567359866</v>
      </c>
    </row>
    <row r="12" spans="1:103" x14ac:dyDescent="0.25">
      <c r="B12" s="14" t="str">
        <f>'5943001001 + 2643665902'!A1</f>
        <v>FairRite  5943001001 + 2643665902, 3/21, 100pF</v>
      </c>
      <c r="C12" s="16" cm="1">
        <f t="array" ref="C12:CY12">TRANSPOSE('5943001001 + 2643665902'!N8:N108)</f>
        <v>99.165042934973471</v>
      </c>
      <c r="D12" s="16">
        <v>96.281911750640276</v>
      </c>
      <c r="E12" s="16">
        <v>94.62548259200311</v>
      </c>
      <c r="F12" s="16">
        <v>94.991577454189283</v>
      </c>
      <c r="G12" s="16">
        <v>93.431432931049812</v>
      </c>
      <c r="H12" s="16">
        <v>93.77708219246324</v>
      </c>
      <c r="I12" s="16">
        <v>92.397167250195039</v>
      </c>
      <c r="J12" s="16">
        <v>91.176478625662142</v>
      </c>
      <c r="K12" s="16">
        <v>91.343252102246637</v>
      </c>
      <c r="L12" s="16">
        <v>91.606522234464634</v>
      </c>
      <c r="M12" s="16">
        <v>90.63925504674549</v>
      </c>
      <c r="N12" s="16">
        <v>91.094796847092653</v>
      </c>
      <c r="O12" s="16">
        <v>90.439020528955737</v>
      </c>
      <c r="P12" s="16">
        <v>90.173074063109141</v>
      </c>
      <c r="Q12" s="16">
        <v>89.74448563560145</v>
      </c>
      <c r="R12" s="16">
        <v>89.486811761859073</v>
      </c>
      <c r="S12" s="16">
        <v>89.476282796140865</v>
      </c>
      <c r="T12" s="16">
        <v>89.224858915381347</v>
      </c>
      <c r="U12" s="16">
        <v>88.90684487919539</v>
      </c>
      <c r="V12" s="16">
        <v>88.967909365152124</v>
      </c>
      <c r="W12" s="16">
        <v>89.529493536636622</v>
      </c>
      <c r="X12" s="16">
        <v>88.715304579302909</v>
      </c>
      <c r="Y12" s="16">
        <v>90.040683637353411</v>
      </c>
      <c r="Z12" s="16">
        <v>90.017830783510604</v>
      </c>
      <c r="AA12" s="16">
        <v>90.177338069438449</v>
      </c>
      <c r="AB12" s="16">
        <v>89.993457351606693</v>
      </c>
      <c r="AC12" s="16">
        <v>88.808223655665358</v>
      </c>
      <c r="AD12" s="16">
        <v>89.051404765931437</v>
      </c>
      <c r="AE12" s="16">
        <v>89.428193327838798</v>
      </c>
      <c r="AF12" s="16">
        <v>88.616433314212657</v>
      </c>
      <c r="AG12" s="16">
        <v>88.978705496370452</v>
      </c>
      <c r="AH12" s="16">
        <v>89.391275880082603</v>
      </c>
      <c r="AI12" s="16">
        <v>88.015991416095403</v>
      </c>
      <c r="AJ12" s="16">
        <v>88.845783354757415</v>
      </c>
      <c r="AK12" s="16">
        <v>88.352450323531329</v>
      </c>
      <c r="AL12" s="16">
        <v>90.058123245810222</v>
      </c>
      <c r="AM12" s="16">
        <v>89.372415876889605</v>
      </c>
      <c r="AN12" s="16">
        <v>88.348087792946515</v>
      </c>
      <c r="AO12" s="16">
        <v>89.596416861761355</v>
      </c>
      <c r="AP12" s="16">
        <v>88.849770385456793</v>
      </c>
      <c r="AQ12" s="16">
        <v>89.372168313708301</v>
      </c>
      <c r="AR12" s="16">
        <v>88.783695480718478</v>
      </c>
      <c r="AS12" s="16">
        <v>88.443313586552961</v>
      </c>
      <c r="AT12" s="16">
        <v>88.658717841585684</v>
      </c>
      <c r="AU12" s="16">
        <v>89.054592073760062</v>
      </c>
      <c r="AV12" s="16">
        <v>89.152121699288728</v>
      </c>
      <c r="AW12" s="16">
        <v>87.940085625996943</v>
      </c>
      <c r="AX12" s="16">
        <v>87.92926308347667</v>
      </c>
      <c r="AY12" s="16">
        <v>89.907844462432223</v>
      </c>
      <c r="AZ12" s="16">
        <v>88.597419790442927</v>
      </c>
      <c r="BA12" s="16">
        <v>87.888908030115786</v>
      </c>
      <c r="BB12" s="16">
        <v>89.316623400045671</v>
      </c>
      <c r="BC12" s="16">
        <v>89.415128754809075</v>
      </c>
      <c r="BD12" s="16">
        <v>88.368224580882455</v>
      </c>
      <c r="BE12" s="16">
        <v>87.951738032037539</v>
      </c>
      <c r="BF12" s="16">
        <v>88.499145163043551</v>
      </c>
      <c r="BG12" s="16">
        <v>89.077473936505186</v>
      </c>
      <c r="BH12" s="16">
        <v>88.607171648381609</v>
      </c>
      <c r="BI12" s="16">
        <v>88.976204030440314</v>
      </c>
      <c r="BJ12" s="16">
        <v>87.926786333153544</v>
      </c>
      <c r="BK12" s="16">
        <v>87.88228603444314</v>
      </c>
      <c r="BL12" s="16">
        <v>88.042479718767552</v>
      </c>
      <c r="BM12" s="16">
        <v>87.949868460846631</v>
      </c>
      <c r="BN12" s="16">
        <v>87.794047558410455</v>
      </c>
      <c r="BO12" s="16">
        <v>88.439353125008068</v>
      </c>
      <c r="BP12" s="16">
        <v>88.494775736438783</v>
      </c>
      <c r="BQ12" s="16">
        <v>88.371570888389627</v>
      </c>
      <c r="BR12" s="16">
        <v>88.38401791896618</v>
      </c>
      <c r="BS12" s="16">
        <v>87.828286464722922</v>
      </c>
      <c r="BT12" s="16">
        <v>88.341411349944991</v>
      </c>
      <c r="BU12" s="16">
        <v>88.085832982878117</v>
      </c>
      <c r="BV12" s="16">
        <v>86.861450376460752</v>
      </c>
      <c r="BW12" s="16">
        <v>87.167977029141866</v>
      </c>
      <c r="BX12" s="16">
        <v>87.157163233037011</v>
      </c>
      <c r="BY12" s="16">
        <v>87.305560722253617</v>
      </c>
      <c r="BZ12" s="16">
        <v>87.483762079418042</v>
      </c>
      <c r="CA12" s="16">
        <v>87.228817323007718</v>
      </c>
      <c r="CB12" s="16">
        <v>86.252379000104696</v>
      </c>
      <c r="CC12" s="16">
        <v>86.216147043844359</v>
      </c>
      <c r="CD12" s="16">
        <v>86.387540708519012</v>
      </c>
      <c r="CE12" s="16">
        <v>87.206904308131243</v>
      </c>
      <c r="CF12" s="16">
        <v>85.791369125503905</v>
      </c>
      <c r="CG12" s="16">
        <v>86.601845579276443</v>
      </c>
      <c r="CH12" s="16">
        <v>85.760202232456123</v>
      </c>
      <c r="CI12" s="16">
        <v>86.67634600670975</v>
      </c>
      <c r="CJ12" s="16">
        <v>84.860923221056922</v>
      </c>
      <c r="CK12" s="16">
        <v>85.824696593639231</v>
      </c>
      <c r="CL12" s="16">
        <v>84.442885715262733</v>
      </c>
      <c r="CM12" s="16">
        <v>85.618758471745323</v>
      </c>
      <c r="CN12" s="16">
        <v>85.01681752603622</v>
      </c>
      <c r="CO12" s="16">
        <v>84.754955556820306</v>
      </c>
      <c r="CP12" s="16">
        <v>85.448189607461714</v>
      </c>
      <c r="CQ12" s="16">
        <v>84.777181695166234</v>
      </c>
      <c r="CR12" s="16">
        <v>83.182588236508863</v>
      </c>
      <c r="CS12" s="16">
        <v>84.072348617778189</v>
      </c>
      <c r="CT12" s="16">
        <v>82.724318060691644</v>
      </c>
      <c r="CU12" s="16">
        <v>82.982463212863593</v>
      </c>
      <c r="CV12" s="16">
        <v>83.513478229087795</v>
      </c>
      <c r="CW12" s="16">
        <v>81.841235857721855</v>
      </c>
      <c r="CX12" s="16">
        <v>81.047302072626835</v>
      </c>
      <c r="CY12" s="16">
        <v>81.170003584859217</v>
      </c>
    </row>
    <row r="13" spans="1:103" x14ac:dyDescent="0.25">
      <c r="B13" s="14" t="str">
        <f>'FT140-43'!A1</f>
        <v>Amidon FT140-43  2/14, 100pF</v>
      </c>
      <c r="C13" s="16" cm="1">
        <f t="array" ref="C13:CY13">TRANSPOSE('FT140-43'!N8:N108)</f>
        <v>63.142217975446911</v>
      </c>
      <c r="D13" s="16">
        <v>67.025334914892781</v>
      </c>
      <c r="E13" s="16">
        <v>69.979433953383761</v>
      </c>
      <c r="F13" s="16">
        <v>73.693426633029929</v>
      </c>
      <c r="G13" s="16">
        <v>75.024900864633977</v>
      </c>
      <c r="H13" s="16">
        <v>77.332166131108067</v>
      </c>
      <c r="I13" s="16">
        <v>77.716695076622599</v>
      </c>
      <c r="J13" s="16">
        <v>77.754240775767954</v>
      </c>
      <c r="K13" s="16">
        <v>78.558373757356634</v>
      </c>
      <c r="L13" s="16">
        <v>79.290020033075976</v>
      </c>
      <c r="M13" s="16">
        <v>78.835969492029378</v>
      </c>
      <c r="N13" s="16">
        <v>79.519533600030059</v>
      </c>
      <c r="O13" s="16">
        <v>79.046376672234359</v>
      </c>
      <c r="P13" s="16">
        <v>78.873519247779782</v>
      </c>
      <c r="Q13" s="16">
        <v>78.740267424404422</v>
      </c>
      <c r="R13" s="16">
        <v>78.522307961253517</v>
      </c>
      <c r="S13" s="16">
        <v>78.548733142595125</v>
      </c>
      <c r="T13" s="16">
        <v>78.453377705728386</v>
      </c>
      <c r="U13" s="16">
        <v>78.011053768273115</v>
      </c>
      <c r="V13" s="16">
        <v>78.189858247370296</v>
      </c>
      <c r="W13" s="16">
        <v>78.77379707071205</v>
      </c>
      <c r="X13" s="16">
        <v>78.111288504628348</v>
      </c>
      <c r="Y13" s="16">
        <v>79.409508843198608</v>
      </c>
      <c r="Z13" s="16">
        <v>79.29560733419045</v>
      </c>
      <c r="AA13" s="16">
        <v>79.542236602638638</v>
      </c>
      <c r="AB13" s="16">
        <v>79.554396897801695</v>
      </c>
      <c r="AC13" s="16">
        <v>78.518891480983626</v>
      </c>
      <c r="AD13" s="16">
        <v>78.87533283495091</v>
      </c>
      <c r="AE13" s="16">
        <v>79.23615797146789</v>
      </c>
      <c r="AF13" s="16">
        <v>78.532847364814145</v>
      </c>
      <c r="AG13" s="16">
        <v>78.934731824237687</v>
      </c>
      <c r="AH13" s="16">
        <v>79.342452654441189</v>
      </c>
      <c r="AI13" s="16">
        <v>78.282872633221231</v>
      </c>
      <c r="AJ13" s="16">
        <v>79.106031532506108</v>
      </c>
      <c r="AK13" s="16">
        <v>78.679138932323355</v>
      </c>
      <c r="AL13" s="16">
        <v>80.208509231077613</v>
      </c>
      <c r="AM13" s="16">
        <v>79.804594541954472</v>
      </c>
      <c r="AN13" s="16">
        <v>78.901063641333778</v>
      </c>
      <c r="AO13" s="16">
        <v>80.066092886362611</v>
      </c>
      <c r="AP13" s="16">
        <v>79.45076281137338</v>
      </c>
      <c r="AQ13" s="16">
        <v>79.984258091280651</v>
      </c>
      <c r="AR13" s="16">
        <v>79.480848382922645</v>
      </c>
      <c r="AS13" s="16">
        <v>79.344334141347204</v>
      </c>
      <c r="AT13" s="16">
        <v>79.544265264219121</v>
      </c>
      <c r="AU13" s="16">
        <v>79.915571019574131</v>
      </c>
      <c r="AV13" s="16">
        <v>80.020963517285537</v>
      </c>
      <c r="AW13" s="16">
        <v>79.061768642757954</v>
      </c>
      <c r="AX13" s="16">
        <v>79.130252334858952</v>
      </c>
      <c r="AY13" s="16">
        <v>80.971975333338264</v>
      </c>
      <c r="AZ13" s="16">
        <v>79.871268737802595</v>
      </c>
      <c r="BA13" s="16">
        <v>79.248415277215685</v>
      </c>
      <c r="BB13" s="16">
        <v>80.606089137616109</v>
      </c>
      <c r="BC13" s="16">
        <v>80.662753085131882</v>
      </c>
      <c r="BD13" s="16">
        <v>79.806324468912095</v>
      </c>
      <c r="BE13" s="16">
        <v>79.561674910657814</v>
      </c>
      <c r="BF13" s="16">
        <v>80.013467097921421</v>
      </c>
      <c r="BG13" s="16">
        <v>80.679340722564191</v>
      </c>
      <c r="BH13" s="16">
        <v>80.176233103694898</v>
      </c>
      <c r="BI13" s="16">
        <v>80.609103585543878</v>
      </c>
      <c r="BJ13" s="16">
        <v>79.706180252392386</v>
      </c>
      <c r="BK13" s="16">
        <v>79.610015281930629</v>
      </c>
      <c r="BL13" s="16">
        <v>79.864539250212914</v>
      </c>
      <c r="BM13" s="16">
        <v>79.834732089483566</v>
      </c>
      <c r="BN13" s="16">
        <v>79.739525486161796</v>
      </c>
      <c r="BO13" s="16">
        <v>80.343074519226036</v>
      </c>
      <c r="BP13" s="16">
        <v>80.471376086646956</v>
      </c>
      <c r="BQ13" s="16">
        <v>80.285727816565952</v>
      </c>
      <c r="BR13" s="16">
        <v>80.492919682714756</v>
      </c>
      <c r="BS13" s="16">
        <v>79.946664027766374</v>
      </c>
      <c r="BT13" s="16">
        <v>80.507889423015783</v>
      </c>
      <c r="BU13" s="16">
        <v>80.26226029169915</v>
      </c>
      <c r="BV13" s="16">
        <v>79.233555357535209</v>
      </c>
      <c r="BW13" s="16">
        <v>79.584023029449199</v>
      </c>
      <c r="BX13" s="16">
        <v>79.536292518640423</v>
      </c>
      <c r="BY13" s="16">
        <v>79.828961475019426</v>
      </c>
      <c r="BZ13" s="16">
        <v>80.013785265488465</v>
      </c>
      <c r="CA13" s="16">
        <v>79.806737227388709</v>
      </c>
      <c r="CB13" s="16">
        <v>78.977433978340514</v>
      </c>
      <c r="CC13" s="16">
        <v>78.882893850437398</v>
      </c>
      <c r="CD13" s="16">
        <v>79.135364418597803</v>
      </c>
      <c r="CE13" s="16">
        <v>79.968401776395837</v>
      </c>
      <c r="CF13" s="16">
        <v>78.64876675705429</v>
      </c>
      <c r="CG13" s="16">
        <v>79.474190079021312</v>
      </c>
      <c r="CH13" s="16">
        <v>78.72363385752864</v>
      </c>
      <c r="CI13" s="16">
        <v>79.626379101737712</v>
      </c>
      <c r="CJ13" s="16">
        <v>77.93816513834804</v>
      </c>
      <c r="CK13" s="16">
        <v>78.853603299738609</v>
      </c>
      <c r="CL13" s="16">
        <v>77.631151869968321</v>
      </c>
      <c r="CM13" s="16">
        <v>78.825835222535972</v>
      </c>
      <c r="CN13" s="16">
        <v>78.32235704513505</v>
      </c>
      <c r="CO13" s="16">
        <v>78.27164225236433</v>
      </c>
      <c r="CP13" s="16">
        <v>78.90076786711748</v>
      </c>
      <c r="CQ13" s="16">
        <v>78.355691548639783</v>
      </c>
      <c r="CR13" s="16">
        <v>76.91986544133681</v>
      </c>
      <c r="CS13" s="16">
        <v>77.938588997621721</v>
      </c>
      <c r="CT13" s="16">
        <v>76.799149309275421</v>
      </c>
      <c r="CU13" s="16">
        <v>77.124810550264371</v>
      </c>
      <c r="CV13" s="16">
        <v>77.895407832416439</v>
      </c>
      <c r="CW13" s="16">
        <v>76.516703973449225</v>
      </c>
      <c r="CX13" s="16">
        <v>75.941975241329189</v>
      </c>
      <c r="CY13" s="16">
        <v>76.154140128643704</v>
      </c>
    </row>
    <row r="14" spans="1:103" s="20" customFormat="1" x14ac:dyDescent="0.25">
      <c r="A14" s="21" t="s">
        <v>42</v>
      </c>
      <c r="B14" s="14" t="str">
        <f>'59430000601 + 5943001101 B2B'!A1</f>
        <v>B2B FairRite  59430000601 + 5943001101, 3/21, 100pF</v>
      </c>
      <c r="C14" s="16" cm="1">
        <f t="array" ref="C14:CY14">TRANSPOSE('59430000601 + 5943001101 B2B'!K8:K108)</f>
        <v>66.51607377619338</v>
      </c>
      <c r="D14" s="16">
        <v>76.321818245964252</v>
      </c>
      <c r="E14" s="16">
        <v>81.408957524648358</v>
      </c>
      <c r="F14" s="16">
        <v>83.864553515594423</v>
      </c>
      <c r="G14" s="16">
        <v>85.024298705252491</v>
      </c>
      <c r="H14" s="16">
        <v>85.593027161387397</v>
      </c>
      <c r="I14" s="16">
        <v>85.938315577220834</v>
      </c>
      <c r="J14" s="16">
        <v>86.185915506537384</v>
      </c>
      <c r="K14" s="16">
        <v>86.366707080448549</v>
      </c>
      <c r="L14" s="16">
        <v>86.447355173076303</v>
      </c>
      <c r="M14" s="16">
        <v>86.573973439827739</v>
      </c>
      <c r="N14" s="16">
        <v>86.581153597362047</v>
      </c>
      <c r="O14" s="16">
        <v>86.679476369726643</v>
      </c>
      <c r="P14" s="16">
        <v>86.656840386492291</v>
      </c>
      <c r="Q14" s="16">
        <v>86.704621818966501</v>
      </c>
      <c r="R14" s="16">
        <v>86.730272480662734</v>
      </c>
      <c r="S14" s="16">
        <v>86.72670811070833</v>
      </c>
      <c r="T14" s="16">
        <v>86.733149031324814</v>
      </c>
      <c r="U14" s="16">
        <v>86.754357553093556</v>
      </c>
      <c r="V14" s="16">
        <v>86.743797711479061</v>
      </c>
      <c r="W14" s="16">
        <v>86.663896507426912</v>
      </c>
      <c r="X14" s="16">
        <v>86.67594897524917</v>
      </c>
      <c r="Y14" s="16">
        <v>86.672713172543538</v>
      </c>
      <c r="Z14" s="16">
        <v>86.645239370031163</v>
      </c>
      <c r="AA14" s="16">
        <v>86.599384587478454</v>
      </c>
      <c r="AB14" s="16">
        <v>86.61178027964786</v>
      </c>
      <c r="AC14" s="16">
        <v>86.588467655687268</v>
      </c>
      <c r="AD14" s="16">
        <v>86.593519365943308</v>
      </c>
      <c r="AE14" s="16">
        <v>86.531075217230494</v>
      </c>
      <c r="AF14" s="16">
        <v>86.539444271673005</v>
      </c>
      <c r="AG14" s="16">
        <v>86.488947026137396</v>
      </c>
      <c r="AH14" s="16">
        <v>86.543643541568088</v>
      </c>
      <c r="AI14" s="16">
        <v>86.542852697377612</v>
      </c>
      <c r="AJ14" s="16">
        <v>86.535403908458193</v>
      </c>
      <c r="AK14" s="16">
        <v>86.54224926548882</v>
      </c>
      <c r="AL14" s="16">
        <v>86.589867851845099</v>
      </c>
      <c r="AM14" s="16">
        <v>86.5810113381104</v>
      </c>
      <c r="AN14" s="16">
        <v>86.64689311458315</v>
      </c>
      <c r="AO14" s="16">
        <v>86.64450112436451</v>
      </c>
      <c r="AP14" s="16">
        <v>86.756646165351498</v>
      </c>
      <c r="AQ14" s="16">
        <v>86.805166859352326</v>
      </c>
      <c r="AR14" s="16">
        <v>86.918282372352479</v>
      </c>
      <c r="AS14" s="16">
        <v>87.017506790875103</v>
      </c>
      <c r="AT14" s="16">
        <v>87.085181567531919</v>
      </c>
      <c r="AU14" s="16">
        <v>87.197439460685985</v>
      </c>
      <c r="AV14" s="16">
        <v>87.344863232190136</v>
      </c>
      <c r="AW14" s="16">
        <v>87.490430217767241</v>
      </c>
      <c r="AX14" s="16">
        <v>87.628438160736394</v>
      </c>
      <c r="AY14" s="16">
        <v>87.785268650383472</v>
      </c>
      <c r="AZ14" s="16">
        <v>87.926471252120663</v>
      </c>
      <c r="BA14" s="16">
        <v>88.103068512566566</v>
      </c>
      <c r="BB14" s="16">
        <v>88.279069834077887</v>
      </c>
      <c r="BC14" s="16">
        <v>88.462908279628721</v>
      </c>
      <c r="BD14" s="16">
        <v>88.683361610450902</v>
      </c>
      <c r="BE14" s="16">
        <v>88.872353105113618</v>
      </c>
      <c r="BF14" s="16">
        <v>89.065146831350361</v>
      </c>
      <c r="BG14" s="16">
        <v>89.266741644690939</v>
      </c>
      <c r="BH14" s="16">
        <v>89.525107216355792</v>
      </c>
      <c r="BI14" s="16">
        <v>89.671554092922904</v>
      </c>
      <c r="BJ14" s="16">
        <v>89.890637623781487</v>
      </c>
      <c r="BK14" s="16">
        <v>90.110321012467836</v>
      </c>
      <c r="BL14" s="16">
        <v>90.357750803403704</v>
      </c>
      <c r="BM14" s="16">
        <v>90.578288730247053</v>
      </c>
      <c r="BN14" s="16">
        <v>90.775741582649715</v>
      </c>
      <c r="BO14" s="16">
        <v>90.998289873381694</v>
      </c>
      <c r="BP14" s="16">
        <v>91.207006744712345</v>
      </c>
      <c r="BQ14" s="16">
        <v>91.398192341971424</v>
      </c>
      <c r="BR14" s="16">
        <v>91.516821172940638</v>
      </c>
      <c r="BS14" s="16">
        <v>91.722363614387959</v>
      </c>
      <c r="BT14" s="16">
        <v>91.809945633193792</v>
      </c>
      <c r="BU14" s="16">
        <v>91.999967811135647</v>
      </c>
      <c r="BV14" s="16">
        <v>92.032631334978149</v>
      </c>
      <c r="BW14" s="16">
        <v>92.154205141436719</v>
      </c>
      <c r="BX14" s="16">
        <v>92.228241721557282</v>
      </c>
      <c r="BY14" s="16">
        <v>92.252204439785615</v>
      </c>
      <c r="BZ14" s="16">
        <v>92.243359996533073</v>
      </c>
      <c r="CA14" s="16">
        <v>92.196578373223829</v>
      </c>
      <c r="CB14" s="16">
        <v>92.147228242036675</v>
      </c>
      <c r="CC14" s="16">
        <v>92.080062395124401</v>
      </c>
      <c r="CD14" s="16">
        <v>91.990662837975037</v>
      </c>
      <c r="CE14" s="16">
        <v>91.823003627631351</v>
      </c>
      <c r="CF14" s="16">
        <v>91.603449640283742</v>
      </c>
      <c r="CG14" s="16">
        <v>91.454978881852028</v>
      </c>
      <c r="CH14" s="16">
        <v>91.228414911692951</v>
      </c>
      <c r="CI14" s="16">
        <v>90.910508608466145</v>
      </c>
      <c r="CJ14" s="16">
        <v>90.597176362456239</v>
      </c>
      <c r="CK14" s="16">
        <v>90.294825588236222</v>
      </c>
      <c r="CL14" s="16">
        <v>89.971417255148324</v>
      </c>
      <c r="CM14" s="16">
        <v>89.601704165266852</v>
      </c>
      <c r="CN14" s="16">
        <v>89.191665238967261</v>
      </c>
      <c r="CO14" s="16">
        <v>88.783726820009065</v>
      </c>
      <c r="CP14" s="16">
        <v>88.345122167610356</v>
      </c>
      <c r="CQ14" s="16">
        <v>87.818906195192383</v>
      </c>
      <c r="CR14" s="16">
        <v>87.340852293356946</v>
      </c>
      <c r="CS14" s="16">
        <v>86.854010256406696</v>
      </c>
      <c r="CT14" s="16">
        <v>86.365211450502457</v>
      </c>
      <c r="CU14" s="16">
        <v>85.846385171712399</v>
      </c>
      <c r="CV14" s="16">
        <v>85.284877995398446</v>
      </c>
      <c r="CW14" s="16">
        <v>84.79912620127638</v>
      </c>
      <c r="CX14" s="16">
        <v>84.269882223722135</v>
      </c>
      <c r="CY14" s="16">
        <v>83.737897348572091</v>
      </c>
    </row>
    <row r="15" spans="1:103" s="20" customFormat="1" x14ac:dyDescent="0.25">
      <c r="A15" s="21" t="s">
        <v>42</v>
      </c>
      <c r="B15" s="14" t="str">
        <f>' 59430000601 (FT82-43) B2B'!A1</f>
        <v>B2B FairRite  59430000601 (FT82-43), 3/21, 100pF</v>
      </c>
      <c r="C15" s="16" cm="1">
        <f t="array" ref="C15:CY15">TRANSPOSE(' 59430000601 (FT82-43) B2B'!K8:K108)</f>
        <v>37.861499458024639</v>
      </c>
      <c r="D15" s="16">
        <v>47.873591381992632</v>
      </c>
      <c r="E15" s="16">
        <v>56.549696218547453</v>
      </c>
      <c r="F15" s="16">
        <v>62.489189911375867</v>
      </c>
      <c r="G15" s="16">
        <v>66.455363199669605</v>
      </c>
      <c r="H15" s="16">
        <v>69.078468869322791</v>
      </c>
      <c r="I15" s="16">
        <v>70.953035432249138</v>
      </c>
      <c r="J15" s="16">
        <v>72.320934890597201</v>
      </c>
      <c r="K15" s="16">
        <v>73.346567902595126</v>
      </c>
      <c r="L15" s="16">
        <v>74.121024117182827</v>
      </c>
      <c r="M15" s="16">
        <v>74.813295051414471</v>
      </c>
      <c r="N15" s="16">
        <v>75.304874801901107</v>
      </c>
      <c r="O15" s="16">
        <v>75.780459069934381</v>
      </c>
      <c r="P15" s="16">
        <v>76.157376975050809</v>
      </c>
      <c r="Q15" s="16">
        <v>76.494193930781435</v>
      </c>
      <c r="R15" s="16">
        <v>76.793286926657828</v>
      </c>
      <c r="S15" s="16">
        <v>77.040869086089629</v>
      </c>
      <c r="T15" s="16">
        <v>77.317689515659993</v>
      </c>
      <c r="U15" s="16">
        <v>77.524793189598384</v>
      </c>
      <c r="V15" s="16">
        <v>77.711047953106387</v>
      </c>
      <c r="W15" s="16">
        <v>77.828623826456038</v>
      </c>
      <c r="X15" s="16">
        <v>77.997034164127029</v>
      </c>
      <c r="Y15" s="16">
        <v>78.145283341862665</v>
      </c>
      <c r="Z15" s="16">
        <v>78.268525845897969</v>
      </c>
      <c r="AA15" s="16">
        <v>78.361413167451232</v>
      </c>
      <c r="AB15" s="16">
        <v>78.477085625869151</v>
      </c>
      <c r="AC15" s="16">
        <v>78.583029790216159</v>
      </c>
      <c r="AD15" s="16">
        <v>78.650401880727856</v>
      </c>
      <c r="AE15" s="16">
        <v>78.733004032679972</v>
      </c>
      <c r="AF15" s="16">
        <v>78.806752180571436</v>
      </c>
      <c r="AG15" s="16">
        <v>78.86028293761062</v>
      </c>
      <c r="AH15" s="16">
        <v>78.934510731365165</v>
      </c>
      <c r="AI15" s="16">
        <v>79.017758703344668</v>
      </c>
      <c r="AJ15" s="16">
        <v>79.050493342546574</v>
      </c>
      <c r="AK15" s="16">
        <v>79.114743051658834</v>
      </c>
      <c r="AL15" s="16">
        <v>79.229655364200596</v>
      </c>
      <c r="AM15" s="16">
        <v>79.254322867714905</v>
      </c>
      <c r="AN15" s="16">
        <v>79.347561311611841</v>
      </c>
      <c r="AO15" s="16">
        <v>79.402091015539384</v>
      </c>
      <c r="AP15" s="16">
        <v>79.531191360999998</v>
      </c>
      <c r="AQ15" s="16">
        <v>79.611663844250842</v>
      </c>
      <c r="AR15" s="16">
        <v>79.710944884626727</v>
      </c>
      <c r="AS15" s="16">
        <v>79.820181092565804</v>
      </c>
      <c r="AT15" s="16">
        <v>79.904429855171358</v>
      </c>
      <c r="AU15" s="16">
        <v>80.014152151478811</v>
      </c>
      <c r="AV15" s="16">
        <v>80.147271534968667</v>
      </c>
      <c r="AW15" s="16">
        <v>80.284723957300869</v>
      </c>
      <c r="AX15" s="16">
        <v>80.417111030551197</v>
      </c>
      <c r="AY15" s="16">
        <v>80.608273674170704</v>
      </c>
      <c r="AZ15" s="16">
        <v>80.7408925817643</v>
      </c>
      <c r="BA15" s="16">
        <v>80.927728338932141</v>
      </c>
      <c r="BB15" s="16">
        <v>81.102867707621797</v>
      </c>
      <c r="BC15" s="16">
        <v>81.309912786633816</v>
      </c>
      <c r="BD15" s="16">
        <v>81.515298383186945</v>
      </c>
      <c r="BE15" s="16">
        <v>81.743455101922379</v>
      </c>
      <c r="BF15" s="16">
        <v>81.947049617298603</v>
      </c>
      <c r="BG15" s="16">
        <v>82.157109606229454</v>
      </c>
      <c r="BH15" s="16">
        <v>82.410562189078675</v>
      </c>
      <c r="BI15" s="16">
        <v>82.586242022506397</v>
      </c>
      <c r="BJ15" s="16">
        <v>82.821430319694429</v>
      </c>
      <c r="BK15" s="16">
        <v>83.056829777809384</v>
      </c>
      <c r="BL15" s="16">
        <v>83.293765710526003</v>
      </c>
      <c r="BM15" s="16">
        <v>83.539365181811121</v>
      </c>
      <c r="BN15" s="16">
        <v>83.74991281816358</v>
      </c>
      <c r="BO15" s="16">
        <v>84.008517223910104</v>
      </c>
      <c r="BP15" s="16">
        <v>84.252307821507188</v>
      </c>
      <c r="BQ15" s="16">
        <v>84.469516206143865</v>
      </c>
      <c r="BR15" s="16">
        <v>84.617733064943309</v>
      </c>
      <c r="BS15" s="16">
        <v>84.851577426056139</v>
      </c>
      <c r="BT15" s="16">
        <v>84.998464526484256</v>
      </c>
      <c r="BU15" s="16">
        <v>85.217138100384489</v>
      </c>
      <c r="BV15" s="16">
        <v>85.326533334772265</v>
      </c>
      <c r="BW15" s="16">
        <v>85.486429059237238</v>
      </c>
      <c r="BX15" s="16">
        <v>85.63575231992769</v>
      </c>
      <c r="BY15" s="16">
        <v>85.732273430313271</v>
      </c>
      <c r="BZ15" s="16">
        <v>85.781430143475689</v>
      </c>
      <c r="CA15" s="16">
        <v>85.838980804119529</v>
      </c>
      <c r="CB15" s="16">
        <v>85.876059279696804</v>
      </c>
      <c r="CC15" s="16">
        <v>85.92005954525402</v>
      </c>
      <c r="CD15" s="16">
        <v>85.908337432230638</v>
      </c>
      <c r="CE15" s="16">
        <v>85.895767178831349</v>
      </c>
      <c r="CF15" s="16">
        <v>85.815776586184896</v>
      </c>
      <c r="CG15" s="16">
        <v>85.774650840968164</v>
      </c>
      <c r="CH15" s="16">
        <v>85.647038057833612</v>
      </c>
      <c r="CI15" s="16">
        <v>85.519203530552133</v>
      </c>
      <c r="CJ15" s="16">
        <v>85.375461928647852</v>
      </c>
      <c r="CK15" s="16">
        <v>85.241482779278314</v>
      </c>
      <c r="CL15" s="16">
        <v>85.086082301690212</v>
      </c>
      <c r="CM15" s="16">
        <v>84.860613144202532</v>
      </c>
      <c r="CN15" s="16">
        <v>84.661764346486436</v>
      </c>
      <c r="CO15" s="16">
        <v>84.451863310882587</v>
      </c>
      <c r="CP15" s="16">
        <v>84.189095817094966</v>
      </c>
      <c r="CQ15" s="16">
        <v>83.875138945577888</v>
      </c>
      <c r="CR15" s="16">
        <v>83.621388166963598</v>
      </c>
      <c r="CS15" s="16">
        <v>83.33117270481678</v>
      </c>
      <c r="CT15" s="16">
        <v>83.036553291005518</v>
      </c>
      <c r="CU15" s="16">
        <v>82.748546347171555</v>
      </c>
      <c r="CV15" s="16">
        <v>82.397355993502615</v>
      </c>
      <c r="CW15" s="16">
        <v>82.116830083546205</v>
      </c>
      <c r="CX15" s="16">
        <v>81.76598715560155</v>
      </c>
      <c r="CY15" s="16">
        <v>81.448914335612841</v>
      </c>
    </row>
    <row r="16" spans="1:103" s="20" customFormat="1" x14ac:dyDescent="0.25">
      <c r="A16" s="17"/>
      <c r="B16" s="17" t="s">
        <v>55</v>
      </c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</row>
    <row r="17" spans="1:103" s="20" customFormat="1" x14ac:dyDescent="0.25">
      <c r="A17" s="17"/>
      <c r="B17" s="17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</row>
    <row r="18" spans="1:103" s="20" customFormat="1" x14ac:dyDescent="0.25">
      <c r="A18" s="17"/>
      <c r="B18" s="17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</row>
    <row r="19" spans="1:103" s="20" customFormat="1" x14ac:dyDescent="0.25">
      <c r="A19" s="17"/>
      <c r="B19" s="17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</row>
    <row r="20" spans="1:103" s="20" customFormat="1" x14ac:dyDescent="0.25">
      <c r="A20" s="17"/>
      <c r="B20" s="17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</row>
    <row r="21" spans="1:103" s="20" customFormat="1" x14ac:dyDescent="0.25">
      <c r="A21" s="17"/>
      <c r="B21" s="17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</row>
    <row r="22" spans="1:103" s="20" customFormat="1" x14ac:dyDescent="0.25">
      <c r="A22" s="17"/>
      <c r="B22" s="17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</row>
    <row r="23" spans="1:103" s="20" customFormat="1" x14ac:dyDescent="0.25">
      <c r="A23" s="17"/>
      <c r="B23" s="17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</row>
    <row r="24" spans="1:103" s="20" customFormat="1" x14ac:dyDescent="0.25">
      <c r="A24" s="17"/>
      <c r="B24" s="17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</row>
    <row r="25" spans="1:103" s="20" customFormat="1" x14ac:dyDescent="0.25">
      <c r="A25" s="17"/>
      <c r="B25" s="17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</row>
    <row r="26" spans="1:103" s="20" customFormat="1" x14ac:dyDescent="0.25">
      <c r="A26" s="17"/>
      <c r="B26" s="17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</row>
    <row r="27" spans="1:103" s="20" customFormat="1" x14ac:dyDescent="0.25">
      <c r="A27" s="17"/>
      <c r="B27" s="17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</row>
    <row r="28" spans="1:103" s="20" customFormat="1" x14ac:dyDescent="0.25">
      <c r="A28" s="17"/>
      <c r="B28" s="17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</row>
    <row r="29" spans="1:103" s="20" customFormat="1" x14ac:dyDescent="0.25">
      <c r="A29" s="17"/>
      <c r="B29" s="17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</row>
    <row r="30" spans="1:103" s="20" customFormat="1" x14ac:dyDescent="0.25">
      <c r="A30" s="17"/>
      <c r="B30" s="17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</row>
    <row r="31" spans="1:103" s="20" customFormat="1" x14ac:dyDescent="0.25">
      <c r="A31" s="17"/>
      <c r="B31" s="17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</row>
    <row r="32" spans="1:103" s="20" customFormat="1" x14ac:dyDescent="0.25">
      <c r="A32" s="17"/>
      <c r="B32" s="17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</row>
    <row r="33" spans="1:103" s="20" customFormat="1" x14ac:dyDescent="0.25">
      <c r="A33" s="17"/>
      <c r="B33" s="17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</row>
    <row r="34" spans="1:103" s="20" customFormat="1" x14ac:dyDescent="0.25">
      <c r="A34" s="17"/>
      <c r="B34" s="17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</row>
    <row r="35" spans="1:103" s="20" customFormat="1" x14ac:dyDescent="0.25">
      <c r="A35" s="17"/>
      <c r="B35" s="17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</row>
    <row r="36" spans="1:103" s="20" customFormat="1" x14ac:dyDescent="0.25">
      <c r="A36" s="17"/>
      <c r="B36" s="17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</row>
    <row r="37" spans="1:103" s="20" customFormat="1" x14ac:dyDescent="0.25">
      <c r="A37" s="17"/>
      <c r="B37" s="17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</row>
    <row r="38" spans="1:103" s="20" customFormat="1" x14ac:dyDescent="0.25">
      <c r="A38" s="17"/>
      <c r="B38" s="17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</row>
    <row r="39" spans="1:103" s="20" customFormat="1" x14ac:dyDescent="0.25">
      <c r="A39" s="17"/>
      <c r="B39" s="17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</row>
    <row r="40" spans="1:103" s="20" customFormat="1" x14ac:dyDescent="0.25">
      <c r="A40" s="17"/>
      <c r="B40" s="17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</row>
    <row r="41" spans="1:103" s="20" customFormat="1" x14ac:dyDescent="0.25">
      <c r="A41" s="17"/>
      <c r="B41" s="17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</row>
    <row r="42" spans="1:103" s="2" customFormat="1" x14ac:dyDescent="0.25">
      <c r="A42" s="17"/>
      <c r="B42" s="13" t="s">
        <v>16</v>
      </c>
      <c r="C42" s="12" cm="1">
        <f t="array" ref="C42:CY42">TRANSPOSE('2643251002'!G8:G108)</f>
        <v>1</v>
      </c>
      <c r="D42" s="12">
        <v>1.29</v>
      </c>
      <c r="E42" s="12">
        <v>1.58</v>
      </c>
      <c r="F42" s="12">
        <v>1.87</v>
      </c>
      <c r="G42" s="12">
        <v>2.16</v>
      </c>
      <c r="H42" s="12">
        <v>2.4500000000000002</v>
      </c>
      <c r="I42" s="12">
        <v>2.74</v>
      </c>
      <c r="J42" s="12">
        <v>3.03</v>
      </c>
      <c r="K42" s="12">
        <v>3.32</v>
      </c>
      <c r="L42" s="12">
        <v>3.61</v>
      </c>
      <c r="M42" s="12">
        <v>3.9</v>
      </c>
      <c r="N42" s="12">
        <v>4.1900000000000004</v>
      </c>
      <c r="O42" s="12">
        <v>4.4800000000000004</v>
      </c>
      <c r="P42" s="12">
        <v>4.7699999999999996</v>
      </c>
      <c r="Q42" s="12">
        <v>5.0599999999999996</v>
      </c>
      <c r="R42" s="12">
        <v>5.35</v>
      </c>
      <c r="S42" s="12">
        <v>5.64</v>
      </c>
      <c r="T42" s="12">
        <v>5.93</v>
      </c>
      <c r="U42" s="12">
        <v>6.22</v>
      </c>
      <c r="V42" s="12">
        <v>6.51</v>
      </c>
      <c r="W42" s="12">
        <v>6.8</v>
      </c>
      <c r="X42" s="12">
        <v>7.09</v>
      </c>
      <c r="Y42" s="12">
        <v>7.38</v>
      </c>
      <c r="Z42" s="12">
        <v>7.67</v>
      </c>
      <c r="AA42" s="12">
        <v>7.96</v>
      </c>
      <c r="AB42" s="12">
        <v>8.25</v>
      </c>
      <c r="AC42" s="12">
        <v>8.5399999999999991</v>
      </c>
      <c r="AD42" s="12">
        <v>8.83</v>
      </c>
      <c r="AE42" s="12">
        <v>9.1199999999999992</v>
      </c>
      <c r="AF42" s="12">
        <v>9.41</v>
      </c>
      <c r="AG42" s="12">
        <v>9.6999999999999993</v>
      </c>
      <c r="AH42" s="12">
        <v>9.99</v>
      </c>
      <c r="AI42" s="12">
        <v>10.28</v>
      </c>
      <c r="AJ42" s="12">
        <v>10.57</v>
      </c>
      <c r="AK42" s="12">
        <v>10.86</v>
      </c>
      <c r="AL42" s="12">
        <v>11.15</v>
      </c>
      <c r="AM42" s="12">
        <v>11.44</v>
      </c>
      <c r="AN42" s="12">
        <v>11.73</v>
      </c>
      <c r="AO42" s="12">
        <v>12.02</v>
      </c>
      <c r="AP42" s="12">
        <v>12.31</v>
      </c>
      <c r="AQ42" s="12">
        <v>12.6</v>
      </c>
      <c r="AR42" s="12">
        <v>12.89</v>
      </c>
      <c r="AS42" s="12">
        <v>13.18</v>
      </c>
      <c r="AT42" s="12">
        <v>13.47</v>
      </c>
      <c r="AU42" s="12">
        <v>13.76</v>
      </c>
      <c r="AV42" s="12">
        <v>14.05</v>
      </c>
      <c r="AW42" s="12">
        <v>14.34</v>
      </c>
      <c r="AX42" s="12">
        <v>14.63</v>
      </c>
      <c r="AY42" s="12">
        <v>14.92</v>
      </c>
      <c r="AZ42" s="12">
        <v>15.21</v>
      </c>
      <c r="BA42" s="12">
        <v>15.5</v>
      </c>
      <c r="BB42" s="12">
        <v>15.79</v>
      </c>
      <c r="BC42" s="12">
        <v>16.079999999999998</v>
      </c>
      <c r="BD42" s="12">
        <v>16.37</v>
      </c>
      <c r="BE42" s="12">
        <v>16.66</v>
      </c>
      <c r="BF42" s="12">
        <v>16.95</v>
      </c>
      <c r="BG42" s="12">
        <v>17.239999999999998</v>
      </c>
      <c r="BH42" s="12">
        <v>17.53</v>
      </c>
      <c r="BI42" s="12">
        <v>17.82</v>
      </c>
      <c r="BJ42" s="12">
        <v>18.11</v>
      </c>
      <c r="BK42" s="12">
        <v>18.399999999999999</v>
      </c>
      <c r="BL42" s="12">
        <v>18.690000000000001</v>
      </c>
      <c r="BM42" s="12">
        <v>18.98</v>
      </c>
      <c r="BN42" s="12">
        <v>19.27</v>
      </c>
      <c r="BO42" s="12">
        <v>19.559999999999999</v>
      </c>
      <c r="BP42" s="12">
        <v>19.850000000000001</v>
      </c>
      <c r="BQ42" s="12">
        <v>20.14</v>
      </c>
      <c r="BR42" s="12">
        <v>20.43</v>
      </c>
      <c r="BS42" s="12">
        <v>20.72</v>
      </c>
      <c r="BT42" s="12">
        <v>21.01</v>
      </c>
      <c r="BU42" s="12">
        <v>21.3</v>
      </c>
      <c r="BV42" s="12">
        <v>21.59</v>
      </c>
      <c r="BW42" s="12">
        <v>21.88</v>
      </c>
      <c r="BX42" s="12">
        <v>22.17</v>
      </c>
      <c r="BY42" s="12">
        <v>22.46</v>
      </c>
      <c r="BZ42" s="12">
        <v>22.75</v>
      </c>
      <c r="CA42" s="12">
        <v>23.04</v>
      </c>
      <c r="CB42" s="12">
        <v>23.33</v>
      </c>
      <c r="CC42" s="12">
        <v>23.62</v>
      </c>
      <c r="CD42" s="12">
        <v>23.91</v>
      </c>
      <c r="CE42" s="12">
        <v>24.2</v>
      </c>
      <c r="CF42" s="12">
        <v>24.49</v>
      </c>
      <c r="CG42" s="12">
        <v>24.78</v>
      </c>
      <c r="CH42" s="12">
        <v>25.07</v>
      </c>
      <c r="CI42" s="12">
        <v>25.36</v>
      </c>
      <c r="CJ42" s="12">
        <v>25.65</v>
      </c>
      <c r="CK42" s="12">
        <v>25.94</v>
      </c>
      <c r="CL42" s="12">
        <v>26.23</v>
      </c>
      <c r="CM42" s="12">
        <v>26.52</v>
      </c>
      <c r="CN42" s="12">
        <v>26.81</v>
      </c>
      <c r="CO42" s="12">
        <v>27.1</v>
      </c>
      <c r="CP42" s="12">
        <v>27.39</v>
      </c>
      <c r="CQ42" s="12">
        <v>27.68</v>
      </c>
      <c r="CR42" s="12">
        <v>27.97</v>
      </c>
      <c r="CS42" s="12">
        <v>28.26</v>
      </c>
      <c r="CT42" s="12">
        <v>28.55</v>
      </c>
      <c r="CU42" s="12">
        <v>28.84</v>
      </c>
      <c r="CV42" s="12">
        <v>29.13</v>
      </c>
      <c r="CW42" s="12">
        <v>29.42</v>
      </c>
      <c r="CX42" s="12">
        <v>29.71</v>
      </c>
      <c r="CY42" s="12">
        <v>30</v>
      </c>
    </row>
    <row r="43" spans="1:103" s="2" customFormat="1" x14ac:dyDescent="0.25">
      <c r="A43" s="17"/>
      <c r="B43" s="14" t="str">
        <f>'2643803802 (FT240-43)'!A1</f>
        <v>FairRite 2643803802 (FT240-43), 2/15, 100pF</v>
      </c>
      <c r="C43" s="16" cm="1">
        <f t="array" ref="C43:CY43">TRANSPOSE('2643803802 (FT240-43)'!H8:H108)</f>
        <v>7.3803101712348491</v>
      </c>
      <c r="D43" s="16">
        <v>4.9692866101320234</v>
      </c>
      <c r="E43" s="16">
        <v>3.6042962942475389</v>
      </c>
      <c r="F43" s="16">
        <v>2.8340599015115453</v>
      </c>
      <c r="G43" s="16">
        <v>2.3705490692661151</v>
      </c>
      <c r="H43" s="16">
        <v>2.0795152456997221</v>
      </c>
      <c r="I43" s="16">
        <v>1.8844827506385466</v>
      </c>
      <c r="J43" s="16">
        <v>1.747159894010538</v>
      </c>
      <c r="K43" s="16">
        <v>1.6462675401265199</v>
      </c>
      <c r="L43" s="16">
        <v>1.5665550867907885</v>
      </c>
      <c r="M43" s="16">
        <v>1.5047089842760861</v>
      </c>
      <c r="N43" s="16">
        <v>1.453756331960897</v>
      </c>
      <c r="O43" s="16">
        <v>1.4119782650506827</v>
      </c>
      <c r="P43" s="16">
        <v>1.3773454258357929</v>
      </c>
      <c r="Q43" s="16">
        <v>1.3463562248799661</v>
      </c>
      <c r="R43" s="16">
        <v>1.3198916034959502</v>
      </c>
      <c r="S43" s="16">
        <v>1.2981101804908255</v>
      </c>
      <c r="T43" s="16">
        <v>1.2785233178582149</v>
      </c>
      <c r="U43" s="16">
        <v>1.2626736839242927</v>
      </c>
      <c r="V43" s="16">
        <v>1.2492783690097047</v>
      </c>
      <c r="W43" s="16">
        <v>1.2388172135501627</v>
      </c>
      <c r="X43" s="16">
        <v>1.2301611146312574</v>
      </c>
      <c r="Y43" s="16">
        <v>1.2235223780501217</v>
      </c>
      <c r="Z43" s="16">
        <v>1.2182660737691666</v>
      </c>
      <c r="AA43" s="16">
        <v>1.2171685166612165</v>
      </c>
      <c r="AB43" s="16">
        <v>1.2159363371494154</v>
      </c>
      <c r="AC43" s="16">
        <v>1.2177849670954435</v>
      </c>
      <c r="AD43" s="16">
        <v>1.2200286217371532</v>
      </c>
      <c r="AE43" s="16">
        <v>1.223616453212456</v>
      </c>
      <c r="AF43" s="16">
        <v>1.2286758062998708</v>
      </c>
      <c r="AG43" s="16">
        <v>1.2358877354621889</v>
      </c>
      <c r="AH43" s="16">
        <v>1.2425834221484848</v>
      </c>
      <c r="AI43" s="16">
        <v>1.2493827794792332</v>
      </c>
      <c r="AJ43" s="16">
        <v>1.2575638459720149</v>
      </c>
      <c r="AK43" s="16">
        <v>1.2651937073657462</v>
      </c>
      <c r="AL43" s="16">
        <v>1.2729084437449398</v>
      </c>
      <c r="AM43" s="16">
        <v>1.2802606507865755</v>
      </c>
      <c r="AN43" s="16">
        <v>1.2881520945172047</v>
      </c>
      <c r="AO43" s="16">
        <v>1.297544362804989</v>
      </c>
      <c r="AP43" s="16">
        <v>1.3072655451704682</v>
      </c>
      <c r="AQ43" s="16">
        <v>1.3173992820977178</v>
      </c>
      <c r="AR43" s="16">
        <v>1.3275010286446263</v>
      </c>
      <c r="AS43" s="16">
        <v>1.3373918323753506</v>
      </c>
      <c r="AT43" s="16">
        <v>1.3462931379095082</v>
      </c>
      <c r="AU43" s="16">
        <v>1.3547482841920602</v>
      </c>
      <c r="AV43" s="16">
        <v>1.3634644859131702</v>
      </c>
      <c r="AW43" s="16">
        <v>1.3713963103378803</v>
      </c>
      <c r="AX43" s="16">
        <v>1.3800269634469147</v>
      </c>
      <c r="AY43" s="16">
        <v>1.3873332720170675</v>
      </c>
      <c r="AZ43" s="16">
        <v>1.3951977485370068</v>
      </c>
      <c r="BA43" s="16">
        <v>1.4012748916160052</v>
      </c>
      <c r="BB43" s="16">
        <v>1.4098018584414411</v>
      </c>
      <c r="BC43" s="16">
        <v>1.4171886231778834</v>
      </c>
      <c r="BD43" s="16">
        <v>1.4249187517859219</v>
      </c>
      <c r="BE43" s="16">
        <v>1.4321622413407031</v>
      </c>
      <c r="BF43" s="16">
        <v>1.4395097883956127</v>
      </c>
      <c r="BG43" s="16">
        <v>1.4458271258616129</v>
      </c>
      <c r="BH43" s="16">
        <v>1.4514373677720995</v>
      </c>
      <c r="BI43" s="16">
        <v>1.4570693666275629</v>
      </c>
      <c r="BJ43" s="16">
        <v>1.4619578233734698</v>
      </c>
      <c r="BK43" s="16">
        <v>1.4670558175719215</v>
      </c>
      <c r="BL43" s="16">
        <v>1.4705035399411426</v>
      </c>
      <c r="BM43" s="16">
        <v>1.4735551700181901</v>
      </c>
      <c r="BN43" s="16">
        <v>1.4770747267075164</v>
      </c>
      <c r="BO43" s="16">
        <v>1.4798420959213712</v>
      </c>
      <c r="BP43" s="16">
        <v>1.482392863202584</v>
      </c>
      <c r="BQ43" s="16">
        <v>1.4852969338700206</v>
      </c>
      <c r="BR43" s="16">
        <v>1.4865027668386437</v>
      </c>
      <c r="BS43" s="16">
        <v>1.4877670030216017</v>
      </c>
      <c r="BT43" s="16">
        <v>1.4894102245815253</v>
      </c>
      <c r="BU43" s="16">
        <v>1.490488668346257</v>
      </c>
      <c r="BV43" s="16">
        <v>1.4905290736304051</v>
      </c>
      <c r="BW43" s="16">
        <v>1.4897778045018526</v>
      </c>
      <c r="BX43" s="16">
        <v>1.4908768079271162</v>
      </c>
      <c r="BY43" s="16">
        <v>1.4892080651153208</v>
      </c>
      <c r="BZ43" s="16">
        <v>1.4894062653754987</v>
      </c>
      <c r="CA43" s="16">
        <v>1.489575778484542</v>
      </c>
      <c r="CB43" s="16">
        <v>1.4878995907701023</v>
      </c>
      <c r="CC43" s="16">
        <v>1.4874520083420031</v>
      </c>
      <c r="CD43" s="16">
        <v>1.4862951175117514</v>
      </c>
      <c r="CE43" s="16">
        <v>1.4851910975571225</v>
      </c>
      <c r="CF43" s="16">
        <v>1.4834448130874236</v>
      </c>
      <c r="CG43" s="16">
        <v>1.4840668745390266</v>
      </c>
      <c r="CH43" s="16">
        <v>1.4829092089970135</v>
      </c>
      <c r="CI43" s="16">
        <v>1.4814488850018122</v>
      </c>
      <c r="CJ43" s="16">
        <v>1.4809084960483225</v>
      </c>
      <c r="CK43" s="16">
        <v>1.4802599165803239</v>
      </c>
      <c r="CL43" s="16">
        <v>1.4802600448581278</v>
      </c>
      <c r="CM43" s="16">
        <v>1.481483519166521</v>
      </c>
      <c r="CN43" s="16">
        <v>1.4826389588700588</v>
      </c>
      <c r="CO43" s="16">
        <v>1.4860106498639556</v>
      </c>
      <c r="CP43" s="16">
        <v>1.4912776091579509</v>
      </c>
      <c r="CQ43" s="16">
        <v>1.4966766099199627</v>
      </c>
      <c r="CR43" s="16">
        <v>1.5024692201409355</v>
      </c>
      <c r="CS43" s="16">
        <v>1.5103930964358816</v>
      </c>
      <c r="CT43" s="16">
        <v>1.5183066734025408</v>
      </c>
      <c r="CU43" s="16">
        <v>1.5283274809629124</v>
      </c>
      <c r="CV43" s="16">
        <v>1.5400192750505839</v>
      </c>
      <c r="CW43" s="16">
        <v>1.5542290727281531</v>
      </c>
      <c r="CX43" s="16">
        <v>1.5698121094336543</v>
      </c>
      <c r="CY43" s="16">
        <v>1.5868940681967421</v>
      </c>
    </row>
    <row r="44" spans="1:103" s="2" customFormat="1" x14ac:dyDescent="0.25">
      <c r="A44" s="17"/>
      <c r="B44" s="14" t="str">
        <f>'2643251002'!A1</f>
        <v>FairRite 2643251002 (MM0OPX), 2/15, 100pF</v>
      </c>
      <c r="C44" s="16" cm="1">
        <f t="array" ref="C44:CY44">TRANSPOSE('2643251002'!H8:H108)</f>
        <v>1.6711065148843542</v>
      </c>
      <c r="D44" s="16">
        <v>1.4417323129237543</v>
      </c>
      <c r="E44" s="16">
        <v>1.2882827683481719</v>
      </c>
      <c r="F44" s="16">
        <v>1.1940723676500873</v>
      </c>
      <c r="G44" s="16">
        <v>1.1352307568059745</v>
      </c>
      <c r="H44" s="16">
        <v>1.0979689199193776</v>
      </c>
      <c r="I44" s="16">
        <v>1.0747626113095423</v>
      </c>
      <c r="J44" s="16">
        <v>1.0681723668064531</v>
      </c>
      <c r="K44" s="16">
        <v>1.0722995689560677</v>
      </c>
      <c r="L44" s="16">
        <v>1.0848438493850567</v>
      </c>
      <c r="M44" s="16">
        <v>1.1006903164940558</v>
      </c>
      <c r="N44" s="16">
        <v>1.1175929942280671</v>
      </c>
      <c r="O44" s="16">
        <v>1.1355715968788835</v>
      </c>
      <c r="P44" s="16">
        <v>1.1533930809637112</v>
      </c>
      <c r="Q44" s="16">
        <v>1.1720184259381974</v>
      </c>
      <c r="R44" s="16">
        <v>1.1905359170913112</v>
      </c>
      <c r="S44" s="16">
        <v>1.209256355421821</v>
      </c>
      <c r="T44" s="16">
        <v>1.2277178485005873</v>
      </c>
      <c r="U44" s="16">
        <v>1.2465605177998904</v>
      </c>
      <c r="V44" s="16">
        <v>1.2649729941624117</v>
      </c>
      <c r="W44" s="16">
        <v>1.2836997965762791</v>
      </c>
      <c r="X44" s="16">
        <v>1.3019022496210908</v>
      </c>
      <c r="Y44" s="16">
        <v>1.3206169218949118</v>
      </c>
      <c r="Z44" s="16">
        <v>1.3393665721027905</v>
      </c>
      <c r="AA44" s="16">
        <v>1.3590620232087192</v>
      </c>
      <c r="AB44" s="16">
        <v>1.3778507419523296</v>
      </c>
      <c r="AC44" s="16">
        <v>1.3965559522895679</v>
      </c>
      <c r="AD44" s="16">
        <v>1.4150265181806236</v>
      </c>
      <c r="AE44" s="16">
        <v>1.4329627946835082</v>
      </c>
      <c r="AF44" s="16">
        <v>1.4522130304032841</v>
      </c>
      <c r="AG44" s="16">
        <v>1.471078692223319</v>
      </c>
      <c r="AH44" s="16">
        <v>1.4899121746992787</v>
      </c>
      <c r="AI44" s="16">
        <v>1.5085580017394598</v>
      </c>
      <c r="AJ44" s="16">
        <v>1.525765602776074</v>
      </c>
      <c r="AK44" s="16">
        <v>1.5430905594191737</v>
      </c>
      <c r="AL44" s="16">
        <v>1.5587981936218214</v>
      </c>
      <c r="AM44" s="16">
        <v>1.576436769023712</v>
      </c>
      <c r="AN44" s="16">
        <v>1.5944430260825622</v>
      </c>
      <c r="AO44" s="16">
        <v>1.6119691725942111</v>
      </c>
      <c r="AP44" s="16">
        <v>1.6302327976773165</v>
      </c>
      <c r="AQ44" s="16">
        <v>1.647811087582753</v>
      </c>
      <c r="AR44" s="16">
        <v>1.6646308884136054</v>
      </c>
      <c r="AS44" s="16">
        <v>1.6823542788738766</v>
      </c>
      <c r="AT44" s="16">
        <v>1.6980282246324518</v>
      </c>
      <c r="AU44" s="16">
        <v>1.7137183083191581</v>
      </c>
      <c r="AV44" s="16">
        <v>1.7295575009892146</v>
      </c>
      <c r="AW44" s="16">
        <v>1.7455928083708334</v>
      </c>
      <c r="AX44" s="16">
        <v>1.7598504764934866</v>
      </c>
      <c r="AY44" s="16">
        <v>1.77405050876841</v>
      </c>
      <c r="AZ44" s="16">
        <v>1.7888486094486811</v>
      </c>
      <c r="BA44" s="16">
        <v>1.8033300043869196</v>
      </c>
      <c r="BB44" s="16">
        <v>1.8184908493628116</v>
      </c>
      <c r="BC44" s="16">
        <v>1.8328484065495507</v>
      </c>
      <c r="BD44" s="16">
        <v>1.8481547488501406</v>
      </c>
      <c r="BE44" s="16">
        <v>1.8624535206501931</v>
      </c>
      <c r="BF44" s="16">
        <v>1.8767090043173524</v>
      </c>
      <c r="BG44" s="16">
        <v>1.8893383007429612</v>
      </c>
      <c r="BH44" s="16">
        <v>1.9022052456522189</v>
      </c>
      <c r="BI44" s="16">
        <v>1.914908183055938</v>
      </c>
      <c r="BJ44" s="16">
        <v>1.9278411635426864</v>
      </c>
      <c r="BK44" s="16">
        <v>1.9410823474111658</v>
      </c>
      <c r="BL44" s="16">
        <v>1.9510968709773993</v>
      </c>
      <c r="BM44" s="16">
        <v>1.9616371710532703</v>
      </c>
      <c r="BN44" s="16">
        <v>1.9726738133210477</v>
      </c>
      <c r="BO44" s="16">
        <v>1.9847199003274518</v>
      </c>
      <c r="BP44" s="16">
        <v>1.9960763929008616</v>
      </c>
      <c r="BQ44" s="16">
        <v>2.0065466452967402</v>
      </c>
      <c r="BR44" s="16">
        <v>2.0161377631821558</v>
      </c>
      <c r="BS44" s="16">
        <v>2.0275896256906449</v>
      </c>
      <c r="BT44" s="16">
        <v>2.0381160829698257</v>
      </c>
      <c r="BU44" s="16">
        <v>2.0489315821667611</v>
      </c>
      <c r="BV44" s="16">
        <v>2.058773773300167</v>
      </c>
      <c r="BW44" s="16">
        <v>2.0693492976234946</v>
      </c>
      <c r="BX44" s="16">
        <v>2.0801368892959342</v>
      </c>
      <c r="BY44" s="16">
        <v>2.0906527324385253</v>
      </c>
      <c r="BZ44" s="16">
        <v>2.1029252314062208</v>
      </c>
      <c r="CA44" s="16">
        <v>2.114775488769856</v>
      </c>
      <c r="CB44" s="16">
        <v>2.1252790218345297</v>
      </c>
      <c r="CC44" s="16">
        <v>2.1383886839772432</v>
      </c>
      <c r="CD44" s="16">
        <v>2.1519655034170477</v>
      </c>
      <c r="CE44" s="16">
        <v>2.1663801615085991</v>
      </c>
      <c r="CF44" s="16">
        <v>2.1784795077160473</v>
      </c>
      <c r="CG44" s="16">
        <v>2.1944610329052292</v>
      </c>
      <c r="CH44" s="16">
        <v>2.2103376409563023</v>
      </c>
      <c r="CI44" s="16">
        <v>2.2269871972272695</v>
      </c>
      <c r="CJ44" s="16">
        <v>2.2446073481427802</v>
      </c>
      <c r="CK44" s="16">
        <v>2.2637015385000412</v>
      </c>
      <c r="CL44" s="16">
        <v>2.2823986948416408</v>
      </c>
      <c r="CM44" s="16">
        <v>2.3073618875089839</v>
      </c>
      <c r="CN44" s="16">
        <v>2.3297000427241259</v>
      </c>
      <c r="CO44" s="16">
        <v>2.3557633139344452</v>
      </c>
      <c r="CP44" s="16">
        <v>2.387459542934685</v>
      </c>
      <c r="CQ44" s="16">
        <v>2.4182706000525958</v>
      </c>
      <c r="CR44" s="16">
        <v>2.4503143381751351</v>
      </c>
      <c r="CS44" s="16">
        <v>2.4858136305276579</v>
      </c>
      <c r="CT44" s="16">
        <v>2.5231095051645913</v>
      </c>
      <c r="CU44" s="16">
        <v>2.5618064972842345</v>
      </c>
      <c r="CV44" s="16">
        <v>2.6088543566291214</v>
      </c>
      <c r="CW44" s="16">
        <v>2.6563040828589135</v>
      </c>
      <c r="CX44" s="16">
        <v>2.7048113139402505</v>
      </c>
      <c r="CY44" s="16">
        <v>2.7595909382958439</v>
      </c>
    </row>
    <row r="45" spans="1:103" s="2" customFormat="1" x14ac:dyDescent="0.25">
      <c r="A45" s="17"/>
      <c r="B45" s="14" t="str">
        <f>' 59430000601 (FT82-43)'!A1</f>
        <v>FairRite  59430000601 (FT82-43), 3/21, 100pF</v>
      </c>
      <c r="C45" s="16" cm="1">
        <f t="array" ref="C45:CY45">TRANSPOSE(' 59430000601 (FT82-43)'!H8:H108)</f>
        <v>5.1857050697613651</v>
      </c>
      <c r="D45" s="16">
        <v>3.6541826499420149</v>
      </c>
      <c r="E45" s="16">
        <v>2.7857779933319371</v>
      </c>
      <c r="F45" s="16">
        <v>2.2709259768372725</v>
      </c>
      <c r="G45" s="16">
        <v>1.9577694168589928</v>
      </c>
      <c r="H45" s="16">
        <v>1.761231443096372</v>
      </c>
      <c r="I45" s="16">
        <v>1.6283187091397291</v>
      </c>
      <c r="J45" s="16">
        <v>1.5353249700807488</v>
      </c>
      <c r="K45" s="16">
        <v>1.4662356203612412</v>
      </c>
      <c r="L45" s="16">
        <v>1.4132583967887504</v>
      </c>
      <c r="M45" s="16">
        <v>1.3724523492638683</v>
      </c>
      <c r="N45" s="16">
        <v>1.3388440489395625</v>
      </c>
      <c r="O45" s="16">
        <v>1.3118628956352691</v>
      </c>
      <c r="P45" s="16">
        <v>1.2904760465103255</v>
      </c>
      <c r="Q45" s="16">
        <v>1.2714806203851887</v>
      </c>
      <c r="R45" s="16">
        <v>1.256688932214078</v>
      </c>
      <c r="S45" s="16">
        <v>1.2444181381153694</v>
      </c>
      <c r="T45" s="16">
        <v>1.2342998473721591</v>
      </c>
      <c r="U45" s="16">
        <v>1.2263481781109022</v>
      </c>
      <c r="V45" s="16">
        <v>1.2216102336836769</v>
      </c>
      <c r="W45" s="16">
        <v>1.2181772518646097</v>
      </c>
      <c r="X45" s="16">
        <v>1.216012277755699</v>
      </c>
      <c r="Y45" s="16">
        <v>1.2150292615713698</v>
      </c>
      <c r="Z45" s="16">
        <v>1.2158356809918311</v>
      </c>
      <c r="AA45" s="16">
        <v>1.2188749011006412</v>
      </c>
      <c r="AB45" s="16">
        <v>1.2212694994520166</v>
      </c>
      <c r="AC45" s="16">
        <v>1.225198633410119</v>
      </c>
      <c r="AD45" s="16">
        <v>1.2301515648987884</v>
      </c>
      <c r="AE45" s="16">
        <v>1.2356904343985353</v>
      </c>
      <c r="AF45" s="16">
        <v>1.2411832715091309</v>
      </c>
      <c r="AG45" s="16">
        <v>1.2481239079406972</v>
      </c>
      <c r="AH45" s="16">
        <v>1.2553727901331286</v>
      </c>
      <c r="AI45" s="16">
        <v>1.2623869758942683</v>
      </c>
      <c r="AJ45" s="16">
        <v>1.2700109115086953</v>
      </c>
      <c r="AK45" s="16">
        <v>1.277867355915727</v>
      </c>
      <c r="AL45" s="16">
        <v>1.2858582997453303</v>
      </c>
      <c r="AM45" s="16">
        <v>1.2934075666831515</v>
      </c>
      <c r="AN45" s="16">
        <v>1.3020240663561631</v>
      </c>
      <c r="AO45" s="16">
        <v>1.3090462221790906</v>
      </c>
      <c r="AP45" s="16">
        <v>1.3176543963205352</v>
      </c>
      <c r="AQ45" s="16">
        <v>1.3259547406776744</v>
      </c>
      <c r="AR45" s="16">
        <v>1.3339579518636338</v>
      </c>
      <c r="AS45" s="16">
        <v>1.3416240759989286</v>
      </c>
      <c r="AT45" s="16">
        <v>1.3497680784354638</v>
      </c>
      <c r="AU45" s="16">
        <v>1.3563487578234603</v>
      </c>
      <c r="AV45" s="16">
        <v>1.3638102605103295</v>
      </c>
      <c r="AW45" s="16">
        <v>1.3705777933430174</v>
      </c>
      <c r="AX45" s="16">
        <v>1.377330884433619</v>
      </c>
      <c r="AY45" s="16">
        <v>1.383480787679507</v>
      </c>
      <c r="AZ45" s="16">
        <v>1.390460861501829</v>
      </c>
      <c r="BA45" s="16">
        <v>1.394601022629065</v>
      </c>
      <c r="BB45" s="16">
        <v>1.4003598430955644</v>
      </c>
      <c r="BC45" s="16">
        <v>1.4064240329922764</v>
      </c>
      <c r="BD45" s="16">
        <v>1.4101037025416827</v>
      </c>
      <c r="BE45" s="16">
        <v>1.4145490443362863</v>
      </c>
      <c r="BF45" s="16">
        <v>1.4191402402463178</v>
      </c>
      <c r="BG45" s="16">
        <v>1.4229581513828511</v>
      </c>
      <c r="BH45" s="16">
        <v>1.4254902881836209</v>
      </c>
      <c r="BI45" s="16">
        <v>1.427975846552813</v>
      </c>
      <c r="BJ45" s="16">
        <v>1.4305770722757634</v>
      </c>
      <c r="BK45" s="16">
        <v>1.4333713394123524</v>
      </c>
      <c r="BL45" s="16">
        <v>1.4332998325612991</v>
      </c>
      <c r="BM45" s="16">
        <v>1.4351397550394731</v>
      </c>
      <c r="BN45" s="16">
        <v>1.4353986039448527</v>
      </c>
      <c r="BO45" s="16">
        <v>1.4351436943677316</v>
      </c>
      <c r="BP45" s="16">
        <v>1.4354026793845172</v>
      </c>
      <c r="BQ45" s="16">
        <v>1.4348303839764869</v>
      </c>
      <c r="BR45" s="16">
        <v>1.4332334693043824</v>
      </c>
      <c r="BS45" s="16">
        <v>1.4310763419916273</v>
      </c>
      <c r="BT45" s="16">
        <v>1.4295111143397532</v>
      </c>
      <c r="BU45" s="16">
        <v>1.4276150239240586</v>
      </c>
      <c r="BV45" s="16">
        <v>1.4246534009662757</v>
      </c>
      <c r="BW45" s="16">
        <v>1.4220214113284881</v>
      </c>
      <c r="BX45" s="16">
        <v>1.4185969909472849</v>
      </c>
      <c r="BY45" s="16">
        <v>1.4151879919344352</v>
      </c>
      <c r="BZ45" s="16">
        <v>1.4107200386263148</v>
      </c>
      <c r="CA45" s="16">
        <v>1.4070651072577769</v>
      </c>
      <c r="CB45" s="16">
        <v>1.4031963791612079</v>
      </c>
      <c r="CC45" s="16">
        <v>1.3987223011182144</v>
      </c>
      <c r="CD45" s="16">
        <v>1.3944591841952831</v>
      </c>
      <c r="CE45" s="16">
        <v>1.3903650895540489</v>
      </c>
      <c r="CF45" s="16">
        <v>1.3860542365883639</v>
      </c>
      <c r="CG45" s="16">
        <v>1.3830520866744909</v>
      </c>
      <c r="CH45" s="16">
        <v>1.3790789753998416</v>
      </c>
      <c r="CI45" s="16">
        <v>1.3765744784183698</v>
      </c>
      <c r="CJ45" s="16">
        <v>1.3739842950201975</v>
      </c>
      <c r="CK45" s="16">
        <v>1.3721750941931929</v>
      </c>
      <c r="CL45" s="16">
        <v>1.3709916619456171</v>
      </c>
      <c r="CM45" s="16">
        <v>1.3712453190928173</v>
      </c>
      <c r="CN45" s="16">
        <v>1.3714699049834058</v>
      </c>
      <c r="CO45" s="16">
        <v>1.3739093363288613</v>
      </c>
      <c r="CP45" s="16">
        <v>1.3782499768340883</v>
      </c>
      <c r="CQ45" s="16">
        <v>1.3829734979591228</v>
      </c>
      <c r="CR45" s="16">
        <v>1.3895539993642132</v>
      </c>
      <c r="CS45" s="16">
        <v>1.3975430047442396</v>
      </c>
      <c r="CT45" s="16">
        <v>1.4081584757064136</v>
      </c>
      <c r="CU45" s="16">
        <v>1.4193283952484588</v>
      </c>
      <c r="CV45" s="16">
        <v>1.4342021157854765</v>
      </c>
      <c r="CW45" s="16">
        <v>1.4508000534186021</v>
      </c>
      <c r="CX45" s="16">
        <v>1.4689730076037149</v>
      </c>
      <c r="CY45" s="16">
        <v>1.4900200776054295</v>
      </c>
    </row>
    <row r="46" spans="1:103" s="2" customFormat="1" x14ac:dyDescent="0.25">
      <c r="A46" s="17"/>
      <c r="B46" s="14" t="str">
        <f>'59430000601 + 5943001101'!A1</f>
        <v>FairRite  59430000601 + 5943001101, 3/21, 100pF</v>
      </c>
      <c r="C46" s="16" cm="1">
        <f t="array" ref="C46:CY46">TRANSPOSE('59430000601 + 5943001101'!H8:H108)</f>
        <v>2.3812004426892917</v>
      </c>
      <c r="D46" s="16">
        <v>1.8778139346953044</v>
      </c>
      <c r="E46" s="16">
        <v>1.612957377172084</v>
      </c>
      <c r="F46" s="16">
        <v>1.4538302109034844</v>
      </c>
      <c r="G46" s="16">
        <v>1.352622457276706</v>
      </c>
      <c r="H46" s="16">
        <v>1.2839149785456268</v>
      </c>
      <c r="I46" s="16">
        <v>1.2336867701421699</v>
      </c>
      <c r="J46" s="16">
        <v>1.1968022837120407</v>
      </c>
      <c r="K46" s="16">
        <v>1.1685087681707456</v>
      </c>
      <c r="L46" s="16">
        <v>1.1462299967759721</v>
      </c>
      <c r="M46" s="16">
        <v>1.1288409194267242</v>
      </c>
      <c r="N46" s="16">
        <v>1.1170738309741666</v>
      </c>
      <c r="O46" s="16">
        <v>1.1090643123475363</v>
      </c>
      <c r="P46" s="16">
        <v>1.1040970499556346</v>
      </c>
      <c r="Q46" s="16">
        <v>1.1020634256324855</v>
      </c>
      <c r="R46" s="16">
        <v>1.1032701528406845</v>
      </c>
      <c r="S46" s="16">
        <v>1.1063021764365761</v>
      </c>
      <c r="T46" s="16">
        <v>1.1109167797834909</v>
      </c>
      <c r="U46" s="16">
        <v>1.1173504688157756</v>
      </c>
      <c r="V46" s="16">
        <v>1.1244119388607126</v>
      </c>
      <c r="W46" s="16">
        <v>1.1330663983749907</v>
      </c>
      <c r="X46" s="16">
        <v>1.1414598338074342</v>
      </c>
      <c r="Y46" s="16">
        <v>1.1503416549283425</v>
      </c>
      <c r="Z46" s="16">
        <v>1.1597407135784192</v>
      </c>
      <c r="AA46" s="16">
        <v>1.1698284029524604</v>
      </c>
      <c r="AB46" s="16">
        <v>1.1793372884658797</v>
      </c>
      <c r="AC46" s="16">
        <v>1.1889716791658267</v>
      </c>
      <c r="AD46" s="16">
        <v>1.1985601723447277</v>
      </c>
      <c r="AE46" s="16">
        <v>1.2088081879069665</v>
      </c>
      <c r="AF46" s="16">
        <v>1.2184542946078101</v>
      </c>
      <c r="AG46" s="16">
        <v>1.2291856153868563</v>
      </c>
      <c r="AH46" s="16">
        <v>1.2390068079503986</v>
      </c>
      <c r="AI46" s="16">
        <v>1.2479156966096179</v>
      </c>
      <c r="AJ46" s="16">
        <v>1.2577308960208322</v>
      </c>
      <c r="AK46" s="16">
        <v>1.2669425966501706</v>
      </c>
      <c r="AL46" s="16">
        <v>1.2759646931674493</v>
      </c>
      <c r="AM46" s="16">
        <v>1.2848041138516917</v>
      </c>
      <c r="AN46" s="16">
        <v>1.2942331246137402</v>
      </c>
      <c r="AO46" s="16">
        <v>1.3022146516916573</v>
      </c>
      <c r="AP46" s="16">
        <v>1.3109335742618473</v>
      </c>
      <c r="AQ46" s="16">
        <v>1.3192076052958857</v>
      </c>
      <c r="AR46" s="16">
        <v>1.3270879032118277</v>
      </c>
      <c r="AS46" s="16">
        <v>1.3352741216286956</v>
      </c>
      <c r="AT46" s="16">
        <v>1.3431171501372376</v>
      </c>
      <c r="AU46" s="16">
        <v>1.3495190011792533</v>
      </c>
      <c r="AV46" s="16">
        <v>1.3566834345714049</v>
      </c>
      <c r="AW46" s="16">
        <v>1.3633134827416626</v>
      </c>
      <c r="AX46" s="16">
        <v>1.3699180784584324</v>
      </c>
      <c r="AY46" s="16">
        <v>1.3759215024383069</v>
      </c>
      <c r="AZ46" s="16">
        <v>1.3824664485262184</v>
      </c>
      <c r="BA46" s="16">
        <v>1.3873203249623904</v>
      </c>
      <c r="BB46" s="16">
        <v>1.3921513831449126</v>
      </c>
      <c r="BC46" s="16">
        <v>1.3971691213618742</v>
      </c>
      <c r="BD46" s="16">
        <v>1.4013177774492929</v>
      </c>
      <c r="BE46" s="16">
        <v>1.4053137855780935</v>
      </c>
      <c r="BF46" s="16">
        <v>1.4091473828061956</v>
      </c>
      <c r="BG46" s="16">
        <v>1.4120264063454211</v>
      </c>
      <c r="BH46" s="16">
        <v>1.4147043325452677</v>
      </c>
      <c r="BI46" s="16">
        <v>1.4169911241160442</v>
      </c>
      <c r="BJ46" s="16">
        <v>1.4186755936150013</v>
      </c>
      <c r="BK46" s="16">
        <v>1.4212255188519416</v>
      </c>
      <c r="BL46" s="16">
        <v>1.4215348952477127</v>
      </c>
      <c r="BM46" s="16">
        <v>1.4219231990973693</v>
      </c>
      <c r="BN46" s="16">
        <v>1.4216002776951677</v>
      </c>
      <c r="BO46" s="16">
        <v>1.4210123541467186</v>
      </c>
      <c r="BP46" s="16">
        <v>1.4203660472738509</v>
      </c>
      <c r="BQ46" s="16">
        <v>1.4193761762146659</v>
      </c>
      <c r="BR46" s="16">
        <v>1.417512180344791</v>
      </c>
      <c r="BS46" s="16">
        <v>1.4151460920421324</v>
      </c>
      <c r="BT46" s="16">
        <v>1.4118719011074252</v>
      </c>
      <c r="BU46" s="16">
        <v>1.4088500447511392</v>
      </c>
      <c r="BV46" s="16">
        <v>1.40531951548805</v>
      </c>
      <c r="BW46" s="16">
        <v>1.4003486601350741</v>
      </c>
      <c r="BX46" s="16">
        <v>1.3955033600071463</v>
      </c>
      <c r="BY46" s="16">
        <v>1.3902058029361497</v>
      </c>
      <c r="BZ46" s="16">
        <v>1.3840379444903137</v>
      </c>
      <c r="CA46" s="16">
        <v>1.3783537858470027</v>
      </c>
      <c r="CB46" s="16">
        <v>1.3708714513660838</v>
      </c>
      <c r="CC46" s="16">
        <v>1.3630651096615265</v>
      </c>
      <c r="CD46" s="16">
        <v>1.3555114452983785</v>
      </c>
      <c r="CE46" s="16">
        <v>1.3475464893250604</v>
      </c>
      <c r="CF46" s="16">
        <v>1.3378725794723714</v>
      </c>
      <c r="CG46" s="16">
        <v>1.3289492262892537</v>
      </c>
      <c r="CH46" s="16">
        <v>1.3190168632655568</v>
      </c>
      <c r="CI46" s="16">
        <v>1.3082905343451667</v>
      </c>
      <c r="CJ46" s="16">
        <v>1.2978039190725734</v>
      </c>
      <c r="CK46" s="16">
        <v>1.2861409799537475</v>
      </c>
      <c r="CL46" s="16">
        <v>1.2743272274940574</v>
      </c>
      <c r="CM46" s="16">
        <v>1.2622254389496665</v>
      </c>
      <c r="CN46" s="16">
        <v>1.2502099847165675</v>
      </c>
      <c r="CO46" s="16">
        <v>1.2361334071733725</v>
      </c>
      <c r="CP46" s="16">
        <v>1.2238027314800521</v>
      </c>
      <c r="CQ46" s="16">
        <v>1.2098909547439944</v>
      </c>
      <c r="CR46" s="16">
        <v>1.196029857978508</v>
      </c>
      <c r="CS46" s="16">
        <v>1.1819243067938021</v>
      </c>
      <c r="CT46" s="16">
        <v>1.1672840430125169</v>
      </c>
      <c r="CU46" s="16">
        <v>1.1536663362026012</v>
      </c>
      <c r="CV46" s="16">
        <v>1.1387679494133982</v>
      </c>
      <c r="CW46" s="16">
        <v>1.1248788105643714</v>
      </c>
      <c r="CX46" s="16">
        <v>1.11092015011537</v>
      </c>
      <c r="CY46" s="16">
        <v>1.0982235953819932</v>
      </c>
    </row>
    <row r="47" spans="1:103" s="2" customFormat="1" x14ac:dyDescent="0.25">
      <c r="A47" s="17"/>
      <c r="B47" s="14" t="str">
        <f>'5943000501 (FT82-43 „double“)'!A1</f>
        <v>FairRite  5943000501 ("double" FT82-43"), 3/21, 100pF</v>
      </c>
      <c r="C47" s="16" cm="1">
        <f t="array" ref="C47:CY47">TRANSPOSE('5943000501 (FT82-43 „double“)'!H8:H108)</f>
        <v>2.5039343392839686</v>
      </c>
      <c r="D47" s="16">
        <v>1.9689321034799097</v>
      </c>
      <c r="E47" s="16">
        <v>1.6727785377351159</v>
      </c>
      <c r="F47" s="16">
        <v>1.5023945600377135</v>
      </c>
      <c r="G47" s="16">
        <v>1.3970110538526928</v>
      </c>
      <c r="H47" s="16">
        <v>1.3264390752567234</v>
      </c>
      <c r="I47" s="16">
        <v>1.2771426690394492</v>
      </c>
      <c r="J47" s="16">
        <v>1.2400616165436518</v>
      </c>
      <c r="K47" s="16">
        <v>1.2114746389102171</v>
      </c>
      <c r="L47" s="16">
        <v>1.1892147251396368</v>
      </c>
      <c r="M47" s="16">
        <v>1.1719958482104091</v>
      </c>
      <c r="N47" s="16">
        <v>1.1589603571794422</v>
      </c>
      <c r="O47" s="16">
        <v>1.1495889537209785</v>
      </c>
      <c r="P47" s="16">
        <v>1.1431340162616204</v>
      </c>
      <c r="Q47" s="16">
        <v>1.1389177376481934</v>
      </c>
      <c r="R47" s="16">
        <v>1.1376114349692106</v>
      </c>
      <c r="S47" s="16">
        <v>1.1377819442537833</v>
      </c>
      <c r="T47" s="16">
        <v>1.1394545847625699</v>
      </c>
      <c r="U47" s="16">
        <v>1.1429576495817284</v>
      </c>
      <c r="V47" s="16">
        <v>1.1473819121815971</v>
      </c>
      <c r="W47" s="16">
        <v>1.1534163773155135</v>
      </c>
      <c r="X47" s="16">
        <v>1.1595308653446275</v>
      </c>
      <c r="Y47" s="16">
        <v>1.1661906837215805</v>
      </c>
      <c r="Z47" s="16">
        <v>1.173293971989894</v>
      </c>
      <c r="AA47" s="16">
        <v>1.1816580746758931</v>
      </c>
      <c r="AB47" s="16">
        <v>1.1891469963778449</v>
      </c>
      <c r="AC47" s="16">
        <v>1.1973538077617807</v>
      </c>
      <c r="AD47" s="16">
        <v>1.2049353434447552</v>
      </c>
      <c r="AE47" s="16">
        <v>1.2133103345083538</v>
      </c>
      <c r="AF47" s="16">
        <v>1.2205120764412767</v>
      </c>
      <c r="AG47" s="16">
        <v>1.2292447848527199</v>
      </c>
      <c r="AH47" s="16">
        <v>1.2373115087386448</v>
      </c>
      <c r="AI47" s="16">
        <v>1.2444193785796143</v>
      </c>
      <c r="AJ47" s="16">
        <v>1.2520135612059435</v>
      </c>
      <c r="AK47" s="16">
        <v>1.2590173322767542</v>
      </c>
      <c r="AL47" s="16">
        <v>1.2660332465948432</v>
      </c>
      <c r="AM47" s="16">
        <v>1.2725764370710728</v>
      </c>
      <c r="AN47" s="16">
        <v>1.2805191782601513</v>
      </c>
      <c r="AO47" s="16">
        <v>1.2858625343213337</v>
      </c>
      <c r="AP47" s="16">
        <v>1.2927268937287772</v>
      </c>
      <c r="AQ47" s="16">
        <v>1.2986570975588916</v>
      </c>
      <c r="AR47" s="16">
        <v>1.3043134672527741</v>
      </c>
      <c r="AS47" s="16">
        <v>1.3093229794743251</v>
      </c>
      <c r="AT47" s="16">
        <v>1.3142071887132274</v>
      </c>
      <c r="AU47" s="16">
        <v>1.3193232008808009</v>
      </c>
      <c r="AV47" s="16">
        <v>1.3240393826547003</v>
      </c>
      <c r="AW47" s="16">
        <v>1.3287826840630697</v>
      </c>
      <c r="AX47" s="16">
        <v>1.3332181917535466</v>
      </c>
      <c r="AY47" s="16">
        <v>1.3366841836542271</v>
      </c>
      <c r="AZ47" s="16">
        <v>1.3411934918851969</v>
      </c>
      <c r="BA47" s="16">
        <v>1.3439981287352114</v>
      </c>
      <c r="BB47" s="16">
        <v>1.3475853898267787</v>
      </c>
      <c r="BC47" s="16">
        <v>1.3512007468653502</v>
      </c>
      <c r="BD47" s="16">
        <v>1.3544182090583357</v>
      </c>
      <c r="BE47" s="16">
        <v>1.3579249435458773</v>
      </c>
      <c r="BF47" s="16">
        <v>1.3614368163130461</v>
      </c>
      <c r="BG47" s="16">
        <v>1.364636816385596</v>
      </c>
      <c r="BH47" s="16">
        <v>1.3683128472241282</v>
      </c>
      <c r="BI47" s="16">
        <v>1.371613197016742</v>
      </c>
      <c r="BJ47" s="16">
        <v>1.3758328962079085</v>
      </c>
      <c r="BK47" s="16">
        <v>1.3807054156977274</v>
      </c>
      <c r="BL47" s="16">
        <v>1.3857732821868725</v>
      </c>
      <c r="BM47" s="16">
        <v>1.3898638920158193</v>
      </c>
      <c r="BN47" s="16">
        <v>1.3957730383438125</v>
      </c>
      <c r="BO47" s="16">
        <v>1.4020374197088916</v>
      </c>
      <c r="BP47" s="16">
        <v>1.4095934840040323</v>
      </c>
      <c r="BQ47" s="16">
        <v>1.4178520444288436</v>
      </c>
      <c r="BR47" s="16">
        <v>1.4263950458363182</v>
      </c>
      <c r="BS47" s="16">
        <v>1.4365766732082237</v>
      </c>
      <c r="BT47" s="16">
        <v>1.4484654414784544</v>
      </c>
      <c r="BU47" s="16">
        <v>1.4610461157498829</v>
      </c>
      <c r="BV47" s="16">
        <v>1.4745919339236557</v>
      </c>
      <c r="BW47" s="16">
        <v>1.4900558318114645</v>
      </c>
      <c r="BX47" s="16">
        <v>1.5076845037354598</v>
      </c>
      <c r="BY47" s="16">
        <v>1.5255675184490833</v>
      </c>
      <c r="BZ47" s="16">
        <v>1.5475193642724918</v>
      </c>
      <c r="CA47" s="16">
        <v>1.5697054481512511</v>
      </c>
      <c r="CB47" s="16">
        <v>1.5941175349680388</v>
      </c>
      <c r="CC47" s="16">
        <v>1.6222297606823675</v>
      </c>
      <c r="CD47" s="16">
        <v>1.6508233468405442</v>
      </c>
      <c r="CE47" s="16">
        <v>1.6821973195481008</v>
      </c>
      <c r="CF47" s="16">
        <v>1.7163927089755948</v>
      </c>
      <c r="CG47" s="16">
        <v>1.7533969936670875</v>
      </c>
      <c r="CH47" s="16">
        <v>1.7933267886631867</v>
      </c>
      <c r="CI47" s="16">
        <v>1.8361100833402066</v>
      </c>
      <c r="CJ47" s="16">
        <v>1.8814195393116215</v>
      </c>
      <c r="CK47" s="16">
        <v>1.9309590574464552</v>
      </c>
      <c r="CL47" s="16">
        <v>1.9826148276169866</v>
      </c>
      <c r="CM47" s="16">
        <v>2.0380642540393468</v>
      </c>
      <c r="CN47" s="16">
        <v>2.0976929302776095</v>
      </c>
      <c r="CO47" s="16">
        <v>2.1602773055818409</v>
      </c>
      <c r="CP47" s="16">
        <v>2.2293754827842798</v>
      </c>
      <c r="CQ47" s="16">
        <v>2.30067038983894</v>
      </c>
      <c r="CR47" s="16">
        <v>2.3771737933836348</v>
      </c>
      <c r="CS47" s="16">
        <v>2.4589159781376173</v>
      </c>
      <c r="CT47" s="16">
        <v>2.5451826063003749</v>
      </c>
      <c r="CU47" s="16">
        <v>2.6355209067615561</v>
      </c>
      <c r="CV47" s="16">
        <v>2.7326796475211892</v>
      </c>
      <c r="CW47" s="16">
        <v>2.8376705241049107</v>
      </c>
      <c r="CX47" s="16">
        <v>2.9471500576776282</v>
      </c>
      <c r="CY47" s="16">
        <v>3.0597195531650057</v>
      </c>
    </row>
    <row r="48" spans="1:103" s="2" customFormat="1" x14ac:dyDescent="0.25">
      <c r="A48" s="21" t="s">
        <v>42</v>
      </c>
      <c r="B48" s="14" t="str">
        <f>'2643625002'!A1</f>
        <v>FairRite  2643625002 (MM0OPX), 2/16, 100pF</v>
      </c>
      <c r="C48" s="16" cm="1">
        <f t="array" ref="C48:CY48">TRANSPOSE('2643625002'!H8:H108)</f>
        <v>3.6503291680984495</v>
      </c>
      <c r="D48" s="16">
        <v>2.6946614764573305</v>
      </c>
      <c r="E48" s="16">
        <v>2.1912329207487611</v>
      </c>
      <c r="F48" s="16">
        <v>1.9060277228689615</v>
      </c>
      <c r="G48" s="16">
        <v>1.7349934152241135</v>
      </c>
      <c r="H48" s="16">
        <v>1.6306413051033719</v>
      </c>
      <c r="I48" s="16">
        <v>1.5645890119229851</v>
      </c>
      <c r="J48" s="16">
        <v>1.5236303374887596</v>
      </c>
      <c r="K48" s="16">
        <v>1.4982898062322976</v>
      </c>
      <c r="L48" s="16">
        <v>1.4852951030842965</v>
      </c>
      <c r="M48" s="16">
        <v>1.4804962170706886</v>
      </c>
      <c r="N48" s="16">
        <v>1.4817485930871486</v>
      </c>
      <c r="O48" s="16">
        <v>1.4869391568728882</v>
      </c>
      <c r="P48" s="16">
        <v>1.4961122475773951</v>
      </c>
      <c r="Q48" s="16">
        <v>1.508320195960497</v>
      </c>
      <c r="R48" s="16">
        <v>1.5239981460102101</v>
      </c>
      <c r="S48" s="16">
        <v>1.540696762096613</v>
      </c>
      <c r="T48" s="16">
        <v>1.5585367253886546</v>
      </c>
      <c r="U48" s="16">
        <v>1.57869453315465</v>
      </c>
      <c r="V48" s="16">
        <v>1.6015459803379983</v>
      </c>
      <c r="W48" s="16">
        <v>1.6244221548648614</v>
      </c>
      <c r="X48" s="16">
        <v>1.6485303370377913</v>
      </c>
      <c r="Y48" s="16">
        <v>1.6727374901625423</v>
      </c>
      <c r="Z48" s="16">
        <v>1.6998806782670108</v>
      </c>
      <c r="AA48" s="16">
        <v>1.7279334590469657</v>
      </c>
      <c r="AB48" s="16">
        <v>1.7562334061898228</v>
      </c>
      <c r="AC48" s="16">
        <v>1.7850735682884833</v>
      </c>
      <c r="AD48" s="16">
        <v>1.8128632164864276</v>
      </c>
      <c r="AE48" s="16">
        <v>1.8424975286298513</v>
      </c>
      <c r="AF48" s="16">
        <v>1.873500877029153</v>
      </c>
      <c r="AG48" s="16">
        <v>1.9042262431095773</v>
      </c>
      <c r="AH48" s="16">
        <v>1.9348708837876074</v>
      </c>
      <c r="AI48" s="16">
        <v>1.9669053884561793</v>
      </c>
      <c r="AJ48" s="16">
        <v>1.9993213076981957</v>
      </c>
      <c r="AK48" s="16">
        <v>2.031434990578203</v>
      </c>
      <c r="AL48" s="16">
        <v>2.0628807167247505</v>
      </c>
      <c r="AM48" s="16">
        <v>2.0962127952713687</v>
      </c>
      <c r="AN48" s="16">
        <v>2.130108620292495</v>
      </c>
      <c r="AO48" s="16">
        <v>2.1624963792084144</v>
      </c>
      <c r="AP48" s="16">
        <v>2.1971958563864309</v>
      </c>
      <c r="AQ48" s="16">
        <v>2.2315661681176997</v>
      </c>
      <c r="AR48" s="16">
        <v>2.2646317225225938</v>
      </c>
      <c r="AS48" s="16">
        <v>2.298643758897513</v>
      </c>
      <c r="AT48" s="16">
        <v>2.332831470814217</v>
      </c>
      <c r="AU48" s="16">
        <v>2.3653481355645236</v>
      </c>
      <c r="AV48" s="16">
        <v>2.4000587043061312</v>
      </c>
      <c r="AW48" s="16">
        <v>2.4344776456310533</v>
      </c>
      <c r="AX48" s="16">
        <v>2.4683427742912789</v>
      </c>
      <c r="AY48" s="16">
        <v>2.5016548369335312</v>
      </c>
      <c r="AZ48" s="16">
        <v>2.5369197067254818</v>
      </c>
      <c r="BA48" s="16">
        <v>2.568819706381174</v>
      </c>
      <c r="BB48" s="16">
        <v>2.6035569487523471</v>
      </c>
      <c r="BC48" s="16">
        <v>2.6354095939478492</v>
      </c>
      <c r="BD48" s="16">
        <v>2.6689613175536051</v>
      </c>
      <c r="BE48" s="16">
        <v>2.7028837542783832</v>
      </c>
      <c r="BF48" s="16">
        <v>2.7348932639524581</v>
      </c>
      <c r="BG48" s="16">
        <v>2.7662709275479478</v>
      </c>
      <c r="BH48" s="16">
        <v>2.7985447786010735</v>
      </c>
      <c r="BI48" s="16">
        <v>2.8289859018075725</v>
      </c>
      <c r="BJ48" s="16">
        <v>2.8601481424140549</v>
      </c>
      <c r="BK48" s="16">
        <v>2.8924615236380542</v>
      </c>
      <c r="BL48" s="16">
        <v>2.9216510782435052</v>
      </c>
      <c r="BM48" s="16">
        <v>2.9484830660134009</v>
      </c>
      <c r="BN48" s="16">
        <v>2.9765773200359118</v>
      </c>
      <c r="BO48" s="16">
        <v>3.0065908202058163</v>
      </c>
      <c r="BP48" s="16">
        <v>3.0345606735879005</v>
      </c>
      <c r="BQ48" s="16">
        <v>3.0615550316772477</v>
      </c>
      <c r="BR48" s="16">
        <v>3.0873473807926035</v>
      </c>
      <c r="BS48" s="16">
        <v>3.1099052342005105</v>
      </c>
      <c r="BT48" s="16">
        <v>3.1387679546992184</v>
      </c>
      <c r="BU48" s="16">
        <v>3.1604198232943324</v>
      </c>
      <c r="BV48" s="16">
        <v>3.1877082035936333</v>
      </c>
      <c r="BW48" s="16">
        <v>3.2043677876286791</v>
      </c>
      <c r="BX48" s="16">
        <v>3.2275061796776336</v>
      </c>
      <c r="BY48" s="16">
        <v>3.2470526751528666</v>
      </c>
      <c r="BZ48" s="16">
        <v>3.2643948775984626</v>
      </c>
      <c r="CA48" s="16">
        <v>3.2844637030366415</v>
      </c>
      <c r="CB48" s="16">
        <v>3.3023332728394306</v>
      </c>
      <c r="CC48" s="16">
        <v>3.3187324880394087</v>
      </c>
      <c r="CD48" s="16">
        <v>3.3343616603784536</v>
      </c>
      <c r="CE48" s="16">
        <v>3.3486791577832657</v>
      </c>
      <c r="CF48" s="16">
        <v>3.3626886667800755</v>
      </c>
      <c r="CG48" s="16">
        <v>3.3771143191742472</v>
      </c>
      <c r="CH48" s="16">
        <v>3.3865272333642471</v>
      </c>
      <c r="CI48" s="16">
        <v>3.3958430254794543</v>
      </c>
      <c r="CJ48" s="16">
        <v>3.4060488952324648</v>
      </c>
      <c r="CK48" s="16">
        <v>3.4125560887457342</v>
      </c>
      <c r="CL48" s="16">
        <v>3.4193725326907431</v>
      </c>
      <c r="CM48" s="16">
        <v>3.4284857862653708</v>
      </c>
      <c r="CN48" s="16">
        <v>3.4329307182822344</v>
      </c>
      <c r="CO48" s="16">
        <v>3.434431292132937</v>
      </c>
      <c r="CP48" s="16">
        <v>3.438328552792171</v>
      </c>
      <c r="CQ48" s="16">
        <v>3.4365874680640127</v>
      </c>
      <c r="CR48" s="16">
        <v>3.4408223455254712</v>
      </c>
      <c r="CS48" s="16">
        <v>3.4421445739448218</v>
      </c>
      <c r="CT48" s="16">
        <v>3.4381412888858867</v>
      </c>
      <c r="CU48" s="16">
        <v>3.4359503413463406</v>
      </c>
      <c r="CV48" s="16">
        <v>3.4363882994809405</v>
      </c>
      <c r="CW48" s="16">
        <v>3.428763790531034</v>
      </c>
      <c r="CX48" s="16">
        <v>3.4227583699939919</v>
      </c>
      <c r="CY48" s="16">
        <v>3.4162096590562072</v>
      </c>
    </row>
    <row r="49" spans="1:103" s="2" customFormat="1" x14ac:dyDescent="0.25">
      <c r="A49" s="17"/>
      <c r="B49" s="14" t="str">
        <f>'5943001001 (FT114-43)'!A1</f>
        <v>FairRite  5943001001 (FT114-43), 3/21, 100pF</v>
      </c>
      <c r="C49" s="16" cm="1">
        <f t="array" ref="C49:CY49">TRANSPOSE('5943001001 (FT114-43)'!H8:H108)</f>
        <v>4.1529563624303876</v>
      </c>
      <c r="D49" s="16">
        <v>2.9688890144743869</v>
      </c>
      <c r="E49" s="16">
        <v>2.3627859376621743</v>
      </c>
      <c r="F49" s="16">
        <v>2.0314989976211306</v>
      </c>
      <c r="G49" s="16">
        <v>1.8333336817004102</v>
      </c>
      <c r="H49" s="16">
        <v>1.7043521098208954</v>
      </c>
      <c r="I49" s="16">
        <v>1.6112928419989323</v>
      </c>
      <c r="J49" s="16">
        <v>1.541402119773404</v>
      </c>
      <c r="K49" s="16">
        <v>1.4862042780894684</v>
      </c>
      <c r="L49" s="16">
        <v>1.4422879578948116</v>
      </c>
      <c r="M49" s="16">
        <v>1.4055455644118238</v>
      </c>
      <c r="N49" s="16">
        <v>1.3751261770341703</v>
      </c>
      <c r="O49" s="16">
        <v>1.3484846299024276</v>
      </c>
      <c r="P49" s="16">
        <v>1.326495475585568</v>
      </c>
      <c r="Q49" s="16">
        <v>1.3052483414613743</v>
      </c>
      <c r="R49" s="16">
        <v>1.2877992410845451</v>
      </c>
      <c r="S49" s="16">
        <v>1.2720064693762618</v>
      </c>
      <c r="T49" s="16">
        <v>1.2569943011751443</v>
      </c>
      <c r="U49" s="16">
        <v>1.2440717511666832</v>
      </c>
      <c r="V49" s="16">
        <v>1.2328895348221633</v>
      </c>
      <c r="W49" s="16">
        <v>1.222770364751171</v>
      </c>
      <c r="X49" s="16">
        <v>1.2143468481558612</v>
      </c>
      <c r="Y49" s="16">
        <v>1.2053280282876193</v>
      </c>
      <c r="Z49" s="16">
        <v>1.1981583438408971</v>
      </c>
      <c r="AA49" s="16">
        <v>1.1923165136788088</v>
      </c>
      <c r="AB49" s="16">
        <v>1.1862492362254375</v>
      </c>
      <c r="AC49" s="16">
        <v>1.1818971228413289</v>
      </c>
      <c r="AD49" s="16">
        <v>1.1776758766523787</v>
      </c>
      <c r="AE49" s="16">
        <v>1.1743840021977427</v>
      </c>
      <c r="AF49" s="16">
        <v>1.1707991509446252</v>
      </c>
      <c r="AG49" s="16">
        <v>1.1686307444165291</v>
      </c>
      <c r="AH49" s="16">
        <v>1.1667720067266629</v>
      </c>
      <c r="AI49" s="16">
        <v>1.1656288717858239</v>
      </c>
      <c r="AJ49" s="16">
        <v>1.163757379126694</v>
      </c>
      <c r="AK49" s="16">
        <v>1.1632721865479199</v>
      </c>
      <c r="AL49" s="16">
        <v>1.1624498705125217</v>
      </c>
      <c r="AM49" s="16">
        <v>1.1622641497055466</v>
      </c>
      <c r="AN49" s="16">
        <v>1.1623217346491297</v>
      </c>
      <c r="AO49" s="16">
        <v>1.1620256028182572</v>
      </c>
      <c r="AP49" s="16">
        <v>1.1625139955223438</v>
      </c>
      <c r="AQ49" s="16">
        <v>1.16267680260286</v>
      </c>
      <c r="AR49" s="16">
        <v>1.1627790091049051</v>
      </c>
      <c r="AS49" s="16">
        <v>1.1634059451087444</v>
      </c>
      <c r="AT49" s="16">
        <v>1.1630930982289487</v>
      </c>
      <c r="AU49" s="16">
        <v>1.163668687326382</v>
      </c>
      <c r="AV49" s="16">
        <v>1.163137828629228</v>
      </c>
      <c r="AW49" s="16">
        <v>1.1628439618144322</v>
      </c>
      <c r="AX49" s="16">
        <v>1.1631157403367161</v>
      </c>
      <c r="AY49" s="16">
        <v>1.1624741646492658</v>
      </c>
      <c r="AZ49" s="16">
        <v>1.1621653334909343</v>
      </c>
      <c r="BA49" s="16">
        <v>1.1603373328900337</v>
      </c>
      <c r="BB49" s="16">
        <v>1.1602061404482951</v>
      </c>
      <c r="BC49" s="16">
        <v>1.158843601239854</v>
      </c>
      <c r="BD49" s="16">
        <v>1.1575765024159237</v>
      </c>
      <c r="BE49" s="16">
        <v>1.1562779783099322</v>
      </c>
      <c r="BF49" s="16">
        <v>1.1551029049090957</v>
      </c>
      <c r="BG49" s="16">
        <v>1.1530091151177508</v>
      </c>
      <c r="BH49" s="16">
        <v>1.1513702891506865</v>
      </c>
      <c r="BI49" s="16">
        <v>1.148716138151916</v>
      </c>
      <c r="BJ49" s="16">
        <v>1.1465880252734328</v>
      </c>
      <c r="BK49" s="16">
        <v>1.1455466543453805</v>
      </c>
      <c r="BL49" s="16">
        <v>1.1429024831945702</v>
      </c>
      <c r="BM49" s="16">
        <v>1.1406127444880021</v>
      </c>
      <c r="BN49" s="16">
        <v>1.1383001935266672</v>
      </c>
      <c r="BO49" s="16">
        <v>1.1364117923797468</v>
      </c>
      <c r="BP49" s="16">
        <v>1.1350459016627719</v>
      </c>
      <c r="BQ49" s="16">
        <v>1.1337903330078338</v>
      </c>
      <c r="BR49" s="16">
        <v>1.1324693703981015</v>
      </c>
      <c r="BS49" s="16">
        <v>1.1324574403787711</v>
      </c>
      <c r="BT49" s="16">
        <v>1.1328505371162503</v>
      </c>
      <c r="BU49" s="16">
        <v>1.1338931066836342</v>
      </c>
      <c r="BV49" s="16">
        <v>1.1358739452454558</v>
      </c>
      <c r="BW49" s="16">
        <v>1.1385066595078301</v>
      </c>
      <c r="BX49" s="16">
        <v>1.1429224999588987</v>
      </c>
      <c r="BY49" s="16">
        <v>1.1473694079229242</v>
      </c>
      <c r="BZ49" s="16">
        <v>1.1539942345412699</v>
      </c>
      <c r="CA49" s="16">
        <v>1.1611816211397263</v>
      </c>
      <c r="CB49" s="16">
        <v>1.1701601172404055</v>
      </c>
      <c r="CC49" s="16">
        <v>1.1808718609242577</v>
      </c>
      <c r="CD49" s="16">
        <v>1.1914715722719329</v>
      </c>
      <c r="CE49" s="16">
        <v>1.2036903491267221</v>
      </c>
      <c r="CF49" s="16">
        <v>1.218004438091665</v>
      </c>
      <c r="CG49" s="16">
        <v>1.2330394496355557</v>
      </c>
      <c r="CH49" s="16">
        <v>1.2492756756085075</v>
      </c>
      <c r="CI49" s="16">
        <v>1.2670592923286503</v>
      </c>
      <c r="CJ49" s="16">
        <v>1.2857011807741741</v>
      </c>
      <c r="CK49" s="16">
        <v>1.3057097010610692</v>
      </c>
      <c r="CL49" s="16">
        <v>1.3277935684949076</v>
      </c>
      <c r="CM49" s="16">
        <v>1.3506347429511139</v>
      </c>
      <c r="CN49" s="16">
        <v>1.3733289538693354</v>
      </c>
      <c r="CO49" s="16">
        <v>1.3994473668124592</v>
      </c>
      <c r="CP49" s="16">
        <v>1.426452435183087</v>
      </c>
      <c r="CQ49" s="16">
        <v>1.4555810111988161</v>
      </c>
      <c r="CR49" s="16">
        <v>1.4855037158932478</v>
      </c>
      <c r="CS49" s="16">
        <v>1.5174531359199499</v>
      </c>
      <c r="CT49" s="16">
        <v>1.5509026937803807</v>
      </c>
      <c r="CU49" s="16">
        <v>1.5861144653107415</v>
      </c>
      <c r="CV49" s="16">
        <v>1.6240269224460699</v>
      </c>
      <c r="CW49" s="16">
        <v>1.6634118451850277</v>
      </c>
      <c r="CX49" s="16">
        <v>1.7036064792273198</v>
      </c>
      <c r="CY49" s="16">
        <v>1.746644581234742</v>
      </c>
    </row>
    <row r="50" spans="1:103" s="2" customFormat="1" x14ac:dyDescent="0.25">
      <c r="A50" s="17"/>
      <c r="B50" s="14" t="str">
        <f>'5943001001 + 2643665902'!A1</f>
        <v>FairRite  5943001001 + 2643665902, 3/21, 100pF</v>
      </c>
      <c r="C50" s="16" cm="1">
        <f t="array" ref="C50:CY50">TRANSPOSE('5943001001 + 2643665902'!H8:H108)</f>
        <v>2.3415198116338054</v>
      </c>
      <c r="D50" s="16">
        <v>1.9159343726330986</v>
      </c>
      <c r="E50" s="16">
        <v>1.6855685316142659</v>
      </c>
      <c r="F50" s="16">
        <v>1.553624765242787</v>
      </c>
      <c r="G50" s="16">
        <v>1.4708599389866057</v>
      </c>
      <c r="H50" s="16">
        <v>1.4199044612718901</v>
      </c>
      <c r="I50" s="16">
        <v>1.3860686192692486</v>
      </c>
      <c r="J50" s="16">
        <v>1.3640577406497936</v>
      </c>
      <c r="K50" s="16">
        <v>1.3488333780621673</v>
      </c>
      <c r="L50" s="16">
        <v>1.3369072359428567</v>
      </c>
      <c r="M50" s="16">
        <v>1.3281427593415516</v>
      </c>
      <c r="N50" s="16">
        <v>1.3220746370179974</v>
      </c>
      <c r="O50" s="16">
        <v>1.3169111641858051</v>
      </c>
      <c r="P50" s="16">
        <v>1.3130909289667214</v>
      </c>
      <c r="Q50" s="16">
        <v>1.3093957119403665</v>
      </c>
      <c r="R50" s="16">
        <v>1.3064840197672092</v>
      </c>
      <c r="S50" s="16">
        <v>1.3047569819053262</v>
      </c>
      <c r="T50" s="16">
        <v>1.3020644224674647</v>
      </c>
      <c r="U50" s="16">
        <v>1.3008077317171489</v>
      </c>
      <c r="V50" s="16">
        <v>1.3001388353438621</v>
      </c>
      <c r="W50" s="16">
        <v>1.3002218081026748</v>
      </c>
      <c r="X50" s="16">
        <v>1.2998334072462645</v>
      </c>
      <c r="Y50" s="16">
        <v>1.2986738047287951</v>
      </c>
      <c r="Z50" s="16">
        <v>1.2990378799847448</v>
      </c>
      <c r="AA50" s="16">
        <v>1.3003327678033854</v>
      </c>
      <c r="AB50" s="16">
        <v>1.3002805183786756</v>
      </c>
      <c r="AC50" s="16">
        <v>1.3018646054426111</v>
      </c>
      <c r="AD50" s="16">
        <v>1.3022005988426812</v>
      </c>
      <c r="AE50" s="16">
        <v>1.3034377612022123</v>
      </c>
      <c r="AF50" s="16">
        <v>1.3044568377539154</v>
      </c>
      <c r="AG50" s="16">
        <v>1.3059264437684583</v>
      </c>
      <c r="AH50" s="16">
        <v>1.3082920652354117</v>
      </c>
      <c r="AI50" s="16">
        <v>1.3102122069359674</v>
      </c>
      <c r="AJ50" s="16">
        <v>1.311780013094811</v>
      </c>
      <c r="AK50" s="16">
        <v>1.3134206128448696</v>
      </c>
      <c r="AL50" s="16">
        <v>1.3154920848867495</v>
      </c>
      <c r="AM50" s="16">
        <v>1.3179194315709901</v>
      </c>
      <c r="AN50" s="16">
        <v>1.3205186620903138</v>
      </c>
      <c r="AO50" s="16">
        <v>1.3221552714562297</v>
      </c>
      <c r="AP50" s="16">
        <v>1.3250603793876312</v>
      </c>
      <c r="AQ50" s="16">
        <v>1.3282413758392733</v>
      </c>
      <c r="AR50" s="16">
        <v>1.3317187551291834</v>
      </c>
      <c r="AS50" s="16">
        <v>1.3346078160707804</v>
      </c>
      <c r="AT50" s="16">
        <v>1.337475085508284</v>
      </c>
      <c r="AU50" s="16">
        <v>1.3420985869429225</v>
      </c>
      <c r="AV50" s="16">
        <v>1.3461329455400421</v>
      </c>
      <c r="AW50" s="16">
        <v>1.3501155866348542</v>
      </c>
      <c r="AX50" s="16">
        <v>1.354532955539314</v>
      </c>
      <c r="AY50" s="16">
        <v>1.3587178476039945</v>
      </c>
      <c r="AZ50" s="16">
        <v>1.3635405004768346</v>
      </c>
      <c r="BA50" s="16">
        <v>1.3674919641704912</v>
      </c>
      <c r="BB50" s="16">
        <v>1.3735790672126738</v>
      </c>
      <c r="BC50" s="16">
        <v>1.3792741953619483</v>
      </c>
      <c r="BD50" s="16">
        <v>1.385470502493712</v>
      </c>
      <c r="BE50" s="16">
        <v>1.3916322250726256</v>
      </c>
      <c r="BF50" s="16">
        <v>1.3994230993114694</v>
      </c>
      <c r="BG50" s="16">
        <v>1.4070111053956176</v>
      </c>
      <c r="BH50" s="16">
        <v>1.4142840899663587</v>
      </c>
      <c r="BI50" s="16">
        <v>1.4228318033258263</v>
      </c>
      <c r="BJ50" s="16">
        <v>1.432381520753677</v>
      </c>
      <c r="BK50" s="16">
        <v>1.4425387914193011</v>
      </c>
      <c r="BL50" s="16">
        <v>1.4534117392727468</v>
      </c>
      <c r="BM50" s="16">
        <v>1.4631645651748626</v>
      </c>
      <c r="BN50" s="16">
        <v>1.4758363156910697</v>
      </c>
      <c r="BO50" s="16">
        <v>1.4881980635680911</v>
      </c>
      <c r="BP50" s="16">
        <v>1.5019476420978479</v>
      </c>
      <c r="BQ50" s="16">
        <v>1.516569380845449</v>
      </c>
      <c r="BR50" s="16">
        <v>1.5308962055818436</v>
      </c>
      <c r="BS50" s="16">
        <v>1.5483369250492758</v>
      </c>
      <c r="BT50" s="16">
        <v>1.5652268422827627</v>
      </c>
      <c r="BU50" s="16">
        <v>1.5831355658612458</v>
      </c>
      <c r="BV50" s="16">
        <v>1.6039242680612373</v>
      </c>
      <c r="BW50" s="16">
        <v>1.6243327416746878</v>
      </c>
      <c r="BX50" s="16">
        <v>1.6465781283157126</v>
      </c>
      <c r="BY50" s="16">
        <v>1.6688173570392486</v>
      </c>
      <c r="BZ50" s="16">
        <v>1.6947025076393019</v>
      </c>
      <c r="CA50" s="16">
        <v>1.721069610423434</v>
      </c>
      <c r="CB50" s="16">
        <v>1.748792312733189</v>
      </c>
      <c r="CC50" s="16">
        <v>1.7797547455616312</v>
      </c>
      <c r="CD50" s="16">
        <v>1.8114703215550469</v>
      </c>
      <c r="CE50" s="16">
        <v>1.8431538924827402</v>
      </c>
      <c r="CF50" s="16">
        <v>1.8790820023253134</v>
      </c>
      <c r="CG50" s="16">
        <v>1.9162128216173624</v>
      </c>
      <c r="CH50" s="16">
        <v>1.9555473336767417</v>
      </c>
      <c r="CI50" s="16">
        <v>1.9985363330519723</v>
      </c>
      <c r="CJ50" s="16">
        <v>2.0409865750226377</v>
      </c>
      <c r="CK50" s="16">
        <v>2.0876132118679447</v>
      </c>
      <c r="CL50" s="16">
        <v>2.1359598955829031</v>
      </c>
      <c r="CM50" s="16">
        <v>2.1875418362402925</v>
      </c>
      <c r="CN50" s="16">
        <v>2.2404347088075944</v>
      </c>
      <c r="CO50" s="16">
        <v>2.2967979772470608</v>
      </c>
      <c r="CP50" s="16">
        <v>2.3558016891177509</v>
      </c>
      <c r="CQ50" s="16">
        <v>2.4202620700782145</v>
      </c>
      <c r="CR50" s="16">
        <v>2.4860270352444163</v>
      </c>
      <c r="CS50" s="16">
        <v>2.557124719123252</v>
      </c>
      <c r="CT50" s="16">
        <v>2.6307046832852179</v>
      </c>
      <c r="CU50" s="16">
        <v>2.7086999537617418</v>
      </c>
      <c r="CV50" s="16">
        <v>2.7891938472665809</v>
      </c>
      <c r="CW50" s="16">
        <v>2.8753147819192111</v>
      </c>
      <c r="CX50" s="16">
        <v>2.9670580100795987</v>
      </c>
      <c r="CY50" s="16">
        <v>3.0566771025620239</v>
      </c>
    </row>
    <row r="51" spans="1:103" s="2" customFormat="1" x14ac:dyDescent="0.25">
      <c r="A51" s="17"/>
      <c r="B51" s="14" t="str">
        <f>'FT140-43'!A1</f>
        <v>Amidon FT140-43  2/14, 100pF</v>
      </c>
      <c r="C51" s="16" cm="1">
        <f t="array" ref="C51:CY51">TRANSPOSE('FT140-43'!H8:H108)</f>
        <v>7.144537650188953</v>
      </c>
      <c r="D51" s="16">
        <v>5.3365573128666073</v>
      </c>
      <c r="E51" s="16">
        <v>4.2460690340322964</v>
      </c>
      <c r="F51" s="16">
        <v>3.525165093505672</v>
      </c>
      <c r="G51" s="16">
        <v>3.0163822827558615</v>
      </c>
      <c r="H51" s="16">
        <v>2.6467462902280996</v>
      </c>
      <c r="I51" s="16">
        <v>2.3649124414248663</v>
      </c>
      <c r="J51" s="16">
        <v>2.147688556282251</v>
      </c>
      <c r="K51" s="16">
        <v>1.9762753327394573</v>
      </c>
      <c r="L51" s="16">
        <v>1.8397167034069726</v>
      </c>
      <c r="M51" s="16">
        <v>1.7288081545247063</v>
      </c>
      <c r="N51" s="16">
        <v>1.6388492300814865</v>
      </c>
      <c r="O51" s="16">
        <v>1.5635467291835972</v>
      </c>
      <c r="P51" s="16">
        <v>1.5016521449534541</v>
      </c>
      <c r="Q51" s="16">
        <v>1.4486599305794909</v>
      </c>
      <c r="R51" s="16">
        <v>1.4041093528463797</v>
      </c>
      <c r="S51" s="16">
        <v>1.366862232655367</v>
      </c>
      <c r="T51" s="16">
        <v>1.3341636549837999</v>
      </c>
      <c r="U51" s="16">
        <v>1.3079747413124521</v>
      </c>
      <c r="V51" s="16">
        <v>1.2863943752966807</v>
      </c>
      <c r="W51" s="16">
        <v>1.2691253120372743</v>
      </c>
      <c r="X51" s="16">
        <v>1.2557655733645998</v>
      </c>
      <c r="Y51" s="16">
        <v>1.2456212352699352</v>
      </c>
      <c r="Z51" s="16">
        <v>1.2395711710389266</v>
      </c>
      <c r="AA51" s="16">
        <v>1.236993606513431</v>
      </c>
      <c r="AB51" s="16">
        <v>1.2372031955514105</v>
      </c>
      <c r="AC51" s="16">
        <v>1.2399672027069983</v>
      </c>
      <c r="AD51" s="16">
        <v>1.2450748631610924</v>
      </c>
      <c r="AE51" s="16">
        <v>1.2521565569190309</v>
      </c>
      <c r="AF51" s="16">
        <v>1.2597060331842014</v>
      </c>
      <c r="AG51" s="16">
        <v>1.2708325289264653</v>
      </c>
      <c r="AH51" s="16">
        <v>1.2825237400971545</v>
      </c>
      <c r="AI51" s="16">
        <v>1.2949303607815104</v>
      </c>
      <c r="AJ51" s="16">
        <v>1.3077856669339776</v>
      </c>
      <c r="AK51" s="16">
        <v>1.3209264473475206</v>
      </c>
      <c r="AL51" s="16">
        <v>1.335008338938912</v>
      </c>
      <c r="AM51" s="16">
        <v>1.3497166084516066</v>
      </c>
      <c r="AN51" s="16">
        <v>1.3649200526187455</v>
      </c>
      <c r="AO51" s="16">
        <v>1.3799605807698387</v>
      </c>
      <c r="AP51" s="16">
        <v>1.3961151369847771</v>
      </c>
      <c r="AQ51" s="16">
        <v>1.4120958849901919</v>
      </c>
      <c r="AR51" s="16">
        <v>1.4280625612832585</v>
      </c>
      <c r="AS51" s="16">
        <v>1.4436035784001082</v>
      </c>
      <c r="AT51" s="16">
        <v>1.459763841911015</v>
      </c>
      <c r="AU51" s="16">
        <v>1.4752829649522758</v>
      </c>
      <c r="AV51" s="16">
        <v>1.4912388644346235</v>
      </c>
      <c r="AW51" s="16">
        <v>1.5060801237231951</v>
      </c>
      <c r="AX51" s="16">
        <v>1.5225708287786055</v>
      </c>
      <c r="AY51" s="16">
        <v>1.5371595804583369</v>
      </c>
      <c r="AZ51" s="16">
        <v>1.5520788795032834</v>
      </c>
      <c r="BA51" s="16">
        <v>1.5668779431654685</v>
      </c>
      <c r="BB51" s="16">
        <v>1.5819466400545015</v>
      </c>
      <c r="BC51" s="16">
        <v>1.5964168335678603</v>
      </c>
      <c r="BD51" s="16">
        <v>1.611101926925018</v>
      </c>
      <c r="BE51" s="16">
        <v>1.6257121222993898</v>
      </c>
      <c r="BF51" s="16">
        <v>1.6398010388796109</v>
      </c>
      <c r="BG51" s="16">
        <v>1.6540899978423103</v>
      </c>
      <c r="BH51" s="16">
        <v>1.6671240969856562</v>
      </c>
      <c r="BI51" s="16">
        <v>1.6802758052093951</v>
      </c>
      <c r="BJ51" s="16">
        <v>1.6924663321253581</v>
      </c>
      <c r="BK51" s="16">
        <v>1.7051516866413596</v>
      </c>
      <c r="BL51" s="16">
        <v>1.7164843117482167</v>
      </c>
      <c r="BM51" s="16">
        <v>1.7275382724068484</v>
      </c>
      <c r="BN51" s="16">
        <v>1.7383445498286012</v>
      </c>
      <c r="BO51" s="16">
        <v>1.7487599343886533</v>
      </c>
      <c r="BP51" s="16">
        <v>1.7590524077157423</v>
      </c>
      <c r="BQ51" s="16">
        <v>1.76926124687613</v>
      </c>
      <c r="BR51" s="16">
        <v>1.7791151475755282</v>
      </c>
      <c r="BS51" s="16">
        <v>1.7874161752790072</v>
      </c>
      <c r="BT51" s="16">
        <v>1.7961067800735468</v>
      </c>
      <c r="BU51" s="16">
        <v>1.8039798109581391</v>
      </c>
      <c r="BV51" s="16">
        <v>1.8123735312442444</v>
      </c>
      <c r="BW51" s="16">
        <v>1.8189000709737646</v>
      </c>
      <c r="BX51" s="16">
        <v>1.8252960614200282</v>
      </c>
      <c r="BY51" s="16">
        <v>1.83170179477146</v>
      </c>
      <c r="BZ51" s="16">
        <v>1.8365299193061828</v>
      </c>
      <c r="CA51" s="16">
        <v>1.8420892942123819</v>
      </c>
      <c r="CB51" s="16">
        <v>1.845847860237775</v>
      </c>
      <c r="CC51" s="16">
        <v>1.8499554160552318</v>
      </c>
      <c r="CD51" s="16">
        <v>1.8527697227747257</v>
      </c>
      <c r="CE51" s="16">
        <v>1.8573922180731748</v>
      </c>
      <c r="CF51" s="16">
        <v>1.8580739390849963</v>
      </c>
      <c r="CG51" s="16">
        <v>1.860338354682556</v>
      </c>
      <c r="CH51" s="16">
        <v>1.8607848452383409</v>
      </c>
      <c r="CI51" s="16">
        <v>1.8603575118063926</v>
      </c>
      <c r="CJ51" s="16">
        <v>1.8604412549730827</v>
      </c>
      <c r="CK51" s="16">
        <v>1.8588295661813365</v>
      </c>
      <c r="CL51" s="16">
        <v>1.8585222817420104</v>
      </c>
      <c r="CM51" s="16">
        <v>1.8566497554003347</v>
      </c>
      <c r="CN51" s="16">
        <v>1.8542880624274249</v>
      </c>
      <c r="CO51" s="16">
        <v>1.8521137374163479</v>
      </c>
      <c r="CP51" s="16">
        <v>1.8489865248702564</v>
      </c>
      <c r="CQ51" s="16">
        <v>1.8438690453356348</v>
      </c>
      <c r="CR51" s="16">
        <v>1.8409746693483295</v>
      </c>
      <c r="CS51" s="16">
        <v>1.8361910037323446</v>
      </c>
      <c r="CT51" s="16">
        <v>1.8299709908822945</v>
      </c>
      <c r="CU51" s="16">
        <v>1.8244808868414319</v>
      </c>
      <c r="CV51" s="16">
        <v>1.8191456949005731</v>
      </c>
      <c r="CW51" s="16">
        <v>1.8121186563802258</v>
      </c>
      <c r="CX51" s="16">
        <v>1.804766676997914</v>
      </c>
      <c r="CY51" s="16">
        <v>1.7985332974480264</v>
      </c>
    </row>
    <row r="52" spans="1:103" x14ac:dyDescent="0.25">
      <c r="B52" s="17" t="s">
        <v>43</v>
      </c>
      <c r="C52" s="3"/>
      <c r="D52" s="3"/>
    </row>
    <row r="53" spans="1:103" x14ac:dyDescent="0.25">
      <c r="C53" s="3"/>
      <c r="D53" s="3"/>
    </row>
    <row r="54" spans="1:103" x14ac:dyDescent="0.25">
      <c r="C54" s="3"/>
      <c r="D54" s="3"/>
    </row>
    <row r="55" spans="1:103" x14ac:dyDescent="0.25">
      <c r="C55" s="3"/>
      <c r="D55" s="3"/>
    </row>
    <row r="56" spans="1:103" x14ac:dyDescent="0.25">
      <c r="C56" s="3"/>
      <c r="D56" s="3"/>
    </row>
    <row r="57" spans="1:103" x14ac:dyDescent="0.25">
      <c r="C57" s="3"/>
      <c r="D57" s="3"/>
    </row>
    <row r="58" spans="1:103" x14ac:dyDescent="0.25">
      <c r="C58" s="3"/>
      <c r="D58" s="3"/>
    </row>
    <row r="59" spans="1:103" x14ac:dyDescent="0.25">
      <c r="C59" s="3"/>
      <c r="D59" s="3"/>
    </row>
    <row r="60" spans="1:103" x14ac:dyDescent="0.25">
      <c r="C60" s="3"/>
      <c r="D60" s="3"/>
    </row>
    <row r="61" spans="1:103" x14ac:dyDescent="0.25">
      <c r="C61" s="3"/>
      <c r="D61" s="3"/>
    </row>
    <row r="62" spans="1:103" x14ac:dyDescent="0.25">
      <c r="C62" s="3"/>
      <c r="D62" s="3"/>
    </row>
    <row r="63" spans="1:103" x14ac:dyDescent="0.25">
      <c r="C63" s="3"/>
      <c r="D63" s="3"/>
    </row>
    <row r="64" spans="1:103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</sheetData>
  <conditionalFormatting sqref="C5:CY13 H14:CY14 C14">
    <cfRule type="cellIs" dxfId="20" priority="22" operator="lessThan">
      <formula>75</formula>
    </cfRule>
    <cfRule type="cellIs" dxfId="19" priority="23" operator="greaterThan">
      <formula>85</formula>
    </cfRule>
    <cfRule type="cellIs" dxfId="18" priority="24" operator="between">
      <formula>75</formula>
      <formula>85</formula>
    </cfRule>
  </conditionalFormatting>
  <conditionalFormatting sqref="C43:CY51">
    <cfRule type="cellIs" dxfId="17" priority="19" operator="greaterThan">
      <formula>2</formula>
    </cfRule>
    <cfRule type="cellIs" dxfId="16" priority="20" operator="lessThan">
      <formula>1.5</formula>
    </cfRule>
    <cfRule type="cellIs" dxfId="15" priority="21" operator="between">
      <formula>1.5</formula>
      <formula>2</formula>
    </cfRule>
  </conditionalFormatting>
  <conditionalFormatting sqref="G14">
    <cfRule type="cellIs" dxfId="14" priority="13" operator="lessThan">
      <formula>75</formula>
    </cfRule>
    <cfRule type="cellIs" dxfId="13" priority="14" operator="greaterThan">
      <formula>85</formula>
    </cfRule>
    <cfRule type="cellIs" dxfId="12" priority="15" operator="between">
      <formula>75</formula>
      <formula>85</formula>
    </cfRule>
  </conditionalFormatting>
  <conditionalFormatting sqref="D14:F14">
    <cfRule type="cellIs" dxfId="11" priority="10" operator="lessThan">
      <formula>75</formula>
    </cfRule>
    <cfRule type="cellIs" dxfId="10" priority="11" operator="greaterThan">
      <formula>85</formula>
    </cfRule>
    <cfRule type="cellIs" dxfId="9" priority="12" operator="between">
      <formula>75</formula>
      <formula>85</formula>
    </cfRule>
  </conditionalFormatting>
  <conditionalFormatting sqref="H15:CY15 C15">
    <cfRule type="cellIs" dxfId="8" priority="7" operator="lessThan">
      <formula>75</formula>
    </cfRule>
    <cfRule type="cellIs" dxfId="7" priority="8" operator="greaterThan">
      <formula>85</formula>
    </cfRule>
    <cfRule type="cellIs" dxfId="6" priority="9" operator="between">
      <formula>75</formula>
      <formula>85</formula>
    </cfRule>
  </conditionalFormatting>
  <conditionalFormatting sqref="G15">
    <cfRule type="cellIs" dxfId="5" priority="4" operator="lessThan">
      <formula>75</formula>
    </cfRule>
    <cfRule type="cellIs" dxfId="4" priority="5" operator="greaterThan">
      <formula>85</formula>
    </cfRule>
    <cfRule type="cellIs" dxfId="3" priority="6" operator="between">
      <formula>75</formula>
      <formula>85</formula>
    </cfRule>
  </conditionalFormatting>
  <conditionalFormatting sqref="D15:F15">
    <cfRule type="cellIs" dxfId="2" priority="1" operator="lessThan">
      <formula>75</formula>
    </cfRule>
    <cfRule type="cellIs" dxfId="1" priority="2" operator="greaterThan">
      <formula>85</formula>
    </cfRule>
    <cfRule type="cellIs" dxfId="0" priority="3" operator="between">
      <formula>75</formula>
      <formula>85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3E3A-8A37-454A-9D22-B3FEE87484C1}">
  <dimension ref="A1:O508"/>
  <sheetViews>
    <sheetView workbookViewId="0">
      <selection activeCell="F4" sqref="F4"/>
    </sheetView>
  </sheetViews>
  <sheetFormatPr defaultRowHeight="15" x14ac:dyDescent="0.25"/>
  <cols>
    <col min="1" max="1" width="14.42578125" style="2" bestFit="1" customWidth="1"/>
    <col min="2" max="2" width="9.7109375" style="2" bestFit="1" customWidth="1"/>
    <col min="3" max="3" width="11" style="2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45</v>
      </c>
    </row>
    <row r="2" spans="1:15" x14ac:dyDescent="0.25">
      <c r="A2" s="2" t="s">
        <v>23</v>
      </c>
      <c r="B2" s="2" t="s">
        <v>28</v>
      </c>
    </row>
    <row r="3" spans="1:15" x14ac:dyDescent="0.25">
      <c r="A3" s="2" t="s">
        <v>24</v>
      </c>
      <c r="B3" s="10" t="s">
        <v>35</v>
      </c>
    </row>
    <row r="4" spans="1:15" x14ac:dyDescent="0.25">
      <c r="A4" s="2" t="s">
        <v>26</v>
      </c>
      <c r="B4" s="2" t="s">
        <v>49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-0.44918560899999999</v>
      </c>
      <c r="C8" s="2">
        <v>0.50608283200000004</v>
      </c>
      <c r="D8" s="2">
        <v>7.4273965999999997E-2</v>
      </c>
      <c r="E8" s="9">
        <v>6.6180005E-2</v>
      </c>
      <c r="F8" s="3"/>
      <c r="G8" s="3">
        <f>A8/1000000</f>
        <v>1</v>
      </c>
      <c r="H8" s="3">
        <f>(1 + IMABS(COMPLEX(B8,C8)))/(1-IMABS(COMPLEX(B8,C8)))</f>
        <v>5.1857050697613651</v>
      </c>
      <c r="I8" s="4">
        <f>IMABS(-20*LOG10(IMABS(COMPLEX(D8,E8))))</f>
        <v>20.04522097303099</v>
      </c>
      <c r="J8" s="4">
        <f>IMABS('LoadResistor 2400 Ohm LossCalib'!G3)</f>
        <v>17.010000000000002</v>
      </c>
      <c r="K8" s="4">
        <f>I8-J8</f>
        <v>3.035220973030988</v>
      </c>
      <c r="L8" s="4">
        <f t="shared" ref="L8:L71" si="0">-10*LOG((1-IMABS(COMPLEX(B8,C8))^2))</f>
        <v>2.6591061405737806</v>
      </c>
      <c r="M8" s="4">
        <f>K8-L8</f>
        <v>0.37611483245720745</v>
      </c>
      <c r="N8" s="3">
        <f>POWER(10,-M8/10) * 100</f>
        <v>91.704050118853246</v>
      </c>
      <c r="O8" s="3">
        <f>100-N8</f>
        <v>8.295949881146754</v>
      </c>
    </row>
    <row r="9" spans="1:15" x14ac:dyDescent="0.25">
      <c r="A9" s="2">
        <v>1290000</v>
      </c>
      <c r="B9" s="2">
        <v>-0.31357943999999999</v>
      </c>
      <c r="C9" s="2">
        <v>0.47632560099999999</v>
      </c>
      <c r="D9" s="2">
        <v>9.4300343999999994E-2</v>
      </c>
      <c r="E9" s="9">
        <v>6.0486637000000003E-2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3.6541826499420149</v>
      </c>
      <c r="I9" s="4">
        <f t="shared" ref="I9:I72" si="3">IMABS(-20*LOG10(IMABS(COMPLEX(D9,E9))))</f>
        <v>19.013151605849849</v>
      </c>
      <c r="J9" s="4">
        <f>IMABS('LoadResistor 2400 Ohm LossCalib'!G4)</f>
        <v>16.920000000000002</v>
      </c>
      <c r="K9" s="4">
        <f t="shared" ref="K9:K72" si="4">I9-J9</f>
        <v>2.0931516058498474</v>
      </c>
      <c r="L9" s="4">
        <f t="shared" si="0"/>
        <v>1.7083660312278828</v>
      </c>
      <c r="M9" s="4">
        <f t="shared" ref="M9:M72" si="5">K9-L9</f>
        <v>0.38478557462196461</v>
      </c>
      <c r="N9" s="3">
        <f t="shared" ref="N9:N72" si="6">POWER(10,-M9/10) * 100</f>
        <v>91.521144514564782</v>
      </c>
      <c r="O9" s="3">
        <f t="shared" ref="O9:O72" si="7">100-N9</f>
        <v>8.4788554854352185</v>
      </c>
    </row>
    <row r="10" spans="1:15" x14ac:dyDescent="0.25">
      <c r="A10" s="2">
        <v>1580000</v>
      </c>
      <c r="B10" s="2">
        <v>-0.215278252</v>
      </c>
      <c r="C10" s="2">
        <v>0.41971749000000003</v>
      </c>
      <c r="D10" s="2">
        <v>0.108189783</v>
      </c>
      <c r="E10" s="9">
        <v>5.0802725999999999E-2</v>
      </c>
      <c r="F10" s="3"/>
      <c r="G10" s="3">
        <f t="shared" si="1"/>
        <v>1.58</v>
      </c>
      <c r="H10" s="3">
        <f t="shared" si="2"/>
        <v>2.7857779933319371</v>
      </c>
      <c r="I10" s="4">
        <f t="shared" si="3"/>
        <v>18.450909923304827</v>
      </c>
      <c r="J10" s="4">
        <f>IMABS('LoadResistor 2400 Ohm LossCalib'!G5)</f>
        <v>16.88</v>
      </c>
      <c r="K10" s="4">
        <f t="shared" si="4"/>
        <v>1.5709099233048285</v>
      </c>
      <c r="L10" s="4">
        <f t="shared" si="0"/>
        <v>1.0930379009094324</v>
      </c>
      <c r="M10" s="4">
        <f t="shared" si="5"/>
        <v>0.47787202239539606</v>
      </c>
      <c r="N10" s="3">
        <f t="shared" si="6"/>
        <v>89.580358830991614</v>
      </c>
      <c r="O10" s="3">
        <f t="shared" si="7"/>
        <v>10.419641169008386</v>
      </c>
    </row>
    <row r="11" spans="1:15" x14ac:dyDescent="0.25">
      <c r="A11" s="2">
        <v>1870000</v>
      </c>
      <c r="B11" s="2">
        <v>-0.15523457500000001</v>
      </c>
      <c r="C11" s="2">
        <v>0.35619539</v>
      </c>
      <c r="D11" s="2">
        <v>0.116692744</v>
      </c>
      <c r="E11" s="9">
        <v>4.0551003000000002E-2</v>
      </c>
      <c r="F11" s="3"/>
      <c r="G11" s="3">
        <f t="shared" si="1"/>
        <v>1.87</v>
      </c>
      <c r="H11" s="3">
        <f t="shared" si="2"/>
        <v>2.2709259768372725</v>
      </c>
      <c r="I11" s="4">
        <f t="shared" si="3"/>
        <v>18.164004925769387</v>
      </c>
      <c r="J11" s="4">
        <f>IMABS('LoadResistor 2400 Ohm LossCalib'!G6)</f>
        <v>16.93</v>
      </c>
      <c r="K11" s="4">
        <f t="shared" si="4"/>
        <v>1.234004925769387</v>
      </c>
      <c r="L11" s="4">
        <f t="shared" si="0"/>
        <v>0.7107846224030514</v>
      </c>
      <c r="M11" s="4">
        <f t="shared" si="5"/>
        <v>0.52322030336633563</v>
      </c>
      <c r="N11" s="3">
        <f t="shared" si="6"/>
        <v>88.649842768687421</v>
      </c>
      <c r="O11" s="3">
        <f t="shared" si="7"/>
        <v>11.350157231312579</v>
      </c>
    </row>
    <row r="12" spans="1:15" x14ac:dyDescent="0.25">
      <c r="A12" s="2">
        <v>2160000</v>
      </c>
      <c r="B12" s="2">
        <v>-0.122295156</v>
      </c>
      <c r="C12" s="2">
        <v>0.29983311800000001</v>
      </c>
      <c r="D12" s="2">
        <v>0.12132883799999999</v>
      </c>
      <c r="E12" s="9">
        <v>3.1129489999999999E-2</v>
      </c>
      <c r="F12" s="3"/>
      <c r="G12" s="3">
        <f t="shared" si="1"/>
        <v>2.16</v>
      </c>
      <c r="H12" s="3">
        <f t="shared" si="2"/>
        <v>1.9577694168589928</v>
      </c>
      <c r="I12" s="4">
        <f t="shared" si="3"/>
        <v>18.043844724742751</v>
      </c>
      <c r="J12" s="4">
        <f>IMABS('LoadResistor 2400 Ohm LossCalib'!G7)</f>
        <v>16.899999999999999</v>
      </c>
      <c r="K12" s="4">
        <f t="shared" si="4"/>
        <v>1.1438447247427526</v>
      </c>
      <c r="L12" s="4">
        <f t="shared" si="0"/>
        <v>0.48107096849963471</v>
      </c>
      <c r="M12" s="4">
        <f t="shared" si="5"/>
        <v>0.66277375624311785</v>
      </c>
      <c r="N12" s="3">
        <f t="shared" si="6"/>
        <v>85.84650610738889</v>
      </c>
      <c r="O12" s="3">
        <f t="shared" si="7"/>
        <v>14.15349389261111</v>
      </c>
    </row>
    <row r="13" spans="1:15" x14ac:dyDescent="0.25">
      <c r="A13" s="2">
        <v>2450000</v>
      </c>
      <c r="B13" s="2">
        <v>-0.10519569300000001</v>
      </c>
      <c r="C13" s="2">
        <v>0.25482612799999999</v>
      </c>
      <c r="D13" s="2">
        <v>0.12372438600000001</v>
      </c>
      <c r="E13" s="9">
        <v>2.3195553000000001E-2</v>
      </c>
      <c r="F13" s="3"/>
      <c r="G13" s="3">
        <f t="shared" si="1"/>
        <v>2.4500000000000002</v>
      </c>
      <c r="H13" s="3">
        <f t="shared" si="2"/>
        <v>1.761231443096372</v>
      </c>
      <c r="I13" s="4">
        <f t="shared" si="3"/>
        <v>18.000869982676893</v>
      </c>
      <c r="J13" s="4">
        <f>IMABS('LoadResistor 2400 Ohm LossCalib'!G8)</f>
        <v>16.96</v>
      </c>
      <c r="K13" s="4">
        <f t="shared" si="4"/>
        <v>1.0408699826768917</v>
      </c>
      <c r="L13" s="4">
        <f t="shared" si="0"/>
        <v>0.3432919880897955</v>
      </c>
      <c r="M13" s="4">
        <f t="shared" si="5"/>
        <v>0.69757799458709613</v>
      </c>
      <c r="N13" s="3">
        <f t="shared" si="6"/>
        <v>85.161283950743567</v>
      </c>
      <c r="O13" s="3">
        <f t="shared" si="7"/>
        <v>14.838716049256433</v>
      </c>
    </row>
    <row r="14" spans="1:15" x14ac:dyDescent="0.25">
      <c r="A14" s="2">
        <v>2740000</v>
      </c>
      <c r="B14" s="2">
        <v>-9.5942026999999999E-2</v>
      </c>
      <c r="C14" s="2">
        <v>0.21896006100000001</v>
      </c>
      <c r="D14" s="2">
        <v>0.12494751</v>
      </c>
      <c r="E14" s="9">
        <v>1.6668865000000001E-2</v>
      </c>
      <c r="F14" s="3"/>
      <c r="G14" s="3">
        <f t="shared" si="1"/>
        <v>2.74</v>
      </c>
      <c r="H14" s="3">
        <f t="shared" si="2"/>
        <v>1.6283187091397291</v>
      </c>
      <c r="I14" s="4">
        <f t="shared" si="3"/>
        <v>17.988834463510798</v>
      </c>
      <c r="J14" s="4">
        <f>IMABS('LoadResistor 2400 Ohm LossCalib'!G9)</f>
        <v>16.93</v>
      </c>
      <c r="K14" s="4">
        <f t="shared" si="4"/>
        <v>1.0588344635107987</v>
      </c>
      <c r="L14" s="4">
        <f t="shared" si="0"/>
        <v>0.25556648787874431</v>
      </c>
      <c r="M14" s="4">
        <f t="shared" si="5"/>
        <v>0.80326797563205443</v>
      </c>
      <c r="N14" s="3">
        <f t="shared" si="6"/>
        <v>83.113812159135492</v>
      </c>
      <c r="O14" s="3">
        <f t="shared" si="7"/>
        <v>16.886187840864508</v>
      </c>
    </row>
    <row r="15" spans="1:15" x14ac:dyDescent="0.25">
      <c r="A15" s="2">
        <v>3030000</v>
      </c>
      <c r="B15" s="2">
        <v>-9.0566656999999995E-2</v>
      </c>
      <c r="C15" s="2">
        <v>0.19073678499999999</v>
      </c>
      <c r="D15" s="2">
        <v>0.125651285</v>
      </c>
      <c r="E15" s="9">
        <v>1.1050054E-2</v>
      </c>
      <c r="F15" s="3"/>
      <c r="G15" s="3">
        <f t="shared" si="1"/>
        <v>3.03</v>
      </c>
      <c r="H15" s="3">
        <f t="shared" si="2"/>
        <v>1.5353249700807488</v>
      </c>
      <c r="I15" s="4">
        <f t="shared" si="3"/>
        <v>17.983202906679857</v>
      </c>
      <c r="J15" s="4">
        <f>IMABS('LoadResistor 2400 Ohm LossCalib'!G10)</f>
        <v>16.899999999999999</v>
      </c>
      <c r="K15" s="4">
        <f t="shared" si="4"/>
        <v>1.0832029066798583</v>
      </c>
      <c r="L15" s="4">
        <f t="shared" si="0"/>
        <v>0.19806962964846933</v>
      </c>
      <c r="M15" s="4">
        <f t="shared" si="5"/>
        <v>0.885133277031389</v>
      </c>
      <c r="N15" s="3">
        <f t="shared" si="6"/>
        <v>81.561775693187784</v>
      </c>
      <c r="O15" s="3">
        <f t="shared" si="7"/>
        <v>18.438224306812216</v>
      </c>
    </row>
    <row r="16" spans="1:15" x14ac:dyDescent="0.25">
      <c r="A16" s="2">
        <v>3320000</v>
      </c>
      <c r="B16" s="2">
        <v>-8.7373307999999997E-2</v>
      </c>
      <c r="C16" s="2">
        <v>0.167645022</v>
      </c>
      <c r="D16" s="2">
        <v>0.12588818299999999</v>
      </c>
      <c r="E16" s="9">
        <v>6.3035419999999997E-3</v>
      </c>
      <c r="F16" s="3"/>
      <c r="G16" s="3">
        <f t="shared" si="1"/>
        <v>3.32</v>
      </c>
      <c r="H16" s="3">
        <f t="shared" si="2"/>
        <v>1.4662356203612412</v>
      </c>
      <c r="I16" s="4">
        <f t="shared" si="3"/>
        <v>17.989425431562893</v>
      </c>
      <c r="J16" s="4">
        <f>IMABS('LoadResistor 2400 Ohm LossCalib'!G11)</f>
        <v>16.93</v>
      </c>
      <c r="K16" s="4">
        <f t="shared" si="4"/>
        <v>1.059425431562893</v>
      </c>
      <c r="L16" s="4">
        <f t="shared" si="0"/>
        <v>0.15805374870910482</v>
      </c>
      <c r="M16" s="4">
        <f t="shared" si="5"/>
        <v>0.90137168285378821</v>
      </c>
      <c r="N16" s="3">
        <f t="shared" si="6"/>
        <v>81.25738309714697</v>
      </c>
      <c r="O16" s="3">
        <f t="shared" si="7"/>
        <v>18.74261690285303</v>
      </c>
    </row>
    <row r="17" spans="1:15" x14ac:dyDescent="0.25">
      <c r="A17" s="2">
        <v>3610000</v>
      </c>
      <c r="B17" s="2">
        <v>-8.5579268E-2</v>
      </c>
      <c r="C17" s="2">
        <v>0.148327454</v>
      </c>
      <c r="D17" s="2">
        <v>0.12594789200000001</v>
      </c>
      <c r="E17" s="9">
        <v>2.0677270000000001E-3</v>
      </c>
      <c r="F17" s="3"/>
      <c r="G17" s="3">
        <f t="shared" si="1"/>
        <v>3.61</v>
      </c>
      <c r="H17" s="3">
        <f t="shared" si="2"/>
        <v>1.4132583967887504</v>
      </c>
      <c r="I17" s="4">
        <f t="shared" si="3"/>
        <v>17.995011549128961</v>
      </c>
      <c r="J17" s="4">
        <f>IMABS('LoadResistor 2400 Ohm LossCalib'!G12)</f>
        <v>16.96</v>
      </c>
      <c r="K17" s="4">
        <f t="shared" si="4"/>
        <v>1.03501154912896</v>
      </c>
      <c r="L17" s="4">
        <f t="shared" si="0"/>
        <v>0.12926086131057651</v>
      </c>
      <c r="M17" s="4">
        <f t="shared" si="5"/>
        <v>0.90575068781838342</v>
      </c>
      <c r="N17" s="3">
        <f t="shared" si="6"/>
        <v>81.175492313679342</v>
      </c>
      <c r="O17" s="3">
        <f t="shared" si="7"/>
        <v>18.824507686320658</v>
      </c>
    </row>
    <row r="18" spans="1:15" x14ac:dyDescent="0.25">
      <c r="A18" s="2">
        <v>3900000</v>
      </c>
      <c r="B18" s="2">
        <v>-8.4759092999999994E-2</v>
      </c>
      <c r="C18" s="2">
        <v>0.13214346699999999</v>
      </c>
      <c r="D18" s="2">
        <v>0.12595197499999999</v>
      </c>
      <c r="E18" s="9">
        <v>-1.690158E-3</v>
      </c>
      <c r="F18" s="3"/>
      <c r="G18" s="3">
        <f t="shared" si="1"/>
        <v>3.9</v>
      </c>
      <c r="H18" s="3">
        <f t="shared" si="2"/>
        <v>1.3724523492638683</v>
      </c>
      <c r="I18" s="4">
        <f t="shared" si="3"/>
        <v>17.995118392882283</v>
      </c>
      <c r="J18" s="4">
        <f>IMABS('LoadResistor 2400 Ohm LossCalib'!G13)</f>
        <v>16.93</v>
      </c>
      <c r="K18" s="4">
        <f t="shared" si="4"/>
        <v>1.0651183928822832</v>
      </c>
      <c r="L18" s="4">
        <f t="shared" si="0"/>
        <v>0.10837730489712831</v>
      </c>
      <c r="M18" s="4">
        <f t="shared" si="5"/>
        <v>0.95674108798515489</v>
      </c>
      <c r="N18" s="3">
        <f t="shared" si="6"/>
        <v>80.227986213568613</v>
      </c>
      <c r="O18" s="3">
        <f t="shared" si="7"/>
        <v>19.772013786431387</v>
      </c>
    </row>
    <row r="19" spans="1:15" x14ac:dyDescent="0.25">
      <c r="A19" s="2">
        <v>4190000</v>
      </c>
      <c r="B19" s="2">
        <v>-8.4030262999999994E-2</v>
      </c>
      <c r="C19" s="2">
        <v>0.118017703</v>
      </c>
      <c r="D19" s="2">
        <v>0.12582275200000001</v>
      </c>
      <c r="E19" s="9">
        <v>-5.2389079999999996E-3</v>
      </c>
      <c r="F19" s="3"/>
      <c r="G19" s="3">
        <f t="shared" si="1"/>
        <v>4.1900000000000004</v>
      </c>
      <c r="H19" s="3">
        <f t="shared" si="2"/>
        <v>1.3388440489395625</v>
      </c>
      <c r="I19" s="4">
        <f t="shared" si="3"/>
        <v>17.997293745006303</v>
      </c>
      <c r="J19" s="4">
        <f>IMABS('LoadResistor 2400 Ohm LossCalib'!G14)</f>
        <v>16.96</v>
      </c>
      <c r="K19" s="4">
        <f t="shared" si="4"/>
        <v>1.037293745006302</v>
      </c>
      <c r="L19" s="4">
        <f t="shared" si="0"/>
        <v>9.2125453217156913E-2</v>
      </c>
      <c r="M19" s="4">
        <f t="shared" si="5"/>
        <v>0.94516829178914508</v>
      </c>
      <c r="N19" s="3">
        <f t="shared" si="6"/>
        <v>80.44205761549135</v>
      </c>
      <c r="O19" s="3">
        <f t="shared" si="7"/>
        <v>19.55794238450865</v>
      </c>
    </row>
    <row r="20" spans="1:15" x14ac:dyDescent="0.25">
      <c r="A20" s="2">
        <v>4480000</v>
      </c>
      <c r="B20" s="2">
        <v>-8.3742602999999999E-2</v>
      </c>
      <c r="C20" s="2">
        <v>0.105755954</v>
      </c>
      <c r="D20" s="2">
        <v>0.12566140200000001</v>
      </c>
      <c r="E20" s="9">
        <v>-8.5698430000000006E-3</v>
      </c>
      <c r="F20" s="3"/>
      <c r="G20" s="3">
        <f t="shared" si="1"/>
        <v>4.4800000000000004</v>
      </c>
      <c r="H20" s="3">
        <f t="shared" si="2"/>
        <v>1.3118628956352691</v>
      </c>
      <c r="I20" s="4">
        <f t="shared" si="3"/>
        <v>17.995809979196512</v>
      </c>
      <c r="J20" s="4">
        <f>IMABS('LoadResistor 2400 Ohm LossCalib'!G15)</f>
        <v>16.940000000000001</v>
      </c>
      <c r="K20" s="4">
        <f t="shared" si="4"/>
        <v>1.0558099791965105</v>
      </c>
      <c r="L20" s="4">
        <f t="shared" si="0"/>
        <v>7.975709503407967E-2</v>
      </c>
      <c r="M20" s="4">
        <f t="shared" si="5"/>
        <v>0.97605288416243086</v>
      </c>
      <c r="N20" s="3">
        <f t="shared" si="6"/>
        <v>79.872028001255742</v>
      </c>
      <c r="O20" s="3">
        <f t="shared" si="7"/>
        <v>20.127971998744258</v>
      </c>
    </row>
    <row r="21" spans="1:15" x14ac:dyDescent="0.25">
      <c r="A21" s="2">
        <v>4770000</v>
      </c>
      <c r="B21" s="2">
        <v>-8.4078311000000003E-2</v>
      </c>
      <c r="C21" s="2">
        <v>9.4941637999999995E-2</v>
      </c>
      <c r="D21" s="2">
        <v>0.12544219100000001</v>
      </c>
      <c r="E21" s="9">
        <v>-1.1668267E-2</v>
      </c>
      <c r="F21" s="3"/>
      <c r="G21" s="3">
        <f t="shared" si="1"/>
        <v>4.7699999999999996</v>
      </c>
      <c r="H21" s="3">
        <f t="shared" si="2"/>
        <v>1.2904760465103255</v>
      </c>
      <c r="I21" s="4">
        <f t="shared" si="3"/>
        <v>17.99371307506906</v>
      </c>
      <c r="J21" s="4">
        <f>IMABS('LoadResistor 2400 Ohm LossCalib'!G16)</f>
        <v>16.93</v>
      </c>
      <c r="K21" s="4">
        <f t="shared" si="4"/>
        <v>1.0637130750690602</v>
      </c>
      <c r="L21" s="4">
        <f t="shared" si="0"/>
        <v>7.0415696669895028E-2</v>
      </c>
      <c r="M21" s="4">
        <f t="shared" si="5"/>
        <v>0.99329737839916521</v>
      </c>
      <c r="N21" s="3">
        <f t="shared" si="6"/>
        <v>79.555509629933951</v>
      </c>
      <c r="O21" s="3">
        <f t="shared" si="7"/>
        <v>20.444490370066049</v>
      </c>
    </row>
    <row r="22" spans="1:15" x14ac:dyDescent="0.25">
      <c r="A22" s="2">
        <v>5060000</v>
      </c>
      <c r="B22" s="2">
        <v>-8.4187150000000002E-2</v>
      </c>
      <c r="C22" s="2">
        <v>8.4834218000000003E-2</v>
      </c>
      <c r="D22" s="2">
        <v>0.12509714</v>
      </c>
      <c r="E22" s="9">
        <v>-1.4702879E-2</v>
      </c>
      <c r="F22" s="3"/>
      <c r="G22" s="3">
        <f t="shared" si="1"/>
        <v>5.0599999999999996</v>
      </c>
      <c r="H22" s="3">
        <f t="shared" si="2"/>
        <v>1.2714806203851887</v>
      </c>
      <c r="I22" s="4">
        <f t="shared" si="3"/>
        <v>17.995470827874229</v>
      </c>
      <c r="J22" s="4">
        <f>IMABS('LoadResistor 2400 Ohm LossCalib'!G17)</f>
        <v>16.920000000000002</v>
      </c>
      <c r="K22" s="4">
        <f t="shared" si="4"/>
        <v>1.0754708278742271</v>
      </c>
      <c r="L22" s="4">
        <f t="shared" si="0"/>
        <v>6.248335309759806E-2</v>
      </c>
      <c r="M22" s="4">
        <f t="shared" si="5"/>
        <v>1.012987474776629</v>
      </c>
      <c r="N22" s="3">
        <f t="shared" si="6"/>
        <v>79.195636302122935</v>
      </c>
      <c r="O22" s="3">
        <f t="shared" si="7"/>
        <v>20.804363697877065</v>
      </c>
    </row>
    <row r="23" spans="1:15" x14ac:dyDescent="0.25">
      <c r="A23" s="2">
        <v>5350000</v>
      </c>
      <c r="B23" s="2">
        <v>-8.4842465000000006E-2</v>
      </c>
      <c r="C23" s="2">
        <v>7.5761914E-2</v>
      </c>
      <c r="D23" s="2">
        <v>0.124778658</v>
      </c>
      <c r="E23" s="9">
        <v>-1.7482977E-2</v>
      </c>
      <c r="F23" s="3"/>
      <c r="G23" s="3">
        <f t="shared" si="1"/>
        <v>5.35</v>
      </c>
      <c r="H23" s="3">
        <f t="shared" si="2"/>
        <v>1.256688932214078</v>
      </c>
      <c r="I23" s="4">
        <f t="shared" si="3"/>
        <v>17.992761993552943</v>
      </c>
      <c r="J23" s="4">
        <f>IMABS('LoadResistor 2400 Ohm LossCalib'!G18)</f>
        <v>16.91</v>
      </c>
      <c r="K23" s="4">
        <f t="shared" si="4"/>
        <v>1.0827619935529427</v>
      </c>
      <c r="L23" s="4">
        <f t="shared" si="0"/>
        <v>5.6556163273244114E-2</v>
      </c>
      <c r="M23" s="4">
        <f t="shared" si="5"/>
        <v>1.0262058302796986</v>
      </c>
      <c r="N23" s="3">
        <f t="shared" si="6"/>
        <v>78.954959839938212</v>
      </c>
      <c r="O23" s="3">
        <f t="shared" si="7"/>
        <v>21.045040160061788</v>
      </c>
    </row>
    <row r="24" spans="1:15" x14ac:dyDescent="0.25">
      <c r="A24" s="2">
        <v>5640000</v>
      </c>
      <c r="B24" s="2">
        <v>-8.5482432999999997E-2</v>
      </c>
      <c r="C24" s="2">
        <v>6.7468963000000007E-2</v>
      </c>
      <c r="D24" s="2">
        <v>0.12442429300000001</v>
      </c>
      <c r="E24" s="9">
        <v>-2.0201878E-2</v>
      </c>
      <c r="F24" s="3"/>
      <c r="G24" s="3">
        <f t="shared" si="1"/>
        <v>5.64</v>
      </c>
      <c r="H24" s="3">
        <f t="shared" si="2"/>
        <v>1.2444181381153694</v>
      </c>
      <c r="I24" s="4">
        <f t="shared" si="3"/>
        <v>17.988892066229905</v>
      </c>
      <c r="J24" s="4">
        <f>IMABS('LoadResistor 2400 Ohm LossCalib'!G19)</f>
        <v>16.91</v>
      </c>
      <c r="K24" s="4">
        <f t="shared" si="4"/>
        <v>1.0788920662299049</v>
      </c>
      <c r="L24" s="4">
        <f t="shared" si="0"/>
        <v>5.1812156304743361E-2</v>
      </c>
      <c r="M24" s="4">
        <f t="shared" si="5"/>
        <v>1.0270799099251615</v>
      </c>
      <c r="N24" s="3">
        <f t="shared" si="6"/>
        <v>78.93907062611494</v>
      </c>
      <c r="O24" s="3">
        <f t="shared" si="7"/>
        <v>21.06092937388506</v>
      </c>
    </row>
    <row r="25" spans="1:15" x14ac:dyDescent="0.25">
      <c r="A25" s="2">
        <v>5930000</v>
      </c>
      <c r="B25" s="2">
        <v>-8.6207300000000001E-2</v>
      </c>
      <c r="C25" s="2">
        <v>5.9707362E-2</v>
      </c>
      <c r="D25" s="2">
        <v>0.124039635</v>
      </c>
      <c r="E25" s="9">
        <v>-2.2807523E-2</v>
      </c>
      <c r="F25" s="3"/>
      <c r="G25" s="3">
        <f t="shared" si="1"/>
        <v>5.93</v>
      </c>
      <c r="H25" s="3">
        <f t="shared" si="2"/>
        <v>1.2342998473721591</v>
      </c>
      <c r="I25" s="4">
        <f t="shared" si="3"/>
        <v>17.984386353616529</v>
      </c>
      <c r="J25" s="4">
        <f>IMABS('LoadResistor 2400 Ohm LossCalib'!G20)</f>
        <v>16.899999999999999</v>
      </c>
      <c r="K25" s="4">
        <f t="shared" si="4"/>
        <v>1.0843863536165301</v>
      </c>
      <c r="L25" s="4">
        <f t="shared" si="0"/>
        <v>4.802245087701186E-2</v>
      </c>
      <c r="M25" s="4">
        <f t="shared" si="5"/>
        <v>1.0363639027395182</v>
      </c>
      <c r="N25" s="3">
        <f t="shared" si="6"/>
        <v>78.770501367631397</v>
      </c>
      <c r="O25" s="3">
        <f t="shared" si="7"/>
        <v>21.229498632368603</v>
      </c>
    </row>
    <row r="26" spans="1:15" x14ac:dyDescent="0.25">
      <c r="A26" s="2">
        <v>6220000</v>
      </c>
      <c r="B26" s="2">
        <v>-8.7033769999999996E-2</v>
      </c>
      <c r="C26" s="2">
        <v>5.2549861000000003E-2</v>
      </c>
      <c r="D26" s="2">
        <v>0.123678021</v>
      </c>
      <c r="E26" s="9">
        <v>-2.5436501E-2</v>
      </c>
      <c r="F26" s="3"/>
      <c r="G26" s="3">
        <f t="shared" si="1"/>
        <v>6.22</v>
      </c>
      <c r="H26" s="3">
        <f t="shared" si="2"/>
        <v>1.2263481781109022</v>
      </c>
      <c r="I26" s="4">
        <f t="shared" si="3"/>
        <v>17.974226409495198</v>
      </c>
      <c r="J26" s="4">
        <f>IMABS('LoadResistor 2400 Ohm LossCalib'!G21)</f>
        <v>16.88</v>
      </c>
      <c r="K26" s="4">
        <f t="shared" si="4"/>
        <v>1.0942264094951994</v>
      </c>
      <c r="L26" s="4">
        <f t="shared" si="0"/>
        <v>4.512387514115624E-2</v>
      </c>
      <c r="M26" s="4">
        <f t="shared" si="5"/>
        <v>1.0491025343540432</v>
      </c>
      <c r="N26" s="3">
        <f t="shared" si="6"/>
        <v>78.539791961610177</v>
      </c>
      <c r="O26" s="3">
        <f t="shared" si="7"/>
        <v>21.460208038389823</v>
      </c>
    </row>
    <row r="27" spans="1:15" x14ac:dyDescent="0.25">
      <c r="A27" s="2">
        <v>6510000</v>
      </c>
      <c r="B27" s="2">
        <v>-8.8443793000000007E-2</v>
      </c>
      <c r="C27" s="2">
        <v>4.6132117E-2</v>
      </c>
      <c r="D27" s="2">
        <v>0.123411148</v>
      </c>
      <c r="E27" s="2">
        <v>-2.7815748000000001E-2</v>
      </c>
      <c r="F27" s="3"/>
      <c r="G27" s="3">
        <f t="shared" si="1"/>
        <v>6.51</v>
      </c>
      <c r="H27" s="3">
        <f t="shared" si="2"/>
        <v>1.2216102336836769</v>
      </c>
      <c r="I27" s="4">
        <f t="shared" si="3"/>
        <v>17.957707168037405</v>
      </c>
      <c r="J27" s="4">
        <f>IMABS('LoadResistor 2400 Ohm LossCalib'!G22)</f>
        <v>16.87</v>
      </c>
      <c r="K27" s="4">
        <f t="shared" si="4"/>
        <v>1.0877071680374044</v>
      </c>
      <c r="L27" s="4">
        <f t="shared" si="0"/>
        <v>4.3430810176060097E-2</v>
      </c>
      <c r="M27" s="4">
        <f t="shared" si="5"/>
        <v>1.0442763578613443</v>
      </c>
      <c r="N27" s="3">
        <f t="shared" si="6"/>
        <v>78.62711924826236</v>
      </c>
      <c r="O27" s="3">
        <f t="shared" si="7"/>
        <v>21.37288075173764</v>
      </c>
    </row>
    <row r="28" spans="1:15" x14ac:dyDescent="0.25">
      <c r="A28" s="2">
        <v>6800000</v>
      </c>
      <c r="B28" s="2">
        <v>-8.9884057000000003E-2</v>
      </c>
      <c r="C28" s="2">
        <v>3.9941328999999998E-2</v>
      </c>
      <c r="D28" s="2">
        <v>0.12317641</v>
      </c>
      <c r="E28" s="9">
        <v>-3.0527874E-2</v>
      </c>
      <c r="F28" s="3"/>
      <c r="G28" s="3">
        <f t="shared" si="1"/>
        <v>6.8</v>
      </c>
      <c r="H28" s="3">
        <f t="shared" si="2"/>
        <v>1.2181772518646097</v>
      </c>
      <c r="I28" s="4">
        <f t="shared" si="3"/>
        <v>17.930560153983052</v>
      </c>
      <c r="J28" s="4">
        <f>IMABS('LoadResistor 2400 Ohm LossCalib'!G23)</f>
        <v>16.88</v>
      </c>
      <c r="K28" s="4">
        <f t="shared" si="4"/>
        <v>1.0505601539830529</v>
      </c>
      <c r="L28" s="4">
        <f t="shared" si="0"/>
        <v>4.2220177024724026E-2</v>
      </c>
      <c r="M28" s="4">
        <f t="shared" si="5"/>
        <v>1.0083399769583288</v>
      </c>
      <c r="N28" s="3">
        <f t="shared" si="6"/>
        <v>79.280430967642872</v>
      </c>
      <c r="O28" s="3">
        <f t="shared" si="7"/>
        <v>20.719569032357128</v>
      </c>
    </row>
    <row r="29" spans="1:15" x14ac:dyDescent="0.25">
      <c r="A29" s="2">
        <v>7090000</v>
      </c>
      <c r="B29" s="2">
        <v>-9.1231672999999999E-2</v>
      </c>
      <c r="C29" s="2">
        <v>3.4332603000000003E-2</v>
      </c>
      <c r="D29" s="2">
        <v>0.122036747</v>
      </c>
      <c r="E29" s="9">
        <v>-3.2901339000000002E-2</v>
      </c>
      <c r="F29" s="3"/>
      <c r="G29" s="3">
        <f t="shared" si="1"/>
        <v>7.09</v>
      </c>
      <c r="H29" s="3">
        <f t="shared" si="2"/>
        <v>1.216012277755699</v>
      </c>
      <c r="I29" s="4">
        <f t="shared" si="3"/>
        <v>17.965464721724373</v>
      </c>
      <c r="J29" s="4">
        <f>IMABS('LoadResistor 2400 Ohm LossCalib'!G24)</f>
        <v>16.88</v>
      </c>
      <c r="K29" s="4">
        <f t="shared" si="4"/>
        <v>1.0854647217243745</v>
      </c>
      <c r="L29" s="4">
        <f t="shared" si="0"/>
        <v>4.146373275808219E-2</v>
      </c>
      <c r="M29" s="4">
        <f t="shared" si="5"/>
        <v>1.0440009889662922</v>
      </c>
      <c r="N29" s="3">
        <f t="shared" si="6"/>
        <v>78.632104839901658</v>
      </c>
      <c r="O29" s="3">
        <f t="shared" si="7"/>
        <v>21.367895160098342</v>
      </c>
    </row>
    <row r="30" spans="1:15" x14ac:dyDescent="0.25">
      <c r="A30" s="2">
        <v>7380000</v>
      </c>
      <c r="B30" s="2">
        <v>-9.2695510999999994E-2</v>
      </c>
      <c r="C30" s="2">
        <v>2.8836818E-2</v>
      </c>
      <c r="D30" s="2">
        <v>0.12130326700000001</v>
      </c>
      <c r="E30" s="9">
        <v>-3.5087287000000002E-2</v>
      </c>
      <c r="F30" s="3"/>
      <c r="G30" s="3">
        <f t="shared" si="1"/>
        <v>7.38</v>
      </c>
      <c r="H30" s="3">
        <f t="shared" si="2"/>
        <v>1.2150292615713698</v>
      </c>
      <c r="I30" s="4">
        <f t="shared" si="3"/>
        <v>17.973591265045471</v>
      </c>
      <c r="J30" s="4">
        <f>IMABS('LoadResistor 2400 Ohm LossCalib'!G25)</f>
        <v>16.96</v>
      </c>
      <c r="K30" s="4">
        <f t="shared" si="4"/>
        <v>1.0135912650454699</v>
      </c>
      <c r="L30" s="4">
        <f t="shared" si="0"/>
        <v>4.1122071499810099E-2</v>
      </c>
      <c r="M30" s="4">
        <f t="shared" si="5"/>
        <v>0.97246919354565986</v>
      </c>
      <c r="N30" s="3">
        <f t="shared" si="6"/>
        <v>79.937963623145706</v>
      </c>
      <c r="O30" s="3">
        <f t="shared" si="7"/>
        <v>20.062036376854294</v>
      </c>
    </row>
    <row r="31" spans="1:15" x14ac:dyDescent="0.25">
      <c r="A31" s="2">
        <v>7670000</v>
      </c>
      <c r="B31" s="2">
        <v>-9.4446769999999999E-2</v>
      </c>
      <c r="C31" s="2">
        <v>2.3827204000000001E-2</v>
      </c>
      <c r="D31" s="2">
        <v>0.12072965500000001</v>
      </c>
      <c r="E31" s="9">
        <v>-3.7387333000000002E-2</v>
      </c>
      <c r="F31" s="3"/>
      <c r="G31" s="3">
        <f t="shared" si="1"/>
        <v>7.67</v>
      </c>
      <c r="H31" s="3">
        <f t="shared" si="2"/>
        <v>1.2158356809918311</v>
      </c>
      <c r="I31" s="4">
        <f t="shared" si="3"/>
        <v>17.966009398582226</v>
      </c>
      <c r="J31" s="4">
        <f>IMABS('LoadResistor 2400 Ohm LossCalib'!G26)</f>
        <v>16.95</v>
      </c>
      <c r="K31" s="4">
        <f t="shared" si="4"/>
        <v>1.0160093985822272</v>
      </c>
      <c r="L31" s="4">
        <f t="shared" si="0"/>
        <v>4.1402270764647073E-2</v>
      </c>
      <c r="M31" s="4">
        <f t="shared" si="5"/>
        <v>0.97460712781758008</v>
      </c>
      <c r="N31" s="3">
        <f t="shared" si="6"/>
        <v>79.898621641968973</v>
      </c>
      <c r="O31" s="3">
        <f t="shared" si="7"/>
        <v>20.101378358031027</v>
      </c>
    </row>
    <row r="32" spans="1:15" x14ac:dyDescent="0.25">
      <c r="A32" s="2">
        <v>7960000</v>
      </c>
      <c r="B32" s="2">
        <v>-9.6780903000000001E-2</v>
      </c>
      <c r="C32" s="2">
        <v>1.9072445E-2</v>
      </c>
      <c r="D32" s="2">
        <v>0.120036035</v>
      </c>
      <c r="E32" s="9">
        <v>-3.9680838000000003E-2</v>
      </c>
      <c r="F32" s="3"/>
      <c r="G32" s="3">
        <f t="shared" si="1"/>
        <v>7.96</v>
      </c>
      <c r="H32" s="3">
        <f t="shared" si="2"/>
        <v>1.2188749011006412</v>
      </c>
      <c r="I32" s="4">
        <f t="shared" si="3"/>
        <v>17.963357606460203</v>
      </c>
      <c r="J32" s="4">
        <f>IMABS('LoadResistor 2400 Ohm LossCalib'!G27)</f>
        <v>16.96</v>
      </c>
      <c r="K32" s="4">
        <f t="shared" si="4"/>
        <v>1.0033576064602023</v>
      </c>
      <c r="L32" s="4">
        <f t="shared" si="0"/>
        <v>4.2465097592055259E-2</v>
      </c>
      <c r="M32" s="4">
        <f t="shared" si="5"/>
        <v>0.96089250886814703</v>
      </c>
      <c r="N32" s="3">
        <f t="shared" si="6"/>
        <v>80.151332925106729</v>
      </c>
      <c r="O32" s="3">
        <f t="shared" si="7"/>
        <v>19.848667074893271</v>
      </c>
    </row>
    <row r="33" spans="1:15" x14ac:dyDescent="0.25">
      <c r="A33" s="2">
        <v>8250000</v>
      </c>
      <c r="B33" s="2">
        <v>-9.8524904999999996E-2</v>
      </c>
      <c r="C33" s="2">
        <v>1.468974E-2</v>
      </c>
      <c r="D33" s="2">
        <v>0.11923199800000001</v>
      </c>
      <c r="E33" s="9">
        <v>-4.1884354999999998E-2</v>
      </c>
      <c r="F33" s="3"/>
      <c r="G33" s="3">
        <f t="shared" si="1"/>
        <v>8.25</v>
      </c>
      <c r="H33" s="3">
        <f t="shared" si="2"/>
        <v>1.2212694994520166</v>
      </c>
      <c r="I33" s="4">
        <f t="shared" si="3"/>
        <v>17.966796230128224</v>
      </c>
      <c r="J33" s="4">
        <f>IMABS('LoadResistor 2400 Ohm LossCalib'!G28)</f>
        <v>16.96</v>
      </c>
      <c r="K33" s="4">
        <f t="shared" si="4"/>
        <v>1.0067962301282236</v>
      </c>
      <c r="L33" s="4">
        <f t="shared" si="0"/>
        <v>4.3310042914668952E-2</v>
      </c>
      <c r="M33" s="4">
        <f t="shared" si="5"/>
        <v>0.96348618721355461</v>
      </c>
      <c r="N33" s="3">
        <f t="shared" si="6"/>
        <v>80.103479516677268</v>
      </c>
      <c r="O33" s="3">
        <f t="shared" si="7"/>
        <v>19.896520483322732</v>
      </c>
    </row>
    <row r="34" spans="1:15" x14ac:dyDescent="0.25">
      <c r="A34" s="2">
        <v>8540000</v>
      </c>
      <c r="B34" s="2">
        <v>-0.10064847</v>
      </c>
      <c r="C34" s="2">
        <v>1.0587801000000001E-2</v>
      </c>
      <c r="D34" s="2">
        <v>0.118494056</v>
      </c>
      <c r="E34" s="9">
        <v>-4.411491E-2</v>
      </c>
      <c r="F34" s="3"/>
      <c r="G34" s="3">
        <f t="shared" si="1"/>
        <v>8.5399999999999991</v>
      </c>
      <c r="H34" s="3">
        <f t="shared" si="2"/>
        <v>1.225198633410119</v>
      </c>
      <c r="I34" s="4">
        <f t="shared" si="3"/>
        <v>17.962339325944324</v>
      </c>
      <c r="J34" s="4">
        <f>IMABS('LoadResistor 2400 Ohm LossCalib'!G29)</f>
        <v>16.899999999999999</v>
      </c>
      <c r="K34" s="4">
        <f t="shared" si="4"/>
        <v>1.0623393259443255</v>
      </c>
      <c r="L34" s="4">
        <f t="shared" si="0"/>
        <v>4.4710740504993456E-2</v>
      </c>
      <c r="M34" s="4">
        <f t="shared" si="5"/>
        <v>1.0176285854393321</v>
      </c>
      <c r="N34" s="3">
        <f t="shared" si="6"/>
        <v>79.111048677328213</v>
      </c>
      <c r="O34" s="3">
        <f t="shared" si="7"/>
        <v>20.888951322671787</v>
      </c>
    </row>
    <row r="35" spans="1:15" x14ac:dyDescent="0.25">
      <c r="A35" s="2">
        <v>8830000</v>
      </c>
      <c r="B35" s="2">
        <v>-0.1029732</v>
      </c>
      <c r="C35" s="2">
        <v>6.8376160000000004E-3</v>
      </c>
      <c r="D35" s="2">
        <v>0.117846958</v>
      </c>
      <c r="E35" s="9">
        <v>-4.6241074E-2</v>
      </c>
      <c r="F35" s="3"/>
      <c r="G35" s="3">
        <f t="shared" si="1"/>
        <v>8.83</v>
      </c>
      <c r="H35" s="3">
        <f t="shared" si="2"/>
        <v>1.2301515648987884</v>
      </c>
      <c r="I35" s="4">
        <f t="shared" si="3"/>
        <v>17.95171001726375</v>
      </c>
      <c r="J35" s="4">
        <f>IMABS('LoadResistor 2400 Ohm LossCalib'!G30)</f>
        <v>16.91</v>
      </c>
      <c r="K35" s="4">
        <f t="shared" si="4"/>
        <v>1.0417100172637497</v>
      </c>
      <c r="L35" s="4">
        <f t="shared" si="0"/>
        <v>4.6501441333480678E-2</v>
      </c>
      <c r="M35" s="4">
        <f t="shared" si="5"/>
        <v>0.99520857593026901</v>
      </c>
      <c r="N35" s="3">
        <f t="shared" si="6"/>
        <v>79.520507379303567</v>
      </c>
      <c r="O35" s="3">
        <f t="shared" si="7"/>
        <v>20.479492620696433</v>
      </c>
    </row>
    <row r="36" spans="1:15" x14ac:dyDescent="0.25">
      <c r="A36" s="2">
        <v>9120000</v>
      </c>
      <c r="B36" s="2">
        <v>-0.10537061</v>
      </c>
      <c r="C36" s="2">
        <v>3.2838009999999998E-3</v>
      </c>
      <c r="D36" s="2">
        <v>0.11698272</v>
      </c>
      <c r="E36" s="9">
        <v>-4.839475E-2</v>
      </c>
      <c r="F36" s="3"/>
      <c r="G36" s="3">
        <f t="shared" si="1"/>
        <v>9.1199999999999992</v>
      </c>
      <c r="H36" s="3">
        <f t="shared" si="2"/>
        <v>1.2356904343985353</v>
      </c>
      <c r="I36" s="4">
        <f t="shared" si="3"/>
        <v>17.951475298648724</v>
      </c>
      <c r="J36" s="4">
        <f>IMABS('LoadResistor 2400 Ohm LossCalib'!G31)</f>
        <v>16.93</v>
      </c>
      <c r="K36" s="4">
        <f t="shared" si="4"/>
        <v>1.0214752986487241</v>
      </c>
      <c r="L36" s="4">
        <f t="shared" si="0"/>
        <v>4.8536612011943842E-2</v>
      </c>
      <c r="M36" s="4">
        <f t="shared" si="5"/>
        <v>0.97293868663678029</v>
      </c>
      <c r="N36" s="3">
        <f t="shared" si="6"/>
        <v>79.929322414317909</v>
      </c>
      <c r="O36" s="3">
        <f t="shared" si="7"/>
        <v>20.070677585682091</v>
      </c>
    </row>
    <row r="37" spans="1:15" x14ac:dyDescent="0.25">
      <c r="A37" s="2">
        <v>9410000</v>
      </c>
      <c r="B37" s="2">
        <v>-0.107564143</v>
      </c>
      <c r="C37" s="2">
        <v>3.2838009999999998E-3</v>
      </c>
      <c r="D37" s="2">
        <v>0.116170078</v>
      </c>
      <c r="E37" s="9">
        <v>-5.0569579000000003E-2</v>
      </c>
      <c r="F37" s="3"/>
      <c r="G37" s="3">
        <f t="shared" si="1"/>
        <v>9.41</v>
      </c>
      <c r="H37" s="3">
        <f t="shared" si="2"/>
        <v>1.2411832715091309</v>
      </c>
      <c r="I37" s="4">
        <f t="shared" si="3"/>
        <v>17.944500345032282</v>
      </c>
      <c r="J37" s="4">
        <f>IMABS('LoadResistor 2400 Ohm LossCalib'!G32)</f>
        <v>16.89</v>
      </c>
      <c r="K37" s="4">
        <f t="shared" si="4"/>
        <v>1.054500345032281</v>
      </c>
      <c r="L37" s="4">
        <f t="shared" si="0"/>
        <v>5.058839430844695E-2</v>
      </c>
      <c r="M37" s="4">
        <f t="shared" si="5"/>
        <v>1.0039119507238341</v>
      </c>
      <c r="N37" s="3">
        <f t="shared" si="6"/>
        <v>79.361305781925452</v>
      </c>
      <c r="O37" s="3">
        <f t="shared" si="7"/>
        <v>20.638694218074548</v>
      </c>
    </row>
    <row r="38" spans="1:15" x14ac:dyDescent="0.25">
      <c r="A38" s="2">
        <v>9700000</v>
      </c>
      <c r="B38" s="2">
        <v>-0.11032325</v>
      </c>
      <c r="C38" s="2">
        <v>-3.1886359999999999E-3</v>
      </c>
      <c r="D38" s="2">
        <v>0.115216523</v>
      </c>
      <c r="E38" s="9">
        <v>-5.2541453000000002E-2</v>
      </c>
      <c r="F38" s="3"/>
      <c r="G38" s="3">
        <f t="shared" si="1"/>
        <v>9.6999999999999993</v>
      </c>
      <c r="H38" s="3">
        <f t="shared" si="2"/>
        <v>1.2481239079406972</v>
      </c>
      <c r="I38" s="4">
        <f t="shared" si="3"/>
        <v>17.94918808613691</v>
      </c>
      <c r="J38" s="4">
        <f>IMABS('LoadResistor 2400 Ohm LossCalib'!G33)</f>
        <v>16.91</v>
      </c>
      <c r="K38" s="4">
        <f t="shared" si="4"/>
        <v>1.0391880861369103</v>
      </c>
      <c r="L38" s="4">
        <f t="shared" si="0"/>
        <v>5.3227948430664966E-2</v>
      </c>
      <c r="M38" s="4">
        <f t="shared" si="5"/>
        <v>0.98596013770624535</v>
      </c>
      <c r="N38" s="3">
        <f t="shared" si="6"/>
        <v>79.690029249547194</v>
      </c>
      <c r="O38" s="3">
        <f t="shared" si="7"/>
        <v>20.309970750452806</v>
      </c>
    </row>
    <row r="39" spans="1:15" x14ac:dyDescent="0.25">
      <c r="A39" s="2">
        <v>9990000</v>
      </c>
      <c r="B39" s="2">
        <v>-0.113073796</v>
      </c>
      <c r="C39" s="2">
        <v>-5.9195619999999997E-3</v>
      </c>
      <c r="D39" s="2">
        <v>0.11434947600000001</v>
      </c>
      <c r="E39" s="9">
        <v>-5.4720230000000002E-2</v>
      </c>
      <c r="F39" s="3"/>
      <c r="G39" s="3">
        <f t="shared" si="1"/>
        <v>9.99</v>
      </c>
      <c r="H39" s="3">
        <f t="shared" si="2"/>
        <v>1.2553727901331286</v>
      </c>
      <c r="I39" s="4">
        <f t="shared" si="3"/>
        <v>17.93981252288625</v>
      </c>
      <c r="J39" s="4">
        <f>IMABS('LoadResistor 2400 Ohm LossCalib'!G34)</f>
        <v>16.93</v>
      </c>
      <c r="K39" s="4">
        <f t="shared" si="4"/>
        <v>1.00981252288625</v>
      </c>
      <c r="L39" s="4">
        <f t="shared" si="0"/>
        <v>5.603970667843642E-2</v>
      </c>
      <c r="M39" s="4">
        <f t="shared" si="5"/>
        <v>0.95377281620781362</v>
      </c>
      <c r="N39" s="3">
        <f t="shared" si="6"/>
        <v>80.282838364800085</v>
      </c>
      <c r="O39" s="3">
        <f t="shared" si="7"/>
        <v>19.717161635199915</v>
      </c>
    </row>
    <row r="40" spans="1:15" x14ac:dyDescent="0.25">
      <c r="A40" s="2">
        <v>10280000</v>
      </c>
      <c r="B40" s="2">
        <v>-0.115696892</v>
      </c>
      <c r="C40" s="2">
        <v>-8.0691530000000008E-3</v>
      </c>
      <c r="D40" s="2">
        <v>0.113256782</v>
      </c>
      <c r="E40" s="9">
        <v>-5.6663027999999997E-2</v>
      </c>
      <c r="F40" s="3"/>
      <c r="G40" s="3">
        <f t="shared" si="1"/>
        <v>10.28</v>
      </c>
      <c r="H40" s="3">
        <f t="shared" si="2"/>
        <v>1.2623869758942683</v>
      </c>
      <c r="I40" s="4">
        <f t="shared" si="3"/>
        <v>17.948552768173268</v>
      </c>
      <c r="J40" s="4">
        <f>IMABS('LoadResistor 2400 Ohm LossCalib'!G35)</f>
        <v>16.87</v>
      </c>
      <c r="K40" s="4">
        <f t="shared" si="4"/>
        <v>1.0785527681732674</v>
      </c>
      <c r="L40" s="4">
        <f t="shared" si="0"/>
        <v>5.8812873765933811E-2</v>
      </c>
      <c r="M40" s="4">
        <f t="shared" si="5"/>
        <v>1.0197398944073335</v>
      </c>
      <c r="N40" s="3">
        <f t="shared" si="6"/>
        <v>79.072598436756195</v>
      </c>
      <c r="O40" s="3">
        <f t="shared" si="7"/>
        <v>20.927401563243805</v>
      </c>
    </row>
    <row r="41" spans="1:15" x14ac:dyDescent="0.25">
      <c r="A41" s="2">
        <v>10570000</v>
      </c>
      <c r="B41" s="2">
        <v>-0.118486061</v>
      </c>
      <c r="C41" s="2">
        <v>-1.0461078E-2</v>
      </c>
      <c r="D41" s="2">
        <v>0.112338721</v>
      </c>
      <c r="E41" s="9">
        <v>-5.8659967E-2</v>
      </c>
      <c r="F41" s="3"/>
      <c r="G41" s="3">
        <f t="shared" si="1"/>
        <v>10.57</v>
      </c>
      <c r="H41" s="3">
        <f t="shared" si="2"/>
        <v>1.2700109115086953</v>
      </c>
      <c r="I41" s="4">
        <f t="shared" si="3"/>
        <v>17.942279596719967</v>
      </c>
      <c r="J41" s="4">
        <f>IMABS('LoadResistor 2400 Ohm LossCalib'!G36)</f>
        <v>16.91</v>
      </c>
      <c r="K41" s="4">
        <f t="shared" si="4"/>
        <v>1.0322795967199667</v>
      </c>
      <c r="L41" s="4">
        <f t="shared" si="0"/>
        <v>6.1884459246738757E-2</v>
      </c>
      <c r="M41" s="4">
        <f t="shared" si="5"/>
        <v>0.97039513747322792</v>
      </c>
      <c r="N41" s="3">
        <f t="shared" si="6"/>
        <v>79.976148638512072</v>
      </c>
      <c r="O41" s="3">
        <f t="shared" si="7"/>
        <v>20.023851361487928</v>
      </c>
    </row>
    <row r="42" spans="1:15" x14ac:dyDescent="0.25">
      <c r="A42" s="2">
        <v>10860000</v>
      </c>
      <c r="B42" s="2">
        <v>-0.121378414</v>
      </c>
      <c r="C42" s="2">
        <v>-1.2157451E-2</v>
      </c>
      <c r="D42" s="2">
        <v>0.11125444600000001</v>
      </c>
      <c r="E42" s="9">
        <v>-6.0697883000000001E-2</v>
      </c>
      <c r="F42" s="3"/>
      <c r="G42" s="3">
        <f t="shared" si="1"/>
        <v>10.86</v>
      </c>
      <c r="H42" s="3">
        <f t="shared" si="2"/>
        <v>1.277867355915727</v>
      </c>
      <c r="I42" s="4">
        <f t="shared" si="3"/>
        <v>17.942061983862963</v>
      </c>
      <c r="J42" s="4">
        <f>IMABS('LoadResistor 2400 Ohm LossCalib'!G37)</f>
        <v>16.89</v>
      </c>
      <c r="K42" s="4">
        <f t="shared" si="4"/>
        <v>1.0520619838629628</v>
      </c>
      <c r="L42" s="4">
        <f t="shared" si="0"/>
        <v>6.5110943194914422E-2</v>
      </c>
      <c r="M42" s="4">
        <f t="shared" si="5"/>
        <v>0.9869510406680484</v>
      </c>
      <c r="N42" s="3">
        <f t="shared" si="6"/>
        <v>79.67184894067934</v>
      </c>
      <c r="O42" s="3">
        <f t="shared" si="7"/>
        <v>20.32815105932066</v>
      </c>
    </row>
    <row r="43" spans="1:15" x14ac:dyDescent="0.25">
      <c r="A43" s="2">
        <v>11150000</v>
      </c>
      <c r="B43" s="2">
        <v>-0.124279059</v>
      </c>
      <c r="C43" s="2">
        <v>-1.3910436999999999E-2</v>
      </c>
      <c r="D43" s="2">
        <v>0.110159225</v>
      </c>
      <c r="E43" s="9">
        <v>-6.2634110000000007E-2</v>
      </c>
      <c r="F43" s="3"/>
      <c r="G43" s="3">
        <f t="shared" si="1"/>
        <v>11.15</v>
      </c>
      <c r="H43" s="3">
        <f t="shared" si="2"/>
        <v>1.2858582997453303</v>
      </c>
      <c r="I43" s="4">
        <f t="shared" si="3"/>
        <v>17.943062046201778</v>
      </c>
      <c r="J43" s="4">
        <f>IMABS('LoadResistor 2400 Ohm LossCalib'!G38)</f>
        <v>16.97</v>
      </c>
      <c r="K43" s="4">
        <f t="shared" si="4"/>
        <v>0.97306204620177894</v>
      </c>
      <c r="L43" s="4">
        <f t="shared" si="0"/>
        <v>6.8455062457300681E-2</v>
      </c>
      <c r="M43" s="4">
        <f t="shared" si="5"/>
        <v>0.90460698374447823</v>
      </c>
      <c r="N43" s="3">
        <f t="shared" si="6"/>
        <v>81.196872499450919</v>
      </c>
      <c r="O43" s="3">
        <f t="shared" si="7"/>
        <v>18.803127500549081</v>
      </c>
    </row>
    <row r="44" spans="1:15" x14ac:dyDescent="0.25">
      <c r="A44" s="2">
        <v>11440000</v>
      </c>
      <c r="B44" s="2">
        <v>-0.12700915300000001</v>
      </c>
      <c r="C44" s="2">
        <v>-1.5365274999999999E-2</v>
      </c>
      <c r="D44" s="2">
        <v>0.109167926</v>
      </c>
      <c r="E44" s="9">
        <v>-6.4600012999999998E-2</v>
      </c>
      <c r="F44" s="3"/>
      <c r="G44" s="3">
        <f t="shared" si="1"/>
        <v>11.44</v>
      </c>
      <c r="H44" s="3">
        <f t="shared" si="2"/>
        <v>1.2934075666831515</v>
      </c>
      <c r="I44" s="4">
        <f t="shared" si="3"/>
        <v>17.934224239917462</v>
      </c>
      <c r="J44" s="4">
        <f>IMABS('LoadResistor 2400 Ohm LossCalib'!G39)</f>
        <v>16.940000000000001</v>
      </c>
      <c r="K44" s="4">
        <f t="shared" si="4"/>
        <v>0.99422423991746101</v>
      </c>
      <c r="L44" s="4">
        <f t="shared" si="0"/>
        <v>7.1670934478988174E-2</v>
      </c>
      <c r="M44" s="4">
        <f t="shared" si="5"/>
        <v>0.9225533054384728</v>
      </c>
      <c r="N44" s="3">
        <f t="shared" si="6"/>
        <v>80.862035507604688</v>
      </c>
      <c r="O44" s="3">
        <f t="shared" si="7"/>
        <v>19.137964492395312</v>
      </c>
    </row>
    <row r="45" spans="1:15" x14ac:dyDescent="0.25">
      <c r="A45" s="2">
        <v>11730000</v>
      </c>
      <c r="B45" s="2">
        <v>-0.13018836</v>
      </c>
      <c r="C45" s="2">
        <v>-1.6256105E-2</v>
      </c>
      <c r="D45" s="2">
        <v>0.107974059</v>
      </c>
      <c r="E45" s="9">
        <v>-6.6428340000000002E-2</v>
      </c>
      <c r="F45" s="3"/>
      <c r="G45" s="3">
        <f t="shared" si="1"/>
        <v>11.73</v>
      </c>
      <c r="H45" s="3">
        <f t="shared" si="2"/>
        <v>1.3020240663561631</v>
      </c>
      <c r="I45" s="4">
        <f t="shared" si="3"/>
        <v>17.939538082132557</v>
      </c>
      <c r="J45" s="4">
        <f>IMABS('LoadResistor 2400 Ohm LossCalib'!G40)</f>
        <v>16.89</v>
      </c>
      <c r="K45" s="4">
        <f t="shared" si="4"/>
        <v>1.0495380821325568</v>
      </c>
      <c r="L45" s="4">
        <f t="shared" si="0"/>
        <v>7.5407161921504401E-2</v>
      </c>
      <c r="M45" s="4">
        <f t="shared" si="5"/>
        <v>0.97413092021105241</v>
      </c>
      <c r="N45" s="3">
        <f t="shared" si="6"/>
        <v>79.907383074373641</v>
      </c>
      <c r="O45" s="3">
        <f t="shared" si="7"/>
        <v>20.092616925626359</v>
      </c>
    </row>
    <row r="46" spans="1:15" x14ac:dyDescent="0.25">
      <c r="A46" s="2">
        <v>12020000</v>
      </c>
      <c r="B46" s="2">
        <v>-0.13272581899999999</v>
      </c>
      <c r="C46" s="2">
        <v>-1.7245449E-2</v>
      </c>
      <c r="D46" s="2">
        <v>0.10678499900000001</v>
      </c>
      <c r="E46" s="9">
        <v>-6.8298607999999997E-2</v>
      </c>
      <c r="F46" s="3"/>
      <c r="G46" s="3">
        <f t="shared" si="1"/>
        <v>12.02</v>
      </c>
      <c r="H46" s="3">
        <f t="shared" si="2"/>
        <v>1.3090462221790906</v>
      </c>
      <c r="I46" s="4">
        <f t="shared" si="3"/>
        <v>17.940453161492734</v>
      </c>
      <c r="J46" s="4">
        <f>IMABS('LoadResistor 2400 Ohm LossCalib'!G41)</f>
        <v>16.95</v>
      </c>
      <c r="K46" s="4">
        <f t="shared" si="4"/>
        <v>0.99045316149273432</v>
      </c>
      <c r="L46" s="4">
        <f t="shared" si="0"/>
        <v>7.8502802993389451E-2</v>
      </c>
      <c r="M46" s="4">
        <f t="shared" si="5"/>
        <v>0.91195035849934492</v>
      </c>
      <c r="N46" s="3">
        <f t="shared" si="6"/>
        <v>81.059694784125483</v>
      </c>
      <c r="O46" s="3">
        <f t="shared" si="7"/>
        <v>18.940305215874517</v>
      </c>
    </row>
    <row r="47" spans="1:15" x14ac:dyDescent="0.25">
      <c r="A47" s="2">
        <v>12310000</v>
      </c>
      <c r="B47" s="2">
        <v>-0.13591982399999999</v>
      </c>
      <c r="C47" s="2">
        <v>-1.7631022E-2</v>
      </c>
      <c r="D47" s="2">
        <v>0.10568653</v>
      </c>
      <c r="E47" s="9">
        <v>-7.0210359E-2</v>
      </c>
      <c r="F47" s="3"/>
      <c r="G47" s="3">
        <f t="shared" si="1"/>
        <v>12.31</v>
      </c>
      <c r="H47" s="3">
        <f t="shared" si="2"/>
        <v>1.3176543963205352</v>
      </c>
      <c r="I47" s="4">
        <f t="shared" si="3"/>
        <v>17.93197400231054</v>
      </c>
      <c r="J47" s="4">
        <f>IMABS('LoadResistor 2400 Ohm LossCalib'!G42)</f>
        <v>16.91</v>
      </c>
      <c r="K47" s="4">
        <f t="shared" si="4"/>
        <v>1.0219740023105395</v>
      </c>
      <c r="L47" s="4">
        <f t="shared" si="0"/>
        <v>8.235844072796572E-2</v>
      </c>
      <c r="M47" s="4">
        <f t="shared" si="5"/>
        <v>0.93961556158257376</v>
      </c>
      <c r="N47" s="3">
        <f t="shared" si="6"/>
        <v>80.544973662887628</v>
      </c>
      <c r="O47" s="3">
        <f t="shared" si="7"/>
        <v>19.455026337112372</v>
      </c>
    </row>
    <row r="48" spans="1:15" x14ac:dyDescent="0.25">
      <c r="A48" s="2">
        <v>12600000</v>
      </c>
      <c r="B48" s="2">
        <v>-0.138955727</v>
      </c>
      <c r="C48" s="2">
        <v>-1.8165253999999999E-2</v>
      </c>
      <c r="D48" s="2">
        <v>0.10440196</v>
      </c>
      <c r="E48" s="9">
        <v>-7.2011492999999996E-2</v>
      </c>
      <c r="F48" s="3"/>
      <c r="G48" s="3">
        <f t="shared" si="1"/>
        <v>12.6</v>
      </c>
      <c r="H48" s="3">
        <f t="shared" si="2"/>
        <v>1.3259547406776744</v>
      </c>
      <c r="I48" s="4">
        <f t="shared" si="3"/>
        <v>17.935674767767022</v>
      </c>
      <c r="J48" s="4">
        <f>IMABS('LoadResistor 2400 Ohm LossCalib'!G43)</f>
        <v>16.940000000000001</v>
      </c>
      <c r="K48" s="4">
        <f t="shared" si="4"/>
        <v>0.9956747677670208</v>
      </c>
      <c r="L48" s="4">
        <f t="shared" si="0"/>
        <v>8.6138279016316127E-2</v>
      </c>
      <c r="M48" s="4">
        <f t="shared" si="5"/>
        <v>0.9095364887507047</v>
      </c>
      <c r="N48" s="3">
        <f t="shared" si="6"/>
        <v>81.104761424548116</v>
      </c>
      <c r="O48" s="3">
        <f t="shared" si="7"/>
        <v>18.895238575451884</v>
      </c>
    </row>
    <row r="49" spans="1:15" x14ac:dyDescent="0.25">
      <c r="A49" s="2">
        <v>12890000</v>
      </c>
      <c r="B49" s="2">
        <v>-0.14192253299999999</v>
      </c>
      <c r="C49" s="2">
        <v>-1.8214022E-2</v>
      </c>
      <c r="D49" s="2">
        <v>0.10312244199999999</v>
      </c>
      <c r="E49" s="9">
        <v>-7.3810479999999998E-2</v>
      </c>
      <c r="F49" s="3"/>
      <c r="G49" s="3">
        <f t="shared" si="1"/>
        <v>12.89</v>
      </c>
      <c r="H49" s="3">
        <f t="shared" si="2"/>
        <v>1.3339579518636338</v>
      </c>
      <c r="I49" s="4">
        <f t="shared" si="3"/>
        <v>17.936538660858318</v>
      </c>
      <c r="J49" s="4">
        <f>IMABS('LoadResistor 2400 Ohm LossCalib'!G44)</f>
        <v>16.91</v>
      </c>
      <c r="K49" s="4">
        <f t="shared" si="4"/>
        <v>1.0265386608583178</v>
      </c>
      <c r="L49" s="4">
        <f t="shared" si="0"/>
        <v>8.9839236462897126E-2</v>
      </c>
      <c r="M49" s="4">
        <f t="shared" si="5"/>
        <v>0.93669942439542064</v>
      </c>
      <c r="N49" s="3">
        <f t="shared" si="6"/>
        <v>80.599074987528326</v>
      </c>
      <c r="O49" s="3">
        <f t="shared" si="7"/>
        <v>19.400925012471674</v>
      </c>
    </row>
    <row r="50" spans="1:15" x14ac:dyDescent="0.25">
      <c r="A50" s="2">
        <v>13180000</v>
      </c>
      <c r="B50" s="2">
        <v>-0.144795119</v>
      </c>
      <c r="C50" s="2">
        <v>-1.7855847000000001E-2</v>
      </c>
      <c r="D50" s="2">
        <v>0.101819716</v>
      </c>
      <c r="E50" s="9">
        <v>-7.5605459E-2</v>
      </c>
      <c r="F50" s="3"/>
      <c r="G50" s="3">
        <f t="shared" si="1"/>
        <v>13.18</v>
      </c>
      <c r="H50" s="3">
        <f t="shared" si="2"/>
        <v>1.3416240759989286</v>
      </c>
      <c r="I50" s="4">
        <f t="shared" si="3"/>
        <v>17.936210568375245</v>
      </c>
      <c r="J50" s="4">
        <f>IMABS('LoadResistor 2400 Ohm LossCalib'!G45)</f>
        <v>16.899999999999999</v>
      </c>
      <c r="K50" s="4">
        <f t="shared" si="4"/>
        <v>1.0362105683752461</v>
      </c>
      <c r="L50" s="4">
        <f t="shared" si="0"/>
        <v>9.3435149240123472E-2</v>
      </c>
      <c r="M50" s="4">
        <f t="shared" si="5"/>
        <v>0.94277541913512253</v>
      </c>
      <c r="N50" s="3">
        <f t="shared" si="6"/>
        <v>80.48639173577277</v>
      </c>
      <c r="O50" s="3">
        <f t="shared" si="7"/>
        <v>19.51360826422723</v>
      </c>
    </row>
    <row r="51" spans="1:15" x14ac:dyDescent="0.25">
      <c r="A51" s="2">
        <v>13470000</v>
      </c>
      <c r="B51" s="2">
        <v>-0.14779931299999999</v>
      </c>
      <c r="C51" s="2">
        <v>-1.7672909000000001E-2</v>
      </c>
      <c r="D51" s="2">
        <v>0.10053994500000001</v>
      </c>
      <c r="E51" s="9">
        <v>-7.7325648999999996E-2</v>
      </c>
      <c r="F51" s="3"/>
      <c r="G51" s="3">
        <f t="shared" si="1"/>
        <v>13.47</v>
      </c>
      <c r="H51" s="3">
        <f t="shared" si="2"/>
        <v>1.3497680784354638</v>
      </c>
      <c r="I51" s="4">
        <f t="shared" si="3"/>
        <v>17.935104538285383</v>
      </c>
      <c r="J51" s="4">
        <f>IMABS('LoadResistor 2400 Ohm LossCalib'!G46)</f>
        <v>16.91</v>
      </c>
      <c r="K51" s="4">
        <f t="shared" si="4"/>
        <v>1.0251045382853832</v>
      </c>
      <c r="L51" s="4">
        <f t="shared" si="0"/>
        <v>9.7308549093532926E-2</v>
      </c>
      <c r="M51" s="4">
        <f t="shared" si="5"/>
        <v>0.92779598919185025</v>
      </c>
      <c r="N51" s="3">
        <f t="shared" si="6"/>
        <v>80.764479973372289</v>
      </c>
      <c r="O51" s="3">
        <f t="shared" si="7"/>
        <v>19.235520026627711</v>
      </c>
    </row>
    <row r="52" spans="1:15" x14ac:dyDescent="0.25">
      <c r="A52" s="2">
        <v>13760000</v>
      </c>
      <c r="B52" s="2">
        <v>-0.15031102199999999</v>
      </c>
      <c r="C52" s="2">
        <v>-1.6639417E-2</v>
      </c>
      <c r="D52" s="2">
        <v>9.9122851999999997E-2</v>
      </c>
      <c r="E52" s="9">
        <v>-7.9069308000000005E-2</v>
      </c>
      <c r="F52" s="3"/>
      <c r="G52" s="3">
        <f t="shared" si="1"/>
        <v>13.76</v>
      </c>
      <c r="H52" s="3">
        <f t="shared" si="2"/>
        <v>1.3563487578234603</v>
      </c>
      <c r="I52" s="4">
        <f t="shared" si="3"/>
        <v>17.93787012434866</v>
      </c>
      <c r="J52" s="4">
        <f>IMABS('LoadResistor 2400 Ohm LossCalib'!G47)</f>
        <v>16.93</v>
      </c>
      <c r="K52" s="4">
        <f t="shared" si="4"/>
        <v>1.0078701243486599</v>
      </c>
      <c r="L52" s="4">
        <f t="shared" si="0"/>
        <v>0.10047774307010746</v>
      </c>
      <c r="M52" s="4">
        <f t="shared" si="5"/>
        <v>0.90739238127855237</v>
      </c>
      <c r="N52" s="3">
        <f t="shared" si="6"/>
        <v>81.144812649184288</v>
      </c>
      <c r="O52" s="3">
        <f t="shared" si="7"/>
        <v>18.855187350815712</v>
      </c>
    </row>
    <row r="53" spans="1:15" x14ac:dyDescent="0.25">
      <c r="A53" s="2">
        <v>14050000</v>
      </c>
      <c r="B53" s="2">
        <v>-0.153105765</v>
      </c>
      <c r="C53" s="2">
        <v>-1.5697803E-2</v>
      </c>
      <c r="D53" s="2">
        <v>9.7744569000000003E-2</v>
      </c>
      <c r="E53" s="9">
        <v>-8.0685213000000006E-2</v>
      </c>
      <c r="F53" s="3"/>
      <c r="G53" s="3">
        <f t="shared" si="1"/>
        <v>14.05</v>
      </c>
      <c r="H53" s="3">
        <f t="shared" si="2"/>
        <v>1.3638102605103295</v>
      </c>
      <c r="I53" s="4">
        <f t="shared" si="3"/>
        <v>17.941434829858956</v>
      </c>
      <c r="J53" s="4">
        <f>IMABS('LoadResistor 2400 Ohm LossCalib'!G48)</f>
        <v>16.940000000000001</v>
      </c>
      <c r="K53" s="4">
        <f t="shared" si="4"/>
        <v>1.0014348298589546</v>
      </c>
      <c r="L53" s="4">
        <f t="shared" si="0"/>
        <v>0.10411282062034025</v>
      </c>
      <c r="M53" s="4">
        <f t="shared" si="5"/>
        <v>0.89732200923861438</v>
      </c>
      <c r="N53" s="3">
        <f t="shared" si="6"/>
        <v>81.333188654001106</v>
      </c>
      <c r="O53" s="3">
        <f t="shared" si="7"/>
        <v>18.666811345998894</v>
      </c>
    </row>
    <row r="54" spans="1:15" x14ac:dyDescent="0.25">
      <c r="A54" s="2">
        <v>14340000</v>
      </c>
      <c r="B54" s="2">
        <v>-0.15567025500000001</v>
      </c>
      <c r="C54" s="2">
        <v>-1.4279729E-2</v>
      </c>
      <c r="D54" s="2">
        <v>9.6376202999999994E-2</v>
      </c>
      <c r="E54" s="9">
        <v>-8.2460491999999996E-2</v>
      </c>
      <c r="F54" s="3"/>
      <c r="G54" s="3">
        <f t="shared" si="1"/>
        <v>14.34</v>
      </c>
      <c r="H54" s="3">
        <f t="shared" si="2"/>
        <v>1.3705777933430174</v>
      </c>
      <c r="I54" s="4">
        <f t="shared" si="3"/>
        <v>17.934951013232478</v>
      </c>
      <c r="J54" s="4">
        <f>IMABS('LoadResistor 2400 Ohm LossCalib'!G49)</f>
        <v>16.88</v>
      </c>
      <c r="K54" s="4">
        <f t="shared" si="4"/>
        <v>1.0549510132324791</v>
      </c>
      <c r="L54" s="4">
        <f t="shared" si="0"/>
        <v>0.10744741311322134</v>
      </c>
      <c r="M54" s="4">
        <f t="shared" si="5"/>
        <v>0.94750360011925772</v>
      </c>
      <c r="N54" s="3">
        <f t="shared" si="6"/>
        <v>80.398813568778792</v>
      </c>
      <c r="O54" s="3">
        <f t="shared" si="7"/>
        <v>19.601186431221208</v>
      </c>
    </row>
    <row r="55" spans="1:15" x14ac:dyDescent="0.25">
      <c r="A55" s="2">
        <v>14630000</v>
      </c>
      <c r="B55" s="2">
        <v>-0.158213198</v>
      </c>
      <c r="C55" s="2">
        <v>-1.2678567999999999E-2</v>
      </c>
      <c r="D55" s="2">
        <v>9.5034389999999996E-2</v>
      </c>
      <c r="E55" s="9">
        <v>-8.4044054000000007E-2</v>
      </c>
      <c r="F55" s="3"/>
      <c r="G55" s="3">
        <f t="shared" si="1"/>
        <v>14.63</v>
      </c>
      <c r="H55" s="3">
        <f t="shared" si="2"/>
        <v>1.377330884433619</v>
      </c>
      <c r="I55" s="4">
        <f t="shared" si="3"/>
        <v>17.933106839679247</v>
      </c>
      <c r="J55" s="4">
        <f>IMABS('LoadResistor 2400 Ohm LossCalib'!G50)</f>
        <v>16.88</v>
      </c>
      <c r="K55" s="4">
        <f t="shared" si="4"/>
        <v>1.0531068396792485</v>
      </c>
      <c r="L55" s="4">
        <f t="shared" si="0"/>
        <v>0.11080987550919852</v>
      </c>
      <c r="M55" s="4">
        <f t="shared" si="5"/>
        <v>0.94229696417004993</v>
      </c>
      <c r="N55" s="3">
        <f t="shared" si="6"/>
        <v>80.495259275350563</v>
      </c>
      <c r="O55" s="3">
        <f t="shared" si="7"/>
        <v>19.504740724649437</v>
      </c>
    </row>
    <row r="56" spans="1:15" x14ac:dyDescent="0.25">
      <c r="A56" s="2">
        <v>14920000</v>
      </c>
      <c r="B56" s="2">
        <v>-0.160505697</v>
      </c>
      <c r="C56" s="2">
        <v>-1.1129216000000001E-2</v>
      </c>
      <c r="D56" s="2">
        <v>9.3475437999999994E-2</v>
      </c>
      <c r="E56" s="9">
        <v>-8.5733382999999996E-2</v>
      </c>
      <c r="F56" s="3"/>
      <c r="G56" s="3">
        <f t="shared" si="1"/>
        <v>14.92</v>
      </c>
      <c r="H56" s="3">
        <f t="shared" si="2"/>
        <v>1.383480787679507</v>
      </c>
      <c r="I56" s="4">
        <f t="shared" si="3"/>
        <v>17.935014390813141</v>
      </c>
      <c r="J56" s="4">
        <f>IMABS('LoadResistor 2400 Ohm LossCalib'!G51)</f>
        <v>16.98</v>
      </c>
      <c r="K56" s="4">
        <f t="shared" si="4"/>
        <v>0.95501439081314032</v>
      </c>
      <c r="L56" s="4">
        <f t="shared" si="0"/>
        <v>0.11390187369714726</v>
      </c>
      <c r="M56" s="4">
        <f t="shared" si="5"/>
        <v>0.84111251711599311</v>
      </c>
      <c r="N56" s="3">
        <f t="shared" si="6"/>
        <v>82.392702544780988</v>
      </c>
      <c r="O56" s="3">
        <f t="shared" si="7"/>
        <v>17.607297455219012</v>
      </c>
    </row>
    <row r="57" spans="1:15" x14ac:dyDescent="0.25">
      <c r="A57" s="2">
        <v>15210000</v>
      </c>
      <c r="B57" s="2">
        <v>-0.16309343200000001</v>
      </c>
      <c r="C57" s="2">
        <v>-8.9942140000000004E-3</v>
      </c>
      <c r="D57" s="2">
        <v>9.2053033000000006E-2</v>
      </c>
      <c r="E57" s="9">
        <v>-8.7272173999999994E-2</v>
      </c>
      <c r="F57" s="3"/>
      <c r="G57" s="3">
        <f t="shared" si="1"/>
        <v>15.21</v>
      </c>
      <c r="H57" s="3">
        <f t="shared" si="2"/>
        <v>1.390460861501829</v>
      </c>
      <c r="I57" s="4">
        <f t="shared" si="3"/>
        <v>17.934387401018441</v>
      </c>
      <c r="J57" s="4">
        <f>IMABS('LoadResistor 2400 Ohm LossCalib'!G52)</f>
        <v>16.920000000000002</v>
      </c>
      <c r="K57" s="4">
        <f t="shared" si="4"/>
        <v>1.014387401018439</v>
      </c>
      <c r="L57" s="4">
        <f t="shared" si="0"/>
        <v>0.11744514721223008</v>
      </c>
      <c r="M57" s="4">
        <f t="shared" si="5"/>
        <v>0.89694225380620896</v>
      </c>
      <c r="N57" s="3">
        <f t="shared" si="6"/>
        <v>81.340300895107035</v>
      </c>
      <c r="O57" s="3">
        <f t="shared" si="7"/>
        <v>18.659699104892965</v>
      </c>
    </row>
    <row r="58" spans="1:15" x14ac:dyDescent="0.25">
      <c r="A58" s="2">
        <v>15500000</v>
      </c>
      <c r="B58" s="2">
        <v>-0.16462680599999999</v>
      </c>
      <c r="C58" s="2">
        <v>-7.2823180000000003E-3</v>
      </c>
      <c r="D58" s="2">
        <v>9.0474768999999997E-2</v>
      </c>
      <c r="E58" s="9">
        <v>-8.8893316E-2</v>
      </c>
      <c r="F58" s="3"/>
      <c r="G58" s="3">
        <f t="shared" si="1"/>
        <v>15.5</v>
      </c>
      <c r="H58" s="3">
        <f t="shared" si="2"/>
        <v>1.394601022629065</v>
      </c>
      <c r="I58" s="4">
        <f t="shared" si="3"/>
        <v>17.935058937045007</v>
      </c>
      <c r="J58" s="4">
        <f>IMABS('LoadResistor 2400 Ohm LossCalib'!G53)</f>
        <v>16.88</v>
      </c>
      <c r="K58" s="4">
        <f t="shared" si="4"/>
        <v>1.0550589370450076</v>
      </c>
      <c r="L58" s="4">
        <f t="shared" si="0"/>
        <v>0.1195635661646232</v>
      </c>
      <c r="M58" s="4">
        <f t="shared" si="5"/>
        <v>0.93549537088038448</v>
      </c>
      <c r="N58" s="3">
        <f t="shared" si="6"/>
        <v>80.621423660483913</v>
      </c>
      <c r="O58" s="3">
        <f t="shared" si="7"/>
        <v>19.378576339516087</v>
      </c>
    </row>
    <row r="59" spans="1:15" x14ac:dyDescent="0.25">
      <c r="A59" s="2">
        <v>15790000</v>
      </c>
      <c r="B59" s="2">
        <v>-0.16672883899999999</v>
      </c>
      <c r="C59" s="2">
        <v>-4.5749199999999997E-3</v>
      </c>
      <c r="D59" s="2">
        <v>8.8861181999999997E-2</v>
      </c>
      <c r="E59" s="9">
        <v>-9.0515017000000003E-2</v>
      </c>
      <c r="F59" s="3"/>
      <c r="G59" s="3">
        <f t="shared" si="1"/>
        <v>15.79</v>
      </c>
      <c r="H59" s="3">
        <f t="shared" si="2"/>
        <v>1.4003598430955644</v>
      </c>
      <c r="I59" s="4">
        <f t="shared" si="3"/>
        <v>17.934634450953681</v>
      </c>
      <c r="J59" s="4">
        <f>IMABS('LoadResistor 2400 Ohm LossCalib'!G54)</f>
        <v>16.95</v>
      </c>
      <c r="K59" s="4">
        <f t="shared" si="4"/>
        <v>0.9846344509536813</v>
      </c>
      <c r="L59" s="4">
        <f t="shared" si="0"/>
        <v>0.12253065506637033</v>
      </c>
      <c r="M59" s="4">
        <f t="shared" si="5"/>
        <v>0.86210379588731101</v>
      </c>
      <c r="N59" s="3">
        <f t="shared" si="6"/>
        <v>81.995424840999746</v>
      </c>
      <c r="O59" s="3">
        <f t="shared" si="7"/>
        <v>18.004575159000254</v>
      </c>
    </row>
    <row r="60" spans="1:15" x14ac:dyDescent="0.25">
      <c r="A60" s="2">
        <v>16080000</v>
      </c>
      <c r="B60" s="2">
        <v>-0.168880417</v>
      </c>
      <c r="C60" s="2">
        <v>-1.91544E-3</v>
      </c>
      <c r="D60" s="2">
        <v>8.7269111999999996E-2</v>
      </c>
      <c r="E60" s="9">
        <v>-9.1939895999999993E-2</v>
      </c>
      <c r="F60" s="3"/>
      <c r="G60" s="3">
        <f t="shared" si="1"/>
        <v>16.079999999999998</v>
      </c>
      <c r="H60" s="3">
        <f t="shared" si="2"/>
        <v>1.4064240329922764</v>
      </c>
      <c r="I60" s="4">
        <f t="shared" si="3"/>
        <v>17.940154090851664</v>
      </c>
      <c r="J60" s="4">
        <f>IMABS('LoadResistor 2400 Ohm LossCalib'!G55)</f>
        <v>16.96</v>
      </c>
      <c r="K60" s="4">
        <f t="shared" si="4"/>
        <v>0.98015409085166283</v>
      </c>
      <c r="L60" s="4">
        <f t="shared" si="0"/>
        <v>0.12568042126338141</v>
      </c>
      <c r="M60" s="4">
        <f t="shared" si="5"/>
        <v>0.85447366958828141</v>
      </c>
      <c r="N60" s="3">
        <f t="shared" si="6"/>
        <v>82.13960934840253</v>
      </c>
      <c r="O60" s="3">
        <f t="shared" si="7"/>
        <v>17.86039065159747</v>
      </c>
    </row>
    <row r="61" spans="1:15" x14ac:dyDescent="0.25">
      <c r="A61" s="2">
        <v>16370000</v>
      </c>
      <c r="B61" s="2">
        <v>-0.17015524200000001</v>
      </c>
      <c r="C61" s="2">
        <v>1.297568E-3</v>
      </c>
      <c r="D61" s="2">
        <v>8.5741824999999994E-2</v>
      </c>
      <c r="E61" s="9">
        <v>-9.3464508000000002E-2</v>
      </c>
      <c r="F61" s="3"/>
      <c r="G61" s="3">
        <f t="shared" si="1"/>
        <v>16.37</v>
      </c>
      <c r="H61" s="3">
        <f t="shared" si="2"/>
        <v>1.4101037025416827</v>
      </c>
      <c r="I61" s="4">
        <f t="shared" si="3"/>
        <v>17.935175193076571</v>
      </c>
      <c r="J61" s="4">
        <f>IMABS('LoadResistor 2400 Ohm LossCalib'!G56)</f>
        <v>16.91</v>
      </c>
      <c r="K61" s="4">
        <f t="shared" si="4"/>
        <v>1.0251751930765707</v>
      </c>
      <c r="L61" s="4">
        <f t="shared" si="0"/>
        <v>0.1276041555910373</v>
      </c>
      <c r="M61" s="4">
        <f t="shared" si="5"/>
        <v>0.89757103748553335</v>
      </c>
      <c r="N61" s="3">
        <f t="shared" si="6"/>
        <v>81.328525071675443</v>
      </c>
      <c r="O61" s="3">
        <f t="shared" si="7"/>
        <v>18.671474928324557</v>
      </c>
    </row>
    <row r="62" spans="1:15" x14ac:dyDescent="0.25">
      <c r="A62" s="2">
        <v>16660000</v>
      </c>
      <c r="B62" s="2">
        <v>-0.17163708799999999</v>
      </c>
      <c r="C62" s="2">
        <v>4.1799489999999996E-3</v>
      </c>
      <c r="D62" s="2">
        <v>8.4108583000000001E-2</v>
      </c>
      <c r="E62" s="9">
        <v>-9.4986504999999999E-2</v>
      </c>
      <c r="F62" s="3"/>
      <c r="G62" s="3">
        <f t="shared" si="1"/>
        <v>16.66</v>
      </c>
      <c r="H62" s="3">
        <f t="shared" si="2"/>
        <v>1.4145490443362863</v>
      </c>
      <c r="I62" s="4">
        <f t="shared" si="3"/>
        <v>17.932634233821766</v>
      </c>
      <c r="J62" s="4">
        <f>IMABS('LoadResistor 2400 Ohm LossCalib'!G57)</f>
        <v>16.89</v>
      </c>
      <c r="K62" s="4">
        <f t="shared" si="4"/>
        <v>1.0426342338217651</v>
      </c>
      <c r="L62" s="4">
        <f t="shared" si="0"/>
        <v>0.12994061475277635</v>
      </c>
      <c r="M62" s="4">
        <f t="shared" si="5"/>
        <v>0.91269361906898872</v>
      </c>
      <c r="N62" s="3">
        <f t="shared" si="6"/>
        <v>81.045823247138387</v>
      </c>
      <c r="O62" s="3">
        <f t="shared" si="7"/>
        <v>18.954176752861613</v>
      </c>
    </row>
    <row r="63" spans="1:15" x14ac:dyDescent="0.25">
      <c r="A63" s="2">
        <v>16950000</v>
      </c>
      <c r="B63" s="2">
        <v>-0.17308726899999999</v>
      </c>
      <c r="C63" s="2">
        <v>7.7346769999999997E-3</v>
      </c>
      <c r="D63" s="2">
        <v>8.2423120000000002E-2</v>
      </c>
      <c r="E63" s="9">
        <v>-9.6415624000000005E-2</v>
      </c>
      <c r="F63" s="3"/>
      <c r="G63" s="3">
        <f t="shared" si="1"/>
        <v>16.95</v>
      </c>
      <c r="H63" s="3">
        <f t="shared" si="2"/>
        <v>1.4191402402463178</v>
      </c>
      <c r="I63" s="4">
        <f t="shared" si="3"/>
        <v>17.934562841592879</v>
      </c>
      <c r="J63" s="4">
        <f>IMABS('LoadResistor 2400 Ohm LossCalib'!G58)</f>
        <v>16.920000000000002</v>
      </c>
      <c r="K63" s="4">
        <f t="shared" si="4"/>
        <v>1.0145628415928769</v>
      </c>
      <c r="L63" s="4">
        <f t="shared" si="0"/>
        <v>0.13236785116144656</v>
      </c>
      <c r="M63" s="4">
        <f t="shared" si="5"/>
        <v>0.88219499043143035</v>
      </c>
      <c r="N63" s="3">
        <f t="shared" si="6"/>
        <v>81.616976247410193</v>
      </c>
      <c r="O63" s="3">
        <f t="shared" si="7"/>
        <v>18.383023752589807</v>
      </c>
    </row>
    <row r="64" spans="1:15" x14ac:dyDescent="0.25">
      <c r="A64" s="2">
        <v>17240000</v>
      </c>
      <c r="B64" s="2">
        <v>-0.17419831399999999</v>
      </c>
      <c r="C64" s="2">
        <v>1.1273358000000001E-2</v>
      </c>
      <c r="D64" s="2">
        <v>8.0734400999999997E-2</v>
      </c>
      <c r="E64" s="9">
        <v>-9.7892365999999995E-2</v>
      </c>
      <c r="F64" s="3"/>
      <c r="G64" s="3">
        <f t="shared" si="1"/>
        <v>17.239999999999998</v>
      </c>
      <c r="H64" s="3">
        <f t="shared" si="2"/>
        <v>1.4229581513828511</v>
      </c>
      <c r="I64" s="4">
        <f t="shared" si="3"/>
        <v>17.93148260589188</v>
      </c>
      <c r="J64" s="4">
        <f>IMABS('LoadResistor 2400 Ohm LossCalib'!G59)</f>
        <v>16.95</v>
      </c>
      <c r="K64" s="4">
        <f t="shared" si="4"/>
        <v>0.98148260589188041</v>
      </c>
      <c r="L64" s="4">
        <f t="shared" si="0"/>
        <v>0.13439707215670804</v>
      </c>
      <c r="M64" s="4">
        <f t="shared" si="5"/>
        <v>0.84708553373517237</v>
      </c>
      <c r="N64" s="3">
        <f t="shared" si="6"/>
        <v>82.279462627486055</v>
      </c>
      <c r="O64" s="3">
        <f t="shared" si="7"/>
        <v>17.720537372513945</v>
      </c>
    </row>
    <row r="65" spans="1:15" x14ac:dyDescent="0.25">
      <c r="A65" s="2">
        <v>17530000</v>
      </c>
      <c r="B65" s="2">
        <v>-0.17480352499999999</v>
      </c>
      <c r="C65" s="2">
        <v>1.4746647999999999E-2</v>
      </c>
      <c r="D65" s="2">
        <v>7.8964166000000002E-2</v>
      </c>
      <c r="E65" s="9">
        <v>-9.9136605000000003E-2</v>
      </c>
      <c r="F65" s="3"/>
      <c r="G65" s="3">
        <f t="shared" si="1"/>
        <v>17.53</v>
      </c>
      <c r="H65" s="3">
        <f t="shared" si="2"/>
        <v>1.4254902881836209</v>
      </c>
      <c r="I65" s="4">
        <f t="shared" si="3"/>
        <v>17.941623647791406</v>
      </c>
      <c r="J65" s="4">
        <f>IMABS('LoadResistor 2400 Ohm LossCalib'!G60)</f>
        <v>16.93</v>
      </c>
      <c r="K65" s="4">
        <f t="shared" si="4"/>
        <v>1.0116236477914065</v>
      </c>
      <c r="L65" s="4">
        <f t="shared" si="0"/>
        <v>0.13574825895901166</v>
      </c>
      <c r="M65" s="4">
        <f t="shared" si="5"/>
        <v>0.8758753888323948</v>
      </c>
      <c r="N65" s="3">
        <f t="shared" si="6"/>
        <v>81.735826992402423</v>
      </c>
      <c r="O65" s="3">
        <f t="shared" si="7"/>
        <v>18.264173007597577</v>
      </c>
    </row>
    <row r="66" spans="1:15" x14ac:dyDescent="0.25">
      <c r="A66" s="2">
        <v>17820000</v>
      </c>
      <c r="B66" s="2">
        <v>-0.175282508</v>
      </c>
      <c r="C66" s="2">
        <v>1.8618632999999999E-2</v>
      </c>
      <c r="D66" s="2">
        <v>7.7327117000000001E-2</v>
      </c>
      <c r="E66" s="2">
        <v>-0.10054015299999999</v>
      </c>
      <c r="F66" s="3"/>
      <c r="G66" s="3">
        <f t="shared" si="1"/>
        <v>17.82</v>
      </c>
      <c r="H66" s="3">
        <f t="shared" si="2"/>
        <v>1.427975846552813</v>
      </c>
      <c r="I66" s="4">
        <f t="shared" si="3"/>
        <v>17.935031959595243</v>
      </c>
      <c r="J66" s="4">
        <f>IMABS('LoadResistor 2400 Ohm LossCalib'!G61)</f>
        <v>16.95</v>
      </c>
      <c r="K66" s="4">
        <f t="shared" si="4"/>
        <v>0.98503195959524348</v>
      </c>
      <c r="L66" s="4">
        <f t="shared" si="0"/>
        <v>0.13707871175113862</v>
      </c>
      <c r="M66" s="4">
        <f t="shared" si="5"/>
        <v>0.84795324784410486</v>
      </c>
      <c r="N66" s="3">
        <f t="shared" si="6"/>
        <v>82.263024951730799</v>
      </c>
      <c r="O66" s="3">
        <f t="shared" si="7"/>
        <v>17.736975048269201</v>
      </c>
    </row>
    <row r="67" spans="1:15" x14ac:dyDescent="0.25">
      <c r="A67" s="2">
        <v>18110000</v>
      </c>
      <c r="B67" s="2">
        <v>-0.17568029399999999</v>
      </c>
      <c r="C67" s="2">
        <v>2.2772943E-2</v>
      </c>
      <c r="D67" s="2">
        <v>7.5533553000000003E-2</v>
      </c>
      <c r="E67" s="9">
        <v>-0.101842209</v>
      </c>
      <c r="F67" s="3"/>
      <c r="G67" s="3">
        <f t="shared" si="1"/>
        <v>18.11</v>
      </c>
      <c r="H67" s="3">
        <f t="shared" si="2"/>
        <v>1.4305770722757634</v>
      </c>
      <c r="I67" s="4">
        <f t="shared" si="3"/>
        <v>17.937908508078809</v>
      </c>
      <c r="J67" s="4">
        <f>IMABS('LoadResistor 2400 Ohm LossCalib'!G62)</f>
        <v>16.899999999999999</v>
      </c>
      <c r="K67" s="4">
        <f t="shared" si="4"/>
        <v>1.0379085080788109</v>
      </c>
      <c r="L67" s="4">
        <f t="shared" si="0"/>
        <v>0.13847542045674477</v>
      </c>
      <c r="M67" s="4">
        <f t="shared" si="5"/>
        <v>0.89943308762206609</v>
      </c>
      <c r="N67" s="3">
        <f t="shared" si="6"/>
        <v>81.293662705823081</v>
      </c>
      <c r="O67" s="3">
        <f t="shared" si="7"/>
        <v>18.706337294176919</v>
      </c>
    </row>
    <row r="68" spans="1:15" x14ac:dyDescent="0.25">
      <c r="A68" s="2">
        <v>18400000</v>
      </c>
      <c r="B68" s="2">
        <v>-0.175980105</v>
      </c>
      <c r="C68" s="2">
        <v>2.7364978000000002E-2</v>
      </c>
      <c r="D68" s="2">
        <v>7.3604077000000004E-2</v>
      </c>
      <c r="E68" s="9">
        <v>-0.103289328</v>
      </c>
      <c r="F68" s="3"/>
      <c r="G68" s="3">
        <f t="shared" si="1"/>
        <v>18.399999999999999</v>
      </c>
      <c r="H68" s="3">
        <f t="shared" si="2"/>
        <v>1.4333713394123524</v>
      </c>
      <c r="I68" s="4">
        <f t="shared" si="3"/>
        <v>17.935453095016136</v>
      </c>
      <c r="J68" s="4">
        <f>IMABS('LoadResistor 2400 Ohm LossCalib'!G63)</f>
        <v>16.899999999999999</v>
      </c>
      <c r="K68" s="4">
        <f t="shared" si="4"/>
        <v>1.0354530950161376</v>
      </c>
      <c r="L68" s="4">
        <f t="shared" si="0"/>
        <v>0.13998069400743463</v>
      </c>
      <c r="M68" s="4">
        <f t="shared" si="5"/>
        <v>0.89547240100870296</v>
      </c>
      <c r="N68" s="3">
        <f t="shared" si="6"/>
        <v>81.367834862979478</v>
      </c>
      <c r="O68" s="3">
        <f t="shared" si="7"/>
        <v>18.632165137020522</v>
      </c>
    </row>
    <row r="69" spans="1:15" x14ac:dyDescent="0.25">
      <c r="A69" s="2">
        <v>18690000</v>
      </c>
      <c r="B69" s="2">
        <v>-0.17525680299999999</v>
      </c>
      <c r="C69" s="2">
        <v>3.1532362000000001E-2</v>
      </c>
      <c r="D69" s="2">
        <v>7.1768149000000003E-2</v>
      </c>
      <c r="E69" s="9">
        <v>-0.104474067</v>
      </c>
      <c r="F69" s="3"/>
      <c r="G69" s="3">
        <f t="shared" si="1"/>
        <v>18.690000000000001</v>
      </c>
      <c r="H69" s="3">
        <f t="shared" si="2"/>
        <v>1.4332998325612991</v>
      </c>
      <c r="I69" s="4">
        <f t="shared" si="3"/>
        <v>17.941058106684281</v>
      </c>
      <c r="J69" s="4">
        <f>IMABS('LoadResistor 2400 Ohm LossCalib'!G64)</f>
        <v>16.91</v>
      </c>
      <c r="K69" s="4">
        <f t="shared" si="4"/>
        <v>1.0310581066842808</v>
      </c>
      <c r="L69" s="4">
        <f t="shared" si="0"/>
        <v>0.13994211008029392</v>
      </c>
      <c r="M69" s="4">
        <f t="shared" si="5"/>
        <v>0.89111599660398688</v>
      </c>
      <c r="N69" s="3">
        <f t="shared" si="6"/>
        <v>81.449495821918717</v>
      </c>
      <c r="O69" s="3">
        <f t="shared" si="7"/>
        <v>18.550504178081283</v>
      </c>
    </row>
    <row r="70" spans="1:15" x14ac:dyDescent="0.25">
      <c r="A70" s="2">
        <v>18980000</v>
      </c>
      <c r="B70" s="2">
        <v>-0.17500315599999999</v>
      </c>
      <c r="C70" s="2">
        <v>3.6120511000000001E-2</v>
      </c>
      <c r="D70" s="2">
        <v>6.9919720000000005E-2</v>
      </c>
      <c r="E70" s="9">
        <v>-0.105740658</v>
      </c>
      <c r="F70" s="3"/>
      <c r="G70" s="3">
        <f t="shared" si="1"/>
        <v>18.98</v>
      </c>
      <c r="H70" s="3">
        <f t="shared" si="2"/>
        <v>1.4351397550394731</v>
      </c>
      <c r="I70" s="4">
        <f t="shared" si="3"/>
        <v>17.939880689523338</v>
      </c>
      <c r="J70" s="4">
        <f>IMABS('LoadResistor 2400 Ohm LossCalib'!G65)</f>
        <v>16.91</v>
      </c>
      <c r="K70" s="4">
        <f t="shared" si="4"/>
        <v>1.0298806895233383</v>
      </c>
      <c r="L70" s="4">
        <f t="shared" si="0"/>
        <v>0.14093595301453732</v>
      </c>
      <c r="M70" s="4">
        <f t="shared" si="5"/>
        <v>0.88894473650880101</v>
      </c>
      <c r="N70" s="3">
        <f t="shared" si="6"/>
        <v>81.490226768886146</v>
      </c>
      <c r="O70" s="3">
        <f t="shared" si="7"/>
        <v>18.509773231113854</v>
      </c>
    </row>
    <row r="71" spans="1:15" x14ac:dyDescent="0.25">
      <c r="A71" s="2">
        <v>19270000</v>
      </c>
      <c r="B71" s="2">
        <v>-0.174048751</v>
      </c>
      <c r="C71" s="2">
        <v>4.0853802000000002E-2</v>
      </c>
      <c r="D71" s="2">
        <v>6.8041659000000004E-2</v>
      </c>
      <c r="E71" s="9">
        <v>-0.10705558900000001</v>
      </c>
      <c r="F71" s="3"/>
      <c r="G71" s="3">
        <f t="shared" si="1"/>
        <v>19.27</v>
      </c>
      <c r="H71" s="3">
        <f t="shared" si="2"/>
        <v>1.4353986039448527</v>
      </c>
      <c r="I71" s="4">
        <f t="shared" si="3"/>
        <v>17.93428665560003</v>
      </c>
      <c r="J71" s="4">
        <f>IMABS('LoadResistor 2400 Ohm LossCalib'!G66)</f>
        <v>16.899999999999999</v>
      </c>
      <c r="K71" s="4">
        <f t="shared" si="4"/>
        <v>1.034286655600031</v>
      </c>
      <c r="L71" s="4">
        <f t="shared" si="0"/>
        <v>0.14107594662862893</v>
      </c>
      <c r="M71" s="4">
        <f t="shared" si="5"/>
        <v>0.89321070897140209</v>
      </c>
      <c r="N71" s="3">
        <f t="shared" si="6"/>
        <v>81.410220138162998</v>
      </c>
      <c r="O71" s="3">
        <f t="shared" si="7"/>
        <v>18.589779861837002</v>
      </c>
    </row>
    <row r="72" spans="1:15" x14ac:dyDescent="0.25">
      <c r="A72" s="2">
        <v>19560000</v>
      </c>
      <c r="B72" s="2">
        <v>-0.17274255999999999</v>
      </c>
      <c r="C72" s="2">
        <v>4.5730501E-2</v>
      </c>
      <c r="D72" s="2">
        <v>6.6145188999999993E-2</v>
      </c>
      <c r="E72" s="9">
        <v>-0.108256064</v>
      </c>
      <c r="F72" s="3"/>
      <c r="G72" s="3">
        <f t="shared" si="1"/>
        <v>19.559999999999999</v>
      </c>
      <c r="H72" s="3">
        <f t="shared" si="2"/>
        <v>1.4351436943677316</v>
      </c>
      <c r="I72" s="4">
        <f t="shared" si="3"/>
        <v>17.933208534114673</v>
      </c>
      <c r="J72" s="4">
        <f>IMABS('LoadResistor 2400 Ohm LossCalib'!G67)</f>
        <v>16.940000000000001</v>
      </c>
      <c r="K72" s="4">
        <f t="shared" si="4"/>
        <v>0.99320853411467169</v>
      </c>
      <c r="L72" s="4">
        <f t="shared" ref="L72:L108" si="8">-10*LOG((1-IMABS(COMPLEX(B72,C72))^2))</f>
        <v>0.14093808320373605</v>
      </c>
      <c r="M72" s="4">
        <f t="shared" si="5"/>
        <v>0.85227045091093567</v>
      </c>
      <c r="N72" s="3">
        <f t="shared" si="6"/>
        <v>82.181290152808344</v>
      </c>
      <c r="O72" s="3">
        <f t="shared" si="7"/>
        <v>17.818709847191656</v>
      </c>
    </row>
    <row r="73" spans="1:15" x14ac:dyDescent="0.25">
      <c r="A73" s="2">
        <v>19850000</v>
      </c>
      <c r="B73" s="2">
        <v>-0.17141973899999999</v>
      </c>
      <c r="C73" s="2">
        <v>5.0771697999999997E-2</v>
      </c>
      <c r="D73" s="2">
        <v>6.4167074000000004E-2</v>
      </c>
      <c r="E73" s="9">
        <v>-0.10945698600000001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1.4354026793845172</v>
      </c>
      <c r="I73" s="4">
        <f t="shared" ref="I73:I108" si="11">IMABS(-20*LOG10(IMABS(COMPLEX(D73,E73))))</f>
        <v>17.932214627603543</v>
      </c>
      <c r="J73" s="4">
        <f>IMABS('LoadResistor 2400 Ohm LossCalib'!G68)</f>
        <v>16.940000000000001</v>
      </c>
      <c r="K73" s="4">
        <f t="shared" ref="K73:K108" si="12">I73-J73</f>
        <v>0.99221462760354129</v>
      </c>
      <c r="L73" s="4">
        <f t="shared" si="8"/>
        <v>0.14107815109913016</v>
      </c>
      <c r="M73" s="4">
        <f t="shared" ref="M73:M108" si="13">K73-L73</f>
        <v>0.85113647650441115</v>
      </c>
      <c r="N73" s="3">
        <f t="shared" ref="N73:N108" si="14">POWER(10,-M73/10) * 100</f>
        <v>82.20275108569075</v>
      </c>
      <c r="O73" s="3">
        <f t="shared" ref="O73:O108" si="15">100-N73</f>
        <v>17.79724891430925</v>
      </c>
    </row>
    <row r="74" spans="1:15" x14ac:dyDescent="0.25">
      <c r="A74" s="2">
        <v>20140000</v>
      </c>
      <c r="B74" s="2">
        <v>-0.169698923</v>
      </c>
      <c r="C74" s="2">
        <v>5.5639798999999997E-2</v>
      </c>
      <c r="D74" s="2">
        <v>6.2128181999999997E-2</v>
      </c>
      <c r="E74" s="9">
        <v>-0.110537253</v>
      </c>
      <c r="F74" s="3"/>
      <c r="G74" s="3">
        <f t="shared" si="9"/>
        <v>20.14</v>
      </c>
      <c r="H74" s="3">
        <f t="shared" si="10"/>
        <v>1.4348303839764869</v>
      </c>
      <c r="I74" s="4">
        <f t="shared" si="11"/>
        <v>17.937572980867774</v>
      </c>
      <c r="J74" s="4">
        <f>IMABS('LoadResistor 2400 Ohm LossCalib'!G69)</f>
        <v>16.940000000000001</v>
      </c>
      <c r="K74" s="4">
        <f t="shared" si="12"/>
        <v>0.99757298086777269</v>
      </c>
      <c r="L74" s="4">
        <f t="shared" si="8"/>
        <v>0.14076869202543504</v>
      </c>
      <c r="M74" s="4">
        <f t="shared" si="13"/>
        <v>0.85680428884233761</v>
      </c>
      <c r="N74" s="3">
        <f t="shared" si="14"/>
        <v>82.095541370196344</v>
      </c>
      <c r="O74" s="3">
        <f t="shared" si="15"/>
        <v>17.904458629803656</v>
      </c>
    </row>
    <row r="75" spans="1:15" x14ac:dyDescent="0.25">
      <c r="A75" s="2">
        <v>20430000</v>
      </c>
      <c r="B75" s="2">
        <v>-0.16735918799999999</v>
      </c>
      <c r="C75" s="2">
        <v>6.0763113000000001E-2</v>
      </c>
      <c r="D75" s="2">
        <v>6.0172407999999997E-2</v>
      </c>
      <c r="E75" s="9">
        <v>-0.111698403</v>
      </c>
      <c r="F75" s="3"/>
      <c r="G75" s="3">
        <f t="shared" si="9"/>
        <v>20.43</v>
      </c>
      <c r="H75" s="3">
        <f t="shared" si="10"/>
        <v>1.4332334693043824</v>
      </c>
      <c r="I75" s="4">
        <f t="shared" si="11"/>
        <v>17.932482593118692</v>
      </c>
      <c r="J75" s="4">
        <f>IMABS('LoadResistor 2400 Ohm LossCalib'!G70)</f>
        <v>16.940000000000001</v>
      </c>
      <c r="K75" s="4">
        <f t="shared" si="12"/>
        <v>0.99248259311869091</v>
      </c>
      <c r="L75" s="4">
        <f t="shared" si="8"/>
        <v>0.13990630451249036</v>
      </c>
      <c r="M75" s="4">
        <f t="shared" si="13"/>
        <v>0.85257628860620049</v>
      </c>
      <c r="N75" s="3">
        <f t="shared" si="14"/>
        <v>82.175503007807066</v>
      </c>
      <c r="O75" s="3">
        <f t="shared" si="15"/>
        <v>17.824496992192934</v>
      </c>
    </row>
    <row r="76" spans="1:15" x14ac:dyDescent="0.25">
      <c r="A76" s="2">
        <v>20720000</v>
      </c>
      <c r="B76" s="2">
        <v>-0.16455845499999999</v>
      </c>
      <c r="C76" s="2">
        <v>6.6049895999999997E-2</v>
      </c>
      <c r="D76" s="2">
        <v>5.8158807E-2</v>
      </c>
      <c r="E76" s="9">
        <v>-0.11281576</v>
      </c>
      <c r="F76" s="3"/>
      <c r="G76" s="3">
        <f t="shared" si="9"/>
        <v>20.72</v>
      </c>
      <c r="H76" s="3">
        <f t="shared" si="10"/>
        <v>1.4310763419916273</v>
      </c>
      <c r="I76" s="4">
        <f t="shared" si="11"/>
        <v>17.929087045257088</v>
      </c>
      <c r="J76" s="4">
        <f>IMABS('LoadResistor 2400 Ohm LossCalib'!G71)</f>
        <v>16.920000000000002</v>
      </c>
      <c r="K76" s="4">
        <f t="shared" si="12"/>
        <v>1.0090870452570861</v>
      </c>
      <c r="L76" s="4">
        <f t="shared" si="8"/>
        <v>0.13874400505260026</v>
      </c>
      <c r="M76" s="4">
        <f t="shared" si="13"/>
        <v>0.87034304020448583</v>
      </c>
      <c r="N76" s="3">
        <f t="shared" si="14"/>
        <v>81.840014185174866</v>
      </c>
      <c r="O76" s="3">
        <f t="shared" si="15"/>
        <v>18.159985814825134</v>
      </c>
    </row>
    <row r="77" spans="1:15" x14ac:dyDescent="0.25">
      <c r="A77" s="2">
        <v>21010000</v>
      </c>
      <c r="B77" s="2">
        <v>-0.16180266400000001</v>
      </c>
      <c r="C77" s="2">
        <v>7.1234038999999999E-2</v>
      </c>
      <c r="D77" s="2">
        <v>5.6043624E-2</v>
      </c>
      <c r="E77" s="9">
        <v>-0.113818593</v>
      </c>
      <c r="F77" s="3"/>
      <c r="G77" s="3">
        <f t="shared" si="9"/>
        <v>21.01</v>
      </c>
      <c r="H77" s="3">
        <f t="shared" si="10"/>
        <v>1.4295111143397532</v>
      </c>
      <c r="I77" s="4">
        <f t="shared" si="11"/>
        <v>17.932939112558412</v>
      </c>
      <c r="J77" s="4">
        <f>IMABS('LoadResistor 2400 Ohm LossCalib'!G72)</f>
        <v>16.95</v>
      </c>
      <c r="K77" s="4">
        <f t="shared" si="12"/>
        <v>0.98293911255841238</v>
      </c>
      <c r="L77" s="4">
        <f t="shared" si="8"/>
        <v>0.13790252719297991</v>
      </c>
      <c r="M77" s="4">
        <f t="shared" si="13"/>
        <v>0.84503658536543247</v>
      </c>
      <c r="N77" s="3">
        <f t="shared" si="14"/>
        <v>82.318290232392684</v>
      </c>
      <c r="O77" s="3">
        <f t="shared" si="15"/>
        <v>17.681709767607316</v>
      </c>
    </row>
    <row r="78" spans="1:15" x14ac:dyDescent="0.25">
      <c r="A78" s="2">
        <v>21300000</v>
      </c>
      <c r="B78" s="2">
        <v>-0.15860155200000001</v>
      </c>
      <c r="C78" s="2">
        <v>7.6635575999999997E-2</v>
      </c>
      <c r="D78" s="2">
        <v>5.3872681999999998E-2</v>
      </c>
      <c r="E78" s="9">
        <v>-0.114902012</v>
      </c>
      <c r="F78" s="3"/>
      <c r="G78" s="3">
        <f t="shared" si="9"/>
        <v>21.3</v>
      </c>
      <c r="H78" s="3">
        <f t="shared" si="10"/>
        <v>1.4276150239240586</v>
      </c>
      <c r="I78" s="4">
        <f t="shared" si="11"/>
        <v>17.930463299729439</v>
      </c>
      <c r="J78" s="4">
        <f>IMABS('LoadResistor 2400 Ohm LossCalib'!G73)</f>
        <v>16.940000000000001</v>
      </c>
      <c r="K78" s="4">
        <f t="shared" si="12"/>
        <v>0.99046329972943781</v>
      </c>
      <c r="L78" s="4">
        <f t="shared" si="8"/>
        <v>0.13688532080585544</v>
      </c>
      <c r="M78" s="4">
        <f t="shared" si="13"/>
        <v>0.85357797892358234</v>
      </c>
      <c r="N78" s="3">
        <f t="shared" si="14"/>
        <v>82.156551601092659</v>
      </c>
      <c r="O78" s="3">
        <f t="shared" si="15"/>
        <v>17.843448398907341</v>
      </c>
    </row>
    <row r="79" spans="1:15" x14ac:dyDescent="0.25">
      <c r="A79" s="2">
        <v>21590000</v>
      </c>
      <c r="B79" s="2">
        <v>-0.15480023600000001</v>
      </c>
      <c r="C79" s="2">
        <v>8.1919774000000001E-2</v>
      </c>
      <c r="D79" s="2">
        <v>5.1891945000000002E-2</v>
      </c>
      <c r="E79" s="9">
        <v>-0.11582023599999999</v>
      </c>
      <c r="F79" s="3"/>
      <c r="G79" s="3">
        <f t="shared" si="9"/>
        <v>21.59</v>
      </c>
      <c r="H79" s="3">
        <f t="shared" si="10"/>
        <v>1.4246534009662757</v>
      </c>
      <c r="I79" s="4">
        <f t="shared" si="11"/>
        <v>17.929826174340292</v>
      </c>
      <c r="J79" s="4">
        <f>IMABS('LoadResistor 2400 Ohm LossCalib'!G74)</f>
        <v>16.88</v>
      </c>
      <c r="K79" s="4">
        <f t="shared" si="12"/>
        <v>1.0498261743402928</v>
      </c>
      <c r="L79" s="4">
        <f t="shared" si="8"/>
        <v>0.13530121299956793</v>
      </c>
      <c r="M79" s="4">
        <f t="shared" si="13"/>
        <v>0.91452496134072492</v>
      </c>
      <c r="N79" s="3">
        <f t="shared" si="14"/>
        <v>81.011654875433734</v>
      </c>
      <c r="O79" s="3">
        <f t="shared" si="15"/>
        <v>18.988345124566266</v>
      </c>
    </row>
    <row r="80" spans="1:15" x14ac:dyDescent="0.25">
      <c r="A80" s="2">
        <v>21880000</v>
      </c>
      <c r="B80" s="2">
        <v>-0.15080764799999999</v>
      </c>
      <c r="C80" s="2">
        <v>8.7280235999999997E-2</v>
      </c>
      <c r="D80" s="2">
        <v>4.9673377999999997E-2</v>
      </c>
      <c r="E80" s="9">
        <v>-0.116870082</v>
      </c>
      <c r="F80" s="3"/>
      <c r="G80" s="3">
        <f t="shared" si="9"/>
        <v>21.88</v>
      </c>
      <c r="H80" s="3">
        <f t="shared" si="10"/>
        <v>1.4220214113284881</v>
      </c>
      <c r="I80" s="4">
        <f t="shared" si="11"/>
        <v>17.924717138854721</v>
      </c>
      <c r="J80" s="4">
        <f>IMABS('LoadResistor 2400 Ohm LossCalib'!G75)</f>
        <v>16.899999999999999</v>
      </c>
      <c r="K80" s="4">
        <f t="shared" si="12"/>
        <v>1.0247171388547223</v>
      </c>
      <c r="L80" s="4">
        <f t="shared" si="8"/>
        <v>0.13389829282530361</v>
      </c>
      <c r="M80" s="4">
        <f t="shared" si="13"/>
        <v>0.89081884602941863</v>
      </c>
      <c r="N80" s="3">
        <f t="shared" si="14"/>
        <v>81.455068905046247</v>
      </c>
      <c r="O80" s="3">
        <f t="shared" si="15"/>
        <v>18.544931094953753</v>
      </c>
    </row>
    <row r="81" spans="1:15" x14ac:dyDescent="0.25">
      <c r="A81" s="2">
        <v>22170000</v>
      </c>
      <c r="B81" s="2">
        <v>-0.14612525700000001</v>
      </c>
      <c r="C81" s="2">
        <v>9.2747635999999994E-2</v>
      </c>
      <c r="D81" s="2">
        <v>4.7437787000000002E-2</v>
      </c>
      <c r="E81" s="9">
        <v>-0.11781293800000001</v>
      </c>
      <c r="F81" s="3"/>
      <c r="G81" s="3">
        <f t="shared" si="9"/>
        <v>22.17</v>
      </c>
      <c r="H81" s="3">
        <f t="shared" si="10"/>
        <v>1.4185969909472849</v>
      </c>
      <c r="I81" s="4">
        <f t="shared" si="11"/>
        <v>17.923593862560651</v>
      </c>
      <c r="J81" s="4">
        <f>IMABS('LoadResistor 2400 Ohm LossCalib'!G76)</f>
        <v>16.899999999999999</v>
      </c>
      <c r="K81" s="4">
        <f t="shared" si="12"/>
        <v>1.0235938625606522</v>
      </c>
      <c r="L81" s="4">
        <f t="shared" si="8"/>
        <v>0.13207990796141547</v>
      </c>
      <c r="M81" s="4">
        <f t="shared" si="13"/>
        <v>0.89151395459923677</v>
      </c>
      <c r="N81" s="3">
        <f t="shared" si="14"/>
        <v>81.442032684717631</v>
      </c>
      <c r="O81" s="3">
        <f t="shared" si="15"/>
        <v>18.557967315282369</v>
      </c>
    </row>
    <row r="82" spans="1:15" x14ac:dyDescent="0.25">
      <c r="A82" s="2">
        <v>22460000</v>
      </c>
      <c r="B82" s="2">
        <v>-0.141308501</v>
      </c>
      <c r="C82" s="2">
        <v>9.7897714999999996E-2</v>
      </c>
      <c r="D82" s="2">
        <v>4.5186153999999999E-2</v>
      </c>
      <c r="E82" s="9">
        <v>-0.118631109</v>
      </c>
      <c r="F82" s="3"/>
      <c r="G82" s="3">
        <f t="shared" si="9"/>
        <v>22.46</v>
      </c>
      <c r="H82" s="3">
        <f t="shared" si="10"/>
        <v>1.4151879919344352</v>
      </c>
      <c r="I82" s="4">
        <f t="shared" si="11"/>
        <v>17.927662261614834</v>
      </c>
      <c r="J82" s="4">
        <f>IMABS('LoadResistor 2400 Ohm LossCalib'!G77)</f>
        <v>16.920000000000002</v>
      </c>
      <c r="K82" s="4">
        <f t="shared" si="12"/>
        <v>1.0076622616148327</v>
      </c>
      <c r="L82" s="4">
        <f t="shared" si="8"/>
        <v>0.13027755309483557</v>
      </c>
      <c r="M82" s="4">
        <f t="shared" si="13"/>
        <v>0.87738470851999717</v>
      </c>
      <c r="N82" s="3">
        <f t="shared" si="14"/>
        <v>81.707425973358482</v>
      </c>
      <c r="O82" s="3">
        <f t="shared" si="15"/>
        <v>18.292574026641518</v>
      </c>
    </row>
    <row r="83" spans="1:15" x14ac:dyDescent="0.25">
      <c r="A83" s="2">
        <v>22750000</v>
      </c>
      <c r="B83" s="2">
        <v>-0.135612174</v>
      </c>
      <c r="C83" s="2">
        <v>0.103131353</v>
      </c>
      <c r="D83" s="2">
        <v>4.2930144000000003E-2</v>
      </c>
      <c r="E83" s="9">
        <v>-0.119471989</v>
      </c>
      <c r="F83" s="3"/>
      <c r="G83" s="3">
        <f t="shared" si="9"/>
        <v>22.75</v>
      </c>
      <c r="H83" s="3">
        <f t="shared" si="10"/>
        <v>1.4107200386263148</v>
      </c>
      <c r="I83" s="4">
        <f t="shared" si="11"/>
        <v>17.927278279740086</v>
      </c>
      <c r="J83" s="4">
        <f>IMABS('LoadResistor 2400 Ohm LossCalib'!G78)</f>
        <v>16.93</v>
      </c>
      <c r="K83" s="4">
        <f t="shared" si="12"/>
        <v>0.99727827974008676</v>
      </c>
      <c r="L83" s="4">
        <f t="shared" si="8"/>
        <v>0.12792729102489514</v>
      </c>
      <c r="M83" s="4">
        <f t="shared" si="13"/>
        <v>0.86935098871519156</v>
      </c>
      <c r="N83" s="3">
        <f t="shared" si="14"/>
        <v>81.858710895595195</v>
      </c>
      <c r="O83" s="3">
        <f t="shared" si="15"/>
        <v>18.141289104404805</v>
      </c>
    </row>
    <row r="84" spans="1:15" x14ac:dyDescent="0.25">
      <c r="A84" s="2">
        <v>23040000</v>
      </c>
      <c r="B84" s="2">
        <v>-0.129983291</v>
      </c>
      <c r="C84" s="2">
        <v>0.10818237</v>
      </c>
      <c r="D84" s="2">
        <v>4.0724910000000003E-2</v>
      </c>
      <c r="E84" s="9">
        <v>-0.120356984</v>
      </c>
      <c r="F84" s="3"/>
      <c r="G84" s="3">
        <f t="shared" si="9"/>
        <v>23.04</v>
      </c>
      <c r="H84" s="3">
        <f t="shared" si="10"/>
        <v>1.4070651072577769</v>
      </c>
      <c r="I84" s="4">
        <f t="shared" si="11"/>
        <v>17.919801918800623</v>
      </c>
      <c r="J84" s="4">
        <f>IMABS('LoadResistor 2400 Ohm LossCalib'!G79)</f>
        <v>16.920000000000002</v>
      </c>
      <c r="K84" s="4">
        <f t="shared" si="12"/>
        <v>0.99980191880062108</v>
      </c>
      <c r="L84" s="4">
        <f t="shared" si="8"/>
        <v>0.12601490048498293</v>
      </c>
      <c r="M84" s="4">
        <f t="shared" si="13"/>
        <v>0.87378701831563821</v>
      </c>
      <c r="N84" s="3">
        <f t="shared" si="14"/>
        <v>81.775140349008481</v>
      </c>
      <c r="O84" s="3">
        <f t="shared" si="15"/>
        <v>18.224859650991519</v>
      </c>
    </row>
    <row r="85" spans="1:15" x14ac:dyDescent="0.25">
      <c r="A85" s="2">
        <v>23330000</v>
      </c>
      <c r="B85" s="2">
        <v>-0.12353602700000001</v>
      </c>
      <c r="C85" s="2">
        <v>0.113522313</v>
      </c>
      <c r="D85" s="2">
        <v>3.8317888000000001E-2</v>
      </c>
      <c r="E85" s="9">
        <v>-0.121045283</v>
      </c>
      <c r="F85" s="3"/>
      <c r="G85" s="3">
        <f t="shared" si="9"/>
        <v>23.33</v>
      </c>
      <c r="H85" s="3">
        <f t="shared" si="10"/>
        <v>1.4031963791612079</v>
      </c>
      <c r="I85" s="4">
        <f t="shared" si="11"/>
        <v>17.926290064511271</v>
      </c>
      <c r="J85" s="4">
        <f>IMABS('LoadResistor 2400 Ohm LossCalib'!G80)</f>
        <v>16.88</v>
      </c>
      <c r="K85" s="4">
        <f t="shared" si="12"/>
        <v>1.0462900645112718</v>
      </c>
      <c r="L85" s="4">
        <f t="shared" si="8"/>
        <v>0.12400075278471301</v>
      </c>
      <c r="M85" s="4">
        <f t="shared" si="13"/>
        <v>0.92228931172655881</v>
      </c>
      <c r="N85" s="3">
        <f t="shared" si="14"/>
        <v>80.866951001266088</v>
      </c>
      <c r="O85" s="3">
        <f t="shared" si="15"/>
        <v>19.133048998733912</v>
      </c>
    </row>
    <row r="86" spans="1:15" x14ac:dyDescent="0.25">
      <c r="A86" s="2">
        <v>23620000</v>
      </c>
      <c r="B86" s="2">
        <v>-0.116756454</v>
      </c>
      <c r="C86" s="2">
        <v>0.11831290999999999</v>
      </c>
      <c r="D86" s="2">
        <v>3.5901963000000002E-2</v>
      </c>
      <c r="E86" s="9">
        <v>-0.12177115600000001</v>
      </c>
      <c r="F86" s="3"/>
      <c r="G86" s="3">
        <f t="shared" si="9"/>
        <v>23.62</v>
      </c>
      <c r="H86" s="3">
        <f t="shared" si="10"/>
        <v>1.3987223011182144</v>
      </c>
      <c r="I86" s="4">
        <f t="shared" si="11"/>
        <v>17.927113376993141</v>
      </c>
      <c r="J86" s="4">
        <f>IMABS('LoadResistor 2400 Ohm LossCalib'!G81)</f>
        <v>16.88</v>
      </c>
      <c r="K86" s="4">
        <f t="shared" si="12"/>
        <v>1.047113376993142</v>
      </c>
      <c r="L86" s="4">
        <f t="shared" si="8"/>
        <v>0.12168455024857534</v>
      </c>
      <c r="M86" s="4">
        <f t="shared" si="13"/>
        <v>0.92542882674456661</v>
      </c>
      <c r="N86" s="3">
        <f t="shared" si="14"/>
        <v>80.80851340332417</v>
      </c>
      <c r="O86" s="3">
        <f t="shared" si="15"/>
        <v>19.19148659667583</v>
      </c>
    </row>
    <row r="87" spans="1:15" x14ac:dyDescent="0.25">
      <c r="A87" s="2">
        <v>23910000</v>
      </c>
      <c r="B87" s="2">
        <v>-0.10945092100000001</v>
      </c>
      <c r="C87" s="2">
        <v>0.12312274400000001</v>
      </c>
      <c r="D87" s="2">
        <v>3.3527489000000001E-2</v>
      </c>
      <c r="E87" s="9">
        <v>-0.122535347</v>
      </c>
      <c r="F87" s="3"/>
      <c r="G87" s="3">
        <f t="shared" si="9"/>
        <v>23.91</v>
      </c>
      <c r="H87" s="3">
        <f t="shared" si="10"/>
        <v>1.3944591841952831</v>
      </c>
      <c r="I87" s="4">
        <f t="shared" si="11"/>
        <v>17.921232766074237</v>
      </c>
      <c r="J87" s="4">
        <f>IMABS('LoadResistor 2400 Ohm LossCalib'!G82)</f>
        <v>16.89</v>
      </c>
      <c r="K87" s="4">
        <f t="shared" si="12"/>
        <v>1.0312327660742362</v>
      </c>
      <c r="L87" s="4">
        <f t="shared" si="8"/>
        <v>0.11949078647682009</v>
      </c>
      <c r="M87" s="4">
        <f t="shared" si="13"/>
        <v>0.9117419795974161</v>
      </c>
      <c r="N87" s="3">
        <f t="shared" si="14"/>
        <v>81.063584203891793</v>
      </c>
      <c r="O87" s="3">
        <f t="shared" si="15"/>
        <v>18.936415796108207</v>
      </c>
    </row>
    <row r="88" spans="1:15" x14ac:dyDescent="0.25">
      <c r="A88" s="2">
        <v>24200000</v>
      </c>
      <c r="B88" s="2">
        <v>-0.102054148</v>
      </c>
      <c r="C88" s="2">
        <v>0.12749260600000001</v>
      </c>
      <c r="D88" s="2">
        <v>3.1021434000000001E-2</v>
      </c>
      <c r="E88" s="9">
        <v>-0.123119175</v>
      </c>
      <c r="F88" s="3"/>
      <c r="G88" s="3">
        <f t="shared" si="9"/>
        <v>24.2</v>
      </c>
      <c r="H88" s="3">
        <f t="shared" si="10"/>
        <v>1.3903650895540489</v>
      </c>
      <c r="I88" s="4">
        <f t="shared" si="11"/>
        <v>17.926171649016442</v>
      </c>
      <c r="J88" s="4">
        <f>IMABS('LoadResistor 2400 Ohm LossCalib'!G83)</f>
        <v>16.940000000000001</v>
      </c>
      <c r="K88" s="4">
        <f t="shared" si="12"/>
        <v>0.98617164901644117</v>
      </c>
      <c r="L88" s="4">
        <f t="shared" si="8"/>
        <v>0.11739628983782074</v>
      </c>
      <c r="M88" s="4">
        <f t="shared" si="13"/>
        <v>0.86877535917862048</v>
      </c>
      <c r="N88" s="3">
        <f t="shared" si="14"/>
        <v>81.869561462817501</v>
      </c>
      <c r="O88" s="3">
        <f t="shared" si="15"/>
        <v>18.130438537182499</v>
      </c>
    </row>
    <row r="89" spans="1:15" x14ac:dyDescent="0.25">
      <c r="A89" s="2">
        <v>24490000</v>
      </c>
      <c r="B89" s="2">
        <v>-9.3653552000000001E-2</v>
      </c>
      <c r="C89" s="2">
        <v>0.13193553599999999</v>
      </c>
      <c r="D89" s="2">
        <v>2.8568764999999999E-2</v>
      </c>
      <c r="E89" s="9">
        <v>-0.123711735</v>
      </c>
      <c r="F89" s="3"/>
      <c r="G89" s="3">
        <f t="shared" si="9"/>
        <v>24.49</v>
      </c>
      <c r="H89" s="3">
        <f t="shared" si="10"/>
        <v>1.3860542365883639</v>
      </c>
      <c r="I89" s="4">
        <f t="shared" si="11"/>
        <v>17.926142798743953</v>
      </c>
      <c r="J89" s="4">
        <f>IMABS('LoadResistor 2400 Ohm LossCalib'!G84)</f>
        <v>16.88</v>
      </c>
      <c r="K89" s="4">
        <f t="shared" si="12"/>
        <v>1.0461427987439542</v>
      </c>
      <c r="L89" s="4">
        <f t="shared" si="8"/>
        <v>0.11520406524772889</v>
      </c>
      <c r="M89" s="4">
        <f t="shared" si="13"/>
        <v>0.93093873349622536</v>
      </c>
      <c r="N89" s="3">
        <f t="shared" si="14"/>
        <v>80.706056414294565</v>
      </c>
      <c r="O89" s="3">
        <f t="shared" si="15"/>
        <v>19.293943585705435</v>
      </c>
    </row>
    <row r="90" spans="1:15" x14ac:dyDescent="0.25">
      <c r="A90" s="2">
        <v>24780000</v>
      </c>
      <c r="B90" s="2">
        <v>-8.5119992000000005E-2</v>
      </c>
      <c r="C90" s="2">
        <v>0.13635238999999999</v>
      </c>
      <c r="D90" s="2">
        <v>2.6053637000000001E-2</v>
      </c>
      <c r="E90" s="9">
        <v>-0.124173045</v>
      </c>
      <c r="F90" s="3"/>
      <c r="G90" s="3">
        <f t="shared" si="9"/>
        <v>24.78</v>
      </c>
      <c r="H90" s="3">
        <f t="shared" si="10"/>
        <v>1.3830520866744909</v>
      </c>
      <c r="I90" s="4">
        <f t="shared" si="11"/>
        <v>17.932351694132368</v>
      </c>
      <c r="J90" s="4">
        <f>IMABS('LoadResistor 2400 Ohm LossCalib'!G85)</f>
        <v>16.93</v>
      </c>
      <c r="K90" s="4">
        <f t="shared" si="12"/>
        <v>1.0023516941323685</v>
      </c>
      <c r="L90" s="4">
        <f t="shared" si="8"/>
        <v>0.11368542192156042</v>
      </c>
      <c r="M90" s="4">
        <f t="shared" si="13"/>
        <v>0.88866627221080807</v>
      </c>
      <c r="N90" s="3">
        <f t="shared" si="14"/>
        <v>81.495451989847282</v>
      </c>
      <c r="O90" s="3">
        <f t="shared" si="15"/>
        <v>18.504548010152718</v>
      </c>
    </row>
    <row r="91" spans="1:15" x14ac:dyDescent="0.25">
      <c r="A91" s="2">
        <v>25070000</v>
      </c>
      <c r="B91" s="2">
        <v>-7.5869135000000004E-2</v>
      </c>
      <c r="C91" s="2">
        <v>0.14011654200000001</v>
      </c>
      <c r="D91" s="2">
        <v>2.3509163E-2</v>
      </c>
      <c r="E91" s="9">
        <v>-0.12475958400000001</v>
      </c>
      <c r="F91" s="3"/>
      <c r="G91" s="3">
        <f t="shared" si="9"/>
        <v>25.07</v>
      </c>
      <c r="H91" s="3">
        <f t="shared" si="10"/>
        <v>1.3790789753998416</v>
      </c>
      <c r="I91" s="4">
        <f t="shared" si="11"/>
        <v>17.926986957514938</v>
      </c>
      <c r="J91" s="4">
        <f>IMABS('LoadResistor 2400 Ohm LossCalib'!G86)</f>
        <v>16.89</v>
      </c>
      <c r="K91" s="4">
        <f t="shared" si="12"/>
        <v>1.0369869575149373</v>
      </c>
      <c r="L91" s="4">
        <f t="shared" si="8"/>
        <v>0.111685891890854</v>
      </c>
      <c r="M91" s="4">
        <f t="shared" si="13"/>
        <v>0.92530106562408332</v>
      </c>
      <c r="N91" s="3">
        <f t="shared" si="14"/>
        <v>80.810890670019376</v>
      </c>
      <c r="O91" s="3">
        <f t="shared" si="15"/>
        <v>19.189109329980624</v>
      </c>
    </row>
    <row r="92" spans="1:15" x14ac:dyDescent="0.25">
      <c r="A92" s="2">
        <v>25360000</v>
      </c>
      <c r="B92" s="2">
        <v>-6.6326148000000001E-2</v>
      </c>
      <c r="C92" s="2">
        <v>0.14390301699999999</v>
      </c>
      <c r="D92" s="2">
        <v>2.0937873999999999E-2</v>
      </c>
      <c r="E92" s="9">
        <v>-0.125037759</v>
      </c>
      <c r="F92" s="3"/>
      <c r="G92" s="3">
        <f t="shared" si="9"/>
        <v>25.36</v>
      </c>
      <c r="H92" s="3">
        <f t="shared" si="10"/>
        <v>1.3765744784183698</v>
      </c>
      <c r="I92" s="4">
        <f t="shared" si="11"/>
        <v>17.939074935505939</v>
      </c>
      <c r="J92" s="4">
        <f>IMABS('LoadResistor 2400 Ohm LossCalib'!G87)</f>
        <v>16.95</v>
      </c>
      <c r="K92" s="4">
        <f t="shared" si="12"/>
        <v>0.98907493550593983</v>
      </c>
      <c r="L92" s="4">
        <f t="shared" si="8"/>
        <v>0.11043153179086244</v>
      </c>
      <c r="M92" s="4">
        <f t="shared" si="13"/>
        <v>0.87864340371507743</v>
      </c>
      <c r="N92" s="3">
        <f t="shared" si="14"/>
        <v>81.683748527133361</v>
      </c>
      <c r="O92" s="3">
        <f t="shared" si="15"/>
        <v>18.316251472866639</v>
      </c>
    </row>
    <row r="93" spans="1:15" x14ac:dyDescent="0.25">
      <c r="A93" s="2">
        <v>25650000</v>
      </c>
      <c r="B93" s="2">
        <v>-5.6418120000000002E-2</v>
      </c>
      <c r="C93" s="2">
        <v>0.14708533800000001</v>
      </c>
      <c r="D93" s="2">
        <v>1.8335542999999999E-2</v>
      </c>
      <c r="E93" s="9">
        <v>-0.12551759100000001</v>
      </c>
      <c r="F93" s="3"/>
      <c r="G93" s="3">
        <f t="shared" si="9"/>
        <v>25.65</v>
      </c>
      <c r="H93" s="3">
        <f t="shared" si="10"/>
        <v>1.3739842950201975</v>
      </c>
      <c r="I93" s="4">
        <f t="shared" si="11"/>
        <v>17.934208034790341</v>
      </c>
      <c r="J93" s="4">
        <f>IMABS('LoadResistor 2400 Ohm LossCalib'!G88)</f>
        <v>16.86</v>
      </c>
      <c r="K93" s="4">
        <f t="shared" si="12"/>
        <v>1.0742080347903418</v>
      </c>
      <c r="L93" s="4">
        <f t="shared" si="8"/>
        <v>0.10913923160630225</v>
      </c>
      <c r="M93" s="4">
        <f t="shared" si="13"/>
        <v>0.96506880318403954</v>
      </c>
      <c r="N93" s="3">
        <f t="shared" si="14"/>
        <v>80.074294262125704</v>
      </c>
      <c r="O93" s="3">
        <f t="shared" si="15"/>
        <v>19.925705737874296</v>
      </c>
    </row>
    <row r="94" spans="1:15" x14ac:dyDescent="0.25">
      <c r="A94" s="2">
        <v>25940000</v>
      </c>
      <c r="B94" s="2">
        <v>-4.5639145999999998E-2</v>
      </c>
      <c r="C94" s="2">
        <v>0.15010709999999999</v>
      </c>
      <c r="D94" s="2">
        <v>1.5778375000000001E-2</v>
      </c>
      <c r="E94" s="9">
        <v>-0.12578609499999999</v>
      </c>
      <c r="F94" s="3"/>
      <c r="G94" s="3">
        <f t="shared" si="9"/>
        <v>25.94</v>
      </c>
      <c r="H94" s="3">
        <f t="shared" si="10"/>
        <v>1.3721750941931929</v>
      </c>
      <c r="I94" s="4">
        <f t="shared" si="11"/>
        <v>17.939544286440089</v>
      </c>
      <c r="J94" s="4">
        <f>IMABS('LoadResistor 2400 Ohm LossCalib'!G89)</f>
        <v>16.920000000000002</v>
      </c>
      <c r="K94" s="4">
        <f t="shared" si="12"/>
        <v>1.0195442864400874</v>
      </c>
      <c r="L94" s="4">
        <f t="shared" si="8"/>
        <v>0.10823960065511817</v>
      </c>
      <c r="M94" s="4">
        <f t="shared" si="13"/>
        <v>0.91130468578496926</v>
      </c>
      <c r="N94" s="3">
        <f t="shared" si="14"/>
        <v>81.071746957506022</v>
      </c>
      <c r="O94" s="3">
        <f t="shared" si="15"/>
        <v>18.928253042493978</v>
      </c>
    </row>
    <row r="95" spans="1:15" x14ac:dyDescent="0.25">
      <c r="A95" s="2">
        <v>26230000</v>
      </c>
      <c r="B95" s="2">
        <v>-3.4883092999999997E-2</v>
      </c>
      <c r="C95" s="2">
        <v>0.15253318799999999</v>
      </c>
      <c r="D95" s="2">
        <v>1.3093814E-2</v>
      </c>
      <c r="E95" s="9">
        <v>-0.126047149</v>
      </c>
      <c r="F95" s="3"/>
      <c r="G95" s="3">
        <f t="shared" si="9"/>
        <v>26.23</v>
      </c>
      <c r="H95" s="3">
        <f t="shared" si="10"/>
        <v>1.3709916619456171</v>
      </c>
      <c r="I95" s="4">
        <f t="shared" si="11"/>
        <v>17.942725306242629</v>
      </c>
      <c r="J95" s="4">
        <f>IMABS('LoadResistor 2400 Ohm LossCalib'!G90)</f>
        <v>16.86</v>
      </c>
      <c r="K95" s="4">
        <f t="shared" si="12"/>
        <v>1.0827253062426294</v>
      </c>
      <c r="L95" s="4">
        <f t="shared" si="8"/>
        <v>0.10765248552477182</v>
      </c>
      <c r="M95" s="4">
        <f t="shared" si="13"/>
        <v>0.97507282071785761</v>
      </c>
      <c r="N95" s="3">
        <f t="shared" si="14"/>
        <v>79.890054591834044</v>
      </c>
      <c r="O95" s="3">
        <f t="shared" si="15"/>
        <v>20.109945408165956</v>
      </c>
    </row>
    <row r="96" spans="1:15" x14ac:dyDescent="0.25">
      <c r="A96" s="2">
        <v>26520000</v>
      </c>
      <c r="B96" s="2">
        <v>-2.3321038999999998E-2</v>
      </c>
      <c r="C96" s="2">
        <v>0.15481465999999999</v>
      </c>
      <c r="D96" s="2">
        <v>1.0408535E-2</v>
      </c>
      <c r="E96" s="9">
        <v>-0.126201972</v>
      </c>
      <c r="F96" s="3"/>
      <c r="G96" s="3">
        <f t="shared" si="9"/>
        <v>26.52</v>
      </c>
      <c r="H96" s="3">
        <f t="shared" si="10"/>
        <v>1.3712453190928173</v>
      </c>
      <c r="I96" s="4">
        <f t="shared" si="11"/>
        <v>17.949235785141195</v>
      </c>
      <c r="J96" s="4">
        <f>IMABS('LoadResistor 2400 Ohm LossCalib'!G91)</f>
        <v>16.93</v>
      </c>
      <c r="K96" s="4">
        <f t="shared" si="12"/>
        <v>1.0192357851411948</v>
      </c>
      <c r="L96" s="4">
        <f t="shared" si="8"/>
        <v>0.10777823777304686</v>
      </c>
      <c r="M96" s="4">
        <f t="shared" si="13"/>
        <v>0.91145754736814799</v>
      </c>
      <c r="N96" s="3">
        <f t="shared" si="14"/>
        <v>81.068893470295876</v>
      </c>
      <c r="O96" s="3">
        <f t="shared" si="15"/>
        <v>18.931106529704124</v>
      </c>
    </row>
    <row r="97" spans="1:15" x14ac:dyDescent="0.25">
      <c r="A97" s="2">
        <v>26810000</v>
      </c>
      <c r="B97" s="2">
        <v>-1.1655329000000001E-2</v>
      </c>
      <c r="C97" s="2">
        <v>0.15620698</v>
      </c>
      <c r="D97" s="2">
        <v>7.7299320000000001E-3</v>
      </c>
      <c r="E97" s="9">
        <v>-0.12633657400000001</v>
      </c>
      <c r="F97" s="3"/>
      <c r="G97" s="3">
        <f t="shared" si="9"/>
        <v>26.81</v>
      </c>
      <c r="H97" s="3">
        <f t="shared" si="10"/>
        <v>1.3714699049834058</v>
      </c>
      <c r="I97" s="4">
        <f t="shared" si="11"/>
        <v>17.95319005950747</v>
      </c>
      <c r="J97" s="4">
        <f>IMABS('LoadResistor 2400 Ohm LossCalib'!G92)</f>
        <v>16.91</v>
      </c>
      <c r="K97" s="4">
        <f t="shared" si="12"/>
        <v>1.0431900595074701</v>
      </c>
      <c r="L97" s="4">
        <f t="shared" si="8"/>
        <v>0.10788961882939252</v>
      </c>
      <c r="M97" s="4">
        <f t="shared" si="13"/>
        <v>0.9353004406780776</v>
      </c>
      <c r="N97" s="3">
        <f t="shared" si="14"/>
        <v>80.625042380908781</v>
      </c>
      <c r="O97" s="3">
        <f t="shared" si="15"/>
        <v>19.374957619091219</v>
      </c>
    </row>
    <row r="98" spans="1:15" x14ac:dyDescent="0.25">
      <c r="A98" s="2">
        <v>27100000</v>
      </c>
      <c r="B98" s="2">
        <v>7.9411100000000001E-4</v>
      </c>
      <c r="C98" s="2">
        <v>0.15750584000000001</v>
      </c>
      <c r="D98" s="2">
        <v>4.8794820000000001E-3</v>
      </c>
      <c r="E98" s="9">
        <v>-0.12637488499999999</v>
      </c>
      <c r="F98" s="3"/>
      <c r="G98" s="3">
        <f t="shared" si="9"/>
        <v>27.1</v>
      </c>
      <c r="H98" s="3">
        <f t="shared" si="10"/>
        <v>1.3739093363288613</v>
      </c>
      <c r="I98" s="4">
        <f t="shared" si="11"/>
        <v>17.960314794330628</v>
      </c>
      <c r="J98" s="4">
        <f>IMABS('LoadResistor 2400 Ohm LossCalib'!G93)</f>
        <v>16.91</v>
      </c>
      <c r="K98" s="4">
        <f t="shared" si="12"/>
        <v>1.0503147943306281</v>
      </c>
      <c r="L98" s="4">
        <f t="shared" si="8"/>
        <v>0.109101908718512</v>
      </c>
      <c r="M98" s="4">
        <f t="shared" si="13"/>
        <v>0.94121288561211613</v>
      </c>
      <c r="N98" s="3">
        <f t="shared" si="14"/>
        <v>80.515354874162682</v>
      </c>
      <c r="O98" s="3">
        <f t="shared" si="15"/>
        <v>19.484645125837318</v>
      </c>
    </row>
    <row r="99" spans="1:15" x14ac:dyDescent="0.25">
      <c r="A99" s="2">
        <v>27390000</v>
      </c>
      <c r="B99" s="2">
        <v>1.3503843999999999E-2</v>
      </c>
      <c r="C99" s="2">
        <v>0.15847119600000001</v>
      </c>
      <c r="D99" s="2">
        <v>2.1820250000000002E-3</v>
      </c>
      <c r="E99" s="9">
        <v>-0.126409992</v>
      </c>
      <c r="F99" s="3"/>
      <c r="G99" s="3">
        <f t="shared" si="9"/>
        <v>27.39</v>
      </c>
      <c r="H99" s="3">
        <f t="shared" si="10"/>
        <v>1.3782499768340883</v>
      </c>
      <c r="I99" s="4">
        <f t="shared" si="11"/>
        <v>17.963078096003105</v>
      </c>
      <c r="J99" s="4">
        <f>IMABS('LoadResistor 2400 Ohm LossCalib'!G94)</f>
        <v>16.95</v>
      </c>
      <c r="K99" s="4">
        <f t="shared" si="12"/>
        <v>1.0130780960031061</v>
      </c>
      <c r="L99" s="4">
        <f t="shared" si="8"/>
        <v>0.11127017197322076</v>
      </c>
      <c r="M99" s="4">
        <f t="shared" si="13"/>
        <v>0.9018079240298853</v>
      </c>
      <c r="N99" s="3">
        <f t="shared" si="14"/>
        <v>81.249221345715625</v>
      </c>
      <c r="O99" s="3">
        <f t="shared" si="15"/>
        <v>18.750778654284375</v>
      </c>
    </row>
    <row r="100" spans="1:15" x14ac:dyDescent="0.25">
      <c r="A100" s="2">
        <v>27680000</v>
      </c>
      <c r="B100" s="2">
        <v>2.6761585000000001E-2</v>
      </c>
      <c r="C100" s="2">
        <v>0.158468633</v>
      </c>
      <c r="D100" s="2">
        <v>-7.9512500000000004E-4</v>
      </c>
      <c r="E100" s="9">
        <v>-0.12626689599999999</v>
      </c>
      <c r="F100" s="3"/>
      <c r="G100" s="3">
        <f t="shared" si="9"/>
        <v>27.68</v>
      </c>
      <c r="H100" s="3">
        <f t="shared" si="10"/>
        <v>1.3829734979591228</v>
      </c>
      <c r="I100" s="4">
        <f t="shared" si="11"/>
        <v>17.974037698307434</v>
      </c>
      <c r="J100" s="4">
        <f>IMABS('LoadResistor 2400 Ohm LossCalib'!G95)</f>
        <v>16.93</v>
      </c>
      <c r="K100" s="4">
        <f t="shared" si="12"/>
        <v>1.0440376983074344</v>
      </c>
      <c r="L100" s="4">
        <f t="shared" si="8"/>
        <v>0.11364575712702137</v>
      </c>
      <c r="M100" s="4">
        <f t="shared" si="13"/>
        <v>0.93039194118041302</v>
      </c>
      <c r="N100" s="3">
        <f t="shared" si="14"/>
        <v>80.716218235701589</v>
      </c>
      <c r="O100" s="3">
        <f t="shared" si="15"/>
        <v>19.283781764298411</v>
      </c>
    </row>
    <row r="101" spans="1:15" x14ac:dyDescent="0.25">
      <c r="A101" s="2">
        <v>27970000</v>
      </c>
      <c r="B101" s="2">
        <v>4.0174972000000003E-2</v>
      </c>
      <c r="C101" s="2">
        <v>0.15799590899999999</v>
      </c>
      <c r="D101" s="2">
        <v>-3.5076550000000001E-3</v>
      </c>
      <c r="E101" s="9">
        <v>-0.126104205</v>
      </c>
      <c r="F101" s="3"/>
      <c r="G101" s="3">
        <f t="shared" si="9"/>
        <v>27.97</v>
      </c>
      <c r="H101" s="3">
        <f t="shared" si="10"/>
        <v>1.3895539993642132</v>
      </c>
      <c r="I101" s="4">
        <f t="shared" si="11"/>
        <v>17.982049776176421</v>
      </c>
      <c r="J101" s="4">
        <f>IMABS('LoadResistor 2400 Ohm LossCalib'!G96)</f>
        <v>16.86</v>
      </c>
      <c r="K101" s="4">
        <f t="shared" si="12"/>
        <v>1.1220497761764214</v>
      </c>
      <c r="L101" s="4">
        <f t="shared" si="8"/>
        <v>0.11698278532001756</v>
      </c>
      <c r="M101" s="4">
        <f t="shared" si="13"/>
        <v>1.0050669908564038</v>
      </c>
      <c r="N101" s="3">
        <f t="shared" si="14"/>
        <v>79.340201828623336</v>
      </c>
      <c r="O101" s="3">
        <f t="shared" si="15"/>
        <v>20.659798171376664</v>
      </c>
    </row>
    <row r="102" spans="1:15" x14ac:dyDescent="0.25">
      <c r="A102" s="2">
        <v>28260000</v>
      </c>
      <c r="B102" s="2">
        <v>5.4284058000000003E-2</v>
      </c>
      <c r="C102" s="2">
        <v>0.15667508499999999</v>
      </c>
      <c r="D102" s="2">
        <v>-6.4461600000000003E-3</v>
      </c>
      <c r="E102" s="9">
        <v>-0.12578289200000001</v>
      </c>
      <c r="F102" s="3"/>
      <c r="G102" s="3">
        <f t="shared" si="9"/>
        <v>28.26</v>
      </c>
      <c r="H102" s="3">
        <f t="shared" si="10"/>
        <v>1.3975430047442396</v>
      </c>
      <c r="I102" s="4">
        <f t="shared" si="11"/>
        <v>17.996177174924579</v>
      </c>
      <c r="J102" s="4">
        <f>IMABS('LoadResistor 2400 Ohm LossCalib'!G97)</f>
        <v>16.920000000000002</v>
      </c>
      <c r="K102" s="4">
        <f t="shared" si="12"/>
        <v>1.0761771749245774</v>
      </c>
      <c r="L102" s="4">
        <f t="shared" si="8"/>
        <v>0.12107639648662677</v>
      </c>
      <c r="M102" s="4">
        <f t="shared" si="13"/>
        <v>0.9551007784379506</v>
      </c>
      <c r="N102" s="3">
        <f t="shared" si="14"/>
        <v>80.25829366449409</v>
      </c>
      <c r="O102" s="3">
        <f t="shared" si="15"/>
        <v>19.74170633550591</v>
      </c>
    </row>
    <row r="103" spans="1:15" x14ac:dyDescent="0.25">
      <c r="A103" s="2">
        <v>28550000</v>
      </c>
      <c r="B103" s="2">
        <v>6.8559691000000006E-2</v>
      </c>
      <c r="C103" s="2">
        <v>0.155004471</v>
      </c>
      <c r="D103" s="2">
        <v>-9.2337540000000003E-3</v>
      </c>
      <c r="E103" s="9">
        <v>-0.12541984</v>
      </c>
      <c r="F103" s="3"/>
      <c r="G103" s="3">
        <f t="shared" si="9"/>
        <v>28.55</v>
      </c>
      <c r="H103" s="3">
        <f t="shared" si="10"/>
        <v>1.4081584757064136</v>
      </c>
      <c r="I103" s="4">
        <f t="shared" si="11"/>
        <v>18.00919861297497</v>
      </c>
      <c r="J103" s="4">
        <f>IMABS('LoadResistor 2400 Ohm LossCalib'!G98)</f>
        <v>16.87</v>
      </c>
      <c r="K103" s="4">
        <f t="shared" si="12"/>
        <v>1.1391986129749689</v>
      </c>
      <c r="L103" s="4">
        <f t="shared" si="8"/>
        <v>0.12658602151493728</v>
      </c>
      <c r="M103" s="4">
        <f t="shared" si="13"/>
        <v>1.0126125914600317</v>
      </c>
      <c r="N103" s="3">
        <f t="shared" si="14"/>
        <v>79.202472770338559</v>
      </c>
      <c r="O103" s="3">
        <f t="shared" si="15"/>
        <v>20.797527229661441</v>
      </c>
    </row>
    <row r="104" spans="1:15" x14ac:dyDescent="0.25">
      <c r="A104" s="2">
        <v>28840000</v>
      </c>
      <c r="B104" s="2">
        <v>8.2913368000000001E-2</v>
      </c>
      <c r="C104" s="2">
        <v>0.152206063</v>
      </c>
      <c r="D104" s="2">
        <v>-1.2116961000000001E-2</v>
      </c>
      <c r="E104" s="9">
        <v>-0.12495084100000001</v>
      </c>
      <c r="F104" s="3"/>
      <c r="G104" s="3">
        <f t="shared" si="9"/>
        <v>28.84</v>
      </c>
      <c r="H104" s="3">
        <f t="shared" si="10"/>
        <v>1.4193283952484588</v>
      </c>
      <c r="I104" s="4">
        <f t="shared" si="11"/>
        <v>18.024566447304942</v>
      </c>
      <c r="J104" s="4">
        <f>IMABS('LoadResistor 2400 Ohm LossCalib'!G99)</f>
        <v>16.899999999999999</v>
      </c>
      <c r="K104" s="4">
        <f t="shared" si="12"/>
        <v>1.124566447304943</v>
      </c>
      <c r="L104" s="4">
        <f t="shared" si="8"/>
        <v>0.13246762688023805</v>
      </c>
      <c r="M104" s="4">
        <f t="shared" si="13"/>
        <v>0.99209882042470499</v>
      </c>
      <c r="N104" s="3">
        <f t="shared" si="14"/>
        <v>79.577468244004294</v>
      </c>
      <c r="O104" s="3">
        <f t="shared" si="15"/>
        <v>20.422531755995706</v>
      </c>
    </row>
    <row r="105" spans="1:15" x14ac:dyDescent="0.25">
      <c r="A105" s="2">
        <v>29130000</v>
      </c>
      <c r="B105" s="2">
        <v>9.7741827000000003E-2</v>
      </c>
      <c r="C105" s="2">
        <v>0.149212494</v>
      </c>
      <c r="D105" s="2">
        <v>-1.5032388000000001E-2</v>
      </c>
      <c r="E105" s="9">
        <v>-0.124411441</v>
      </c>
      <c r="F105" s="3"/>
      <c r="G105" s="3">
        <f t="shared" si="9"/>
        <v>29.13</v>
      </c>
      <c r="H105" s="3">
        <f t="shared" si="10"/>
        <v>1.4342021157854765</v>
      </c>
      <c r="I105" s="4">
        <f t="shared" si="11"/>
        <v>18.039847537657586</v>
      </c>
      <c r="J105" s="4">
        <f>IMABS('LoadResistor 2400 Ohm LossCalib'!G100)</f>
        <v>16.95</v>
      </c>
      <c r="K105" s="4">
        <f t="shared" si="12"/>
        <v>1.0898475376575867</v>
      </c>
      <c r="L105" s="4">
        <f t="shared" si="8"/>
        <v>0.14042920964936748</v>
      </c>
      <c r="M105" s="4">
        <f t="shared" si="13"/>
        <v>0.94941832800821924</v>
      </c>
      <c r="N105" s="3">
        <f t="shared" si="14"/>
        <v>80.363374960448738</v>
      </c>
      <c r="O105" s="3">
        <f t="shared" si="15"/>
        <v>19.636625039551262</v>
      </c>
    </row>
    <row r="106" spans="1:15" x14ac:dyDescent="0.25">
      <c r="A106" s="2">
        <v>29420000</v>
      </c>
      <c r="B106" s="2">
        <v>0.11300195</v>
      </c>
      <c r="C106" s="2">
        <v>0.145136028</v>
      </c>
      <c r="D106" s="2">
        <v>-1.7912797000000001E-2</v>
      </c>
      <c r="E106" s="9">
        <v>-0.123773038</v>
      </c>
      <c r="F106" s="3"/>
      <c r="G106" s="3">
        <f t="shared" si="9"/>
        <v>29.42</v>
      </c>
      <c r="H106" s="3">
        <f t="shared" si="10"/>
        <v>1.4508000534186021</v>
      </c>
      <c r="I106" s="4">
        <f t="shared" si="11"/>
        <v>18.057456679228999</v>
      </c>
      <c r="J106" s="4">
        <f>IMABS('LoadResistor 2400 Ohm LossCalib'!G101)</f>
        <v>16.88</v>
      </c>
      <c r="K106" s="4">
        <f t="shared" si="12"/>
        <v>1.1774566792289995</v>
      </c>
      <c r="L106" s="4">
        <f t="shared" si="8"/>
        <v>0.14948208024814263</v>
      </c>
      <c r="M106" s="4">
        <f t="shared" si="13"/>
        <v>1.0279745989808569</v>
      </c>
      <c r="N106" s="3">
        <f t="shared" si="14"/>
        <v>78.922810081442336</v>
      </c>
      <c r="O106" s="3">
        <f t="shared" si="15"/>
        <v>21.077189918557664</v>
      </c>
    </row>
    <row r="107" spans="1:15" x14ac:dyDescent="0.25">
      <c r="A107" s="2">
        <v>29710000</v>
      </c>
      <c r="B107" s="2">
        <v>0.12811581699999999</v>
      </c>
      <c r="C107" s="2">
        <v>0.140235677</v>
      </c>
      <c r="D107" s="2">
        <v>-2.0867902000000001E-2</v>
      </c>
      <c r="E107" s="9">
        <v>-0.12307473200000001</v>
      </c>
      <c r="F107" s="3"/>
      <c r="G107" s="3">
        <f t="shared" si="9"/>
        <v>29.71</v>
      </c>
      <c r="H107" s="3">
        <f t="shared" si="10"/>
        <v>1.4689730076037149</v>
      </c>
      <c r="I107" s="4">
        <f t="shared" si="11"/>
        <v>18.073528592437679</v>
      </c>
      <c r="J107" s="4">
        <f>IMABS('LoadResistor 2400 Ohm LossCalib'!G102)</f>
        <v>16.86</v>
      </c>
      <c r="K107" s="4">
        <f t="shared" si="12"/>
        <v>1.2135285924376795</v>
      </c>
      <c r="L107" s="4">
        <f t="shared" si="8"/>
        <v>0.15958876918864073</v>
      </c>
      <c r="M107" s="4">
        <f t="shared" si="13"/>
        <v>1.0539398232490389</v>
      </c>
      <c r="N107" s="3">
        <f t="shared" si="14"/>
        <v>78.452360926805298</v>
      </c>
      <c r="O107" s="3">
        <f t="shared" si="15"/>
        <v>21.547639073194702</v>
      </c>
    </row>
    <row r="108" spans="1:15" x14ac:dyDescent="0.25">
      <c r="A108" s="2">
        <v>30000000</v>
      </c>
      <c r="B108" s="2">
        <v>0.143649786</v>
      </c>
      <c r="C108" s="2">
        <v>0.13450825199999999</v>
      </c>
      <c r="D108" s="2">
        <v>-2.3766636000000001E-2</v>
      </c>
      <c r="E108" s="9">
        <v>-0.122285246</v>
      </c>
      <c r="F108" s="3"/>
      <c r="G108" s="3">
        <f t="shared" si="9"/>
        <v>30</v>
      </c>
      <c r="H108" s="3">
        <f t="shared" si="10"/>
        <v>1.4900200776054295</v>
      </c>
      <c r="I108" s="4">
        <f t="shared" si="11"/>
        <v>18.091492974113315</v>
      </c>
      <c r="J108" s="4">
        <f>IMABS('LoadResistor 2400 Ohm LossCalib'!G103)</f>
        <v>16.89</v>
      </c>
      <c r="K108" s="4">
        <f t="shared" si="12"/>
        <v>1.2014929741133145</v>
      </c>
      <c r="L108" s="4">
        <f t="shared" si="8"/>
        <v>0.17153586075778182</v>
      </c>
      <c r="M108" s="4">
        <f t="shared" si="13"/>
        <v>1.0299571133555325</v>
      </c>
      <c r="N108" s="3">
        <f t="shared" si="14"/>
        <v>78.886790766237311</v>
      </c>
      <c r="O108" s="3">
        <f t="shared" si="15"/>
        <v>21.113209233762689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2EB5-614C-4279-9981-CB4656C59EFF}">
  <dimension ref="A1:L508"/>
  <sheetViews>
    <sheetView topLeftCell="A74" workbookViewId="0">
      <selection activeCell="A8" sqref="A8:E108"/>
    </sheetView>
  </sheetViews>
  <sheetFormatPr defaultRowHeight="15" x14ac:dyDescent="0.25"/>
  <cols>
    <col min="1" max="1" width="14.42578125" style="2" bestFit="1" customWidth="1"/>
    <col min="2" max="2" width="9.7109375" style="2" bestFit="1" customWidth="1"/>
    <col min="3" max="3" width="11" style="2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10" width="23.28515625" style="6" customWidth="1"/>
    <col min="11" max="12" width="17.28515625" style="6" bestFit="1" customWidth="1"/>
    <col min="13" max="16384" width="9.140625" style="2"/>
  </cols>
  <sheetData>
    <row r="1" spans="1:12" x14ac:dyDescent="0.25">
      <c r="A1" s="11" t="s">
        <v>53</v>
      </c>
    </row>
    <row r="2" spans="1:12" x14ac:dyDescent="0.25">
      <c r="A2" s="2" t="s">
        <v>23</v>
      </c>
      <c r="B2" s="2" t="s">
        <v>28</v>
      </c>
    </row>
    <row r="3" spans="1:12" x14ac:dyDescent="0.25">
      <c r="A3" s="2" t="s">
        <v>24</v>
      </c>
      <c r="B3" s="10" t="s">
        <v>35</v>
      </c>
    </row>
    <row r="4" spans="1:12" x14ac:dyDescent="0.25">
      <c r="A4" s="2" t="s">
        <v>26</v>
      </c>
      <c r="B4" s="2" t="s">
        <v>49</v>
      </c>
    </row>
    <row r="5" spans="1:12" x14ac:dyDescent="0.25">
      <c r="A5" s="2" t="s">
        <v>29</v>
      </c>
      <c r="B5" s="2" t="s">
        <v>30</v>
      </c>
    </row>
    <row r="7" spans="1:12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51</v>
      </c>
      <c r="K7" s="6" t="s">
        <v>22</v>
      </c>
      <c r="L7" s="6" t="s">
        <v>21</v>
      </c>
    </row>
    <row r="8" spans="1:12" x14ac:dyDescent="0.25">
      <c r="A8" s="2">
        <v>1000000</v>
      </c>
      <c r="B8" s="2">
        <v>-0.75111600000000001</v>
      </c>
      <c r="C8" s="2">
        <v>0.44297799999999998</v>
      </c>
      <c r="D8" s="2">
        <v>0.17343600000000001</v>
      </c>
      <c r="E8" s="2">
        <v>0.33655499999999999</v>
      </c>
      <c r="F8" s="3"/>
      <c r="G8" s="3">
        <f>A8/1000000</f>
        <v>1</v>
      </c>
      <c r="H8" s="3">
        <f>(1 + IMABS(COMPLEX(B8,C8)))/(1-IMABS(COMPLEX(B8,C8)))</f>
        <v>14.626452785669704</v>
      </c>
      <c r="I8" s="4">
        <f>IMABS(-20*LOG10(IMABS(COMPLEX(D8,E8))))</f>
        <v>8.4360438066781107</v>
      </c>
      <c r="J8" s="4">
        <f>I8/2</f>
        <v>4.2180219033390554</v>
      </c>
      <c r="K8" s="3">
        <f>POWER(10,-1*J8/10) * 100</f>
        <v>37.861499458024639</v>
      </c>
      <c r="L8" s="3">
        <f>100-K8</f>
        <v>62.138500541975361</v>
      </c>
    </row>
    <row r="9" spans="1:12" x14ac:dyDescent="0.25">
      <c r="A9" s="2">
        <v>1290000</v>
      </c>
      <c r="B9" s="2">
        <v>-0.62540799999999996</v>
      </c>
      <c r="C9" s="2">
        <v>0.49796299999999999</v>
      </c>
      <c r="D9" s="2">
        <v>0.25803399999999999</v>
      </c>
      <c r="E9" s="2">
        <v>0.40324500000000002</v>
      </c>
      <c r="F9" s="3"/>
      <c r="G9" s="3">
        <f t="shared" ref="G9:G72" si="0">A9/1000000</f>
        <v>1.29</v>
      </c>
      <c r="H9" s="3">
        <f t="shared" ref="H9:H72" si="1">(1 + IMABS(COMPLEX(B9,C9)))/(1-IMABS(COMPLEX(B9,C9)))</f>
        <v>8.9720160558711068</v>
      </c>
      <c r="I9" s="4">
        <f t="shared" ref="I9:I72" si="2">IMABS(-20*LOG10(IMABS(COMPLEX(D9,E9))))</f>
        <v>6.3980798276842412</v>
      </c>
      <c r="J9" s="4">
        <f t="shared" ref="J9:J72" si="3">I9/2</f>
        <v>3.1990399138421206</v>
      </c>
      <c r="K9" s="3">
        <f t="shared" ref="K9:K72" si="4">POWER(10,-1*J9/10) * 100</f>
        <v>47.873591381992632</v>
      </c>
      <c r="L9" s="3">
        <f t="shared" ref="L9:L72" si="5">100-K9</f>
        <v>52.126408618007368</v>
      </c>
    </row>
    <row r="10" spans="1:12" x14ac:dyDescent="0.25">
      <c r="A10" s="2">
        <v>1580000</v>
      </c>
      <c r="B10" s="2">
        <v>-0.50329400000000002</v>
      </c>
      <c r="C10" s="2">
        <v>0.50580099999999995</v>
      </c>
      <c r="D10" s="2">
        <v>0.39887099999999998</v>
      </c>
      <c r="E10" s="2">
        <v>0.40085999999999999</v>
      </c>
      <c r="F10" s="3"/>
      <c r="G10" s="3">
        <f t="shared" si="0"/>
        <v>1.58</v>
      </c>
      <c r="H10" s="3">
        <f t="shared" si="1"/>
        <v>5.9817804714028471</v>
      </c>
      <c r="I10" s="4">
        <f t="shared" si="2"/>
        <v>4.9513944747043492</v>
      </c>
      <c r="J10" s="4">
        <f t="shared" si="3"/>
        <v>2.4756972373521746</v>
      </c>
      <c r="K10" s="3">
        <f t="shared" si="4"/>
        <v>56.549696218547453</v>
      </c>
      <c r="L10" s="3">
        <f t="shared" si="5"/>
        <v>43.450303781452547</v>
      </c>
    </row>
    <row r="11" spans="1:12" x14ac:dyDescent="0.25">
      <c r="A11" s="2">
        <v>1870000</v>
      </c>
      <c r="B11" s="2">
        <v>-0.40534700000000001</v>
      </c>
      <c r="C11" s="2">
        <v>0.48341800000000001</v>
      </c>
      <c r="D11" s="2">
        <v>0.50038700000000003</v>
      </c>
      <c r="E11" s="2">
        <v>0.374303</v>
      </c>
      <c r="F11" s="3"/>
      <c r="G11" s="3">
        <f t="shared" si="0"/>
        <v>1.87</v>
      </c>
      <c r="H11" s="3">
        <f t="shared" si="1"/>
        <v>4.4181709182752424</v>
      </c>
      <c r="I11" s="4">
        <f t="shared" si="2"/>
        <v>4.0839021068437757</v>
      </c>
      <c r="J11" s="4">
        <f t="shared" si="3"/>
        <v>2.0419510534218879</v>
      </c>
      <c r="K11" s="3">
        <f t="shared" si="4"/>
        <v>62.489189911375867</v>
      </c>
      <c r="L11" s="3">
        <f t="shared" si="5"/>
        <v>37.510810088624133</v>
      </c>
    </row>
    <row r="12" spans="1:12" x14ac:dyDescent="0.25">
      <c r="A12" s="2">
        <v>2160000</v>
      </c>
      <c r="B12" s="2">
        <v>-0.33388400000000001</v>
      </c>
      <c r="C12" s="2">
        <v>0.44708799999999999</v>
      </c>
      <c r="D12" s="2">
        <v>0.57814200000000004</v>
      </c>
      <c r="E12" s="2">
        <v>0.32769399999999999</v>
      </c>
      <c r="F12" s="3"/>
      <c r="G12" s="3">
        <f t="shared" si="0"/>
        <v>2.16</v>
      </c>
      <c r="H12" s="3">
        <f t="shared" si="1"/>
        <v>3.5249071066419417</v>
      </c>
      <c r="I12" s="4">
        <f t="shared" si="2"/>
        <v>3.549399281924948</v>
      </c>
      <c r="J12" s="4">
        <f t="shared" si="3"/>
        <v>1.774699640962474</v>
      </c>
      <c r="K12" s="3">
        <f t="shared" si="4"/>
        <v>66.455363199669605</v>
      </c>
      <c r="L12" s="3">
        <f t="shared" si="5"/>
        <v>33.544636800330395</v>
      </c>
    </row>
    <row r="13" spans="1:12" x14ac:dyDescent="0.25">
      <c r="A13" s="2">
        <v>2450000</v>
      </c>
      <c r="B13" s="2">
        <v>-0.28310000000000002</v>
      </c>
      <c r="C13" s="2">
        <v>0.408669</v>
      </c>
      <c r="D13" s="2">
        <v>0.63383299999999998</v>
      </c>
      <c r="E13" s="2">
        <v>0.27466200000000002</v>
      </c>
      <c r="F13" s="3"/>
      <c r="G13" s="3">
        <f t="shared" si="0"/>
        <v>2.4500000000000002</v>
      </c>
      <c r="H13" s="3">
        <f t="shared" si="1"/>
        <v>2.9773120333730154</v>
      </c>
      <c r="I13" s="4">
        <f t="shared" si="2"/>
        <v>3.2131459435083674</v>
      </c>
      <c r="J13" s="4">
        <f t="shared" si="3"/>
        <v>1.6065729717541837</v>
      </c>
      <c r="K13" s="3">
        <f t="shared" si="4"/>
        <v>69.078468869322791</v>
      </c>
      <c r="L13" s="3">
        <f t="shared" si="5"/>
        <v>30.921531130677209</v>
      </c>
    </row>
    <row r="14" spans="1:12" x14ac:dyDescent="0.25">
      <c r="A14" s="2">
        <v>2740000</v>
      </c>
      <c r="B14" s="2">
        <v>-0.24702499999999999</v>
      </c>
      <c r="C14" s="2">
        <v>0.37320500000000001</v>
      </c>
      <c r="D14" s="2">
        <v>0.67421200000000003</v>
      </c>
      <c r="E14" s="2">
        <v>0.22106899999999999</v>
      </c>
      <c r="F14" s="3"/>
      <c r="G14" s="3">
        <f t="shared" si="0"/>
        <v>2.74</v>
      </c>
      <c r="H14" s="3">
        <f t="shared" si="1"/>
        <v>2.6202541114615707</v>
      </c>
      <c r="I14" s="4">
        <f t="shared" si="2"/>
        <v>2.9805804063071162</v>
      </c>
      <c r="J14" s="4">
        <f t="shared" si="3"/>
        <v>1.4902902031535581</v>
      </c>
      <c r="K14" s="3">
        <f t="shared" si="4"/>
        <v>70.953035432249138</v>
      </c>
      <c r="L14" s="3">
        <f t="shared" si="5"/>
        <v>29.046964567750862</v>
      </c>
    </row>
    <row r="15" spans="1:12" x14ac:dyDescent="0.25">
      <c r="A15" s="2">
        <v>3030000</v>
      </c>
      <c r="B15" s="2">
        <v>-0.22093599999999999</v>
      </c>
      <c r="C15" s="2">
        <v>0.34192400000000001</v>
      </c>
      <c r="D15" s="2">
        <v>0.70291700000000001</v>
      </c>
      <c r="E15" s="2">
        <v>0.17011599999999999</v>
      </c>
      <c r="F15" s="3"/>
      <c r="G15" s="3">
        <f t="shared" si="0"/>
        <v>3.03</v>
      </c>
      <c r="H15" s="3">
        <f t="shared" si="1"/>
        <v>2.3732104913353216</v>
      </c>
      <c r="I15" s="4">
        <f t="shared" si="2"/>
        <v>2.8147193676883631</v>
      </c>
      <c r="J15" s="4">
        <f t="shared" si="3"/>
        <v>1.4073596838441815</v>
      </c>
      <c r="K15" s="3">
        <f t="shared" si="4"/>
        <v>72.320934890597201</v>
      </c>
      <c r="L15" s="3">
        <f t="shared" si="5"/>
        <v>27.679065109402799</v>
      </c>
    </row>
    <row r="16" spans="1:12" x14ac:dyDescent="0.25">
      <c r="A16" s="2">
        <v>3320000</v>
      </c>
      <c r="B16" s="2">
        <v>-0.20102800000000001</v>
      </c>
      <c r="C16" s="2">
        <v>0.31367099999999998</v>
      </c>
      <c r="D16" s="2">
        <v>0.72329500000000002</v>
      </c>
      <c r="E16" s="2">
        <v>0.121722</v>
      </c>
      <c r="F16" s="3"/>
      <c r="G16" s="3">
        <f t="shared" si="0"/>
        <v>3.32</v>
      </c>
      <c r="H16" s="3">
        <f t="shared" si="1"/>
        <v>2.1875612327371075</v>
      </c>
      <c r="I16" s="4">
        <f t="shared" si="2"/>
        <v>2.6924040647267438</v>
      </c>
      <c r="J16" s="4">
        <f t="shared" si="3"/>
        <v>1.3462020323633719</v>
      </c>
      <c r="K16" s="3">
        <f t="shared" si="4"/>
        <v>73.346567902595126</v>
      </c>
      <c r="L16" s="3">
        <f t="shared" si="5"/>
        <v>26.653432097404874</v>
      </c>
    </row>
    <row r="17" spans="1:12" x14ac:dyDescent="0.25">
      <c r="A17" s="2">
        <v>3610000</v>
      </c>
      <c r="B17" s="2">
        <v>-0.18620400000000001</v>
      </c>
      <c r="C17" s="2">
        <v>0.28893400000000002</v>
      </c>
      <c r="D17" s="2">
        <v>0.737263</v>
      </c>
      <c r="E17" s="2">
        <v>7.6393000000000003E-2</v>
      </c>
      <c r="F17" s="3"/>
      <c r="G17" s="3">
        <f t="shared" si="0"/>
        <v>3.61</v>
      </c>
      <c r="H17" s="3">
        <f t="shared" si="1"/>
        <v>2.0475563856966543</v>
      </c>
      <c r="I17" s="4">
        <f t="shared" si="2"/>
        <v>2.6011717748208509</v>
      </c>
      <c r="J17" s="4">
        <f t="shared" si="3"/>
        <v>1.3005858874104255</v>
      </c>
      <c r="K17" s="3">
        <f t="shared" si="4"/>
        <v>74.121024117182827</v>
      </c>
      <c r="L17" s="3">
        <f t="shared" si="5"/>
        <v>25.878975882817173</v>
      </c>
    </row>
    <row r="18" spans="1:12" x14ac:dyDescent="0.25">
      <c r="A18" s="2">
        <v>3900000</v>
      </c>
      <c r="B18" s="2">
        <v>-0.175127</v>
      </c>
      <c r="C18" s="2">
        <v>0.26653199999999999</v>
      </c>
      <c r="D18" s="2">
        <v>0.74736599999999997</v>
      </c>
      <c r="E18" s="2">
        <v>3.3867000000000001E-2</v>
      </c>
      <c r="F18" s="3"/>
      <c r="G18" s="3">
        <f t="shared" si="0"/>
        <v>3.9</v>
      </c>
      <c r="H18" s="3">
        <f t="shared" si="1"/>
        <v>1.936504531746686</v>
      </c>
      <c r="I18" s="4">
        <f t="shared" si="2"/>
        <v>2.5204243383283127</v>
      </c>
      <c r="J18" s="4">
        <f t="shared" si="3"/>
        <v>1.2602121691641563</v>
      </c>
      <c r="K18" s="3">
        <f t="shared" si="4"/>
        <v>74.813295051414471</v>
      </c>
      <c r="L18" s="3">
        <f t="shared" si="5"/>
        <v>25.186704948585529</v>
      </c>
    </row>
    <row r="19" spans="1:12" x14ac:dyDescent="0.25">
      <c r="A19" s="2">
        <v>4190000</v>
      </c>
      <c r="B19" s="2">
        <v>-0.165853</v>
      </c>
      <c r="C19" s="2">
        <v>0.247256</v>
      </c>
      <c r="D19" s="2">
        <v>0.75302199999999997</v>
      </c>
      <c r="E19" s="2">
        <v>-6.3470000000000002E-3</v>
      </c>
      <c r="F19" s="3"/>
      <c r="G19" s="3">
        <f t="shared" si="0"/>
        <v>4.1900000000000004</v>
      </c>
      <c r="H19" s="3">
        <f t="shared" si="1"/>
        <v>1.8479047366320234</v>
      </c>
      <c r="I19" s="4">
        <f t="shared" si="2"/>
        <v>2.4635381835450447</v>
      </c>
      <c r="J19" s="4">
        <f t="shared" si="3"/>
        <v>1.2317690917725224</v>
      </c>
      <c r="K19" s="3">
        <f t="shared" si="4"/>
        <v>75.304874801901107</v>
      </c>
      <c r="L19" s="3">
        <f t="shared" si="5"/>
        <v>24.695125198098893</v>
      </c>
    </row>
    <row r="20" spans="1:12" x14ac:dyDescent="0.25">
      <c r="A20" s="2">
        <v>4480000</v>
      </c>
      <c r="B20" s="2">
        <v>-0.15828200000000001</v>
      </c>
      <c r="C20" s="2">
        <v>0.22969999999999999</v>
      </c>
      <c r="D20" s="2">
        <v>0.756471</v>
      </c>
      <c r="E20" s="2">
        <v>-4.4937999999999999E-2</v>
      </c>
      <c r="F20" s="3"/>
      <c r="G20" s="3">
        <f t="shared" si="0"/>
        <v>4.4800000000000004</v>
      </c>
      <c r="H20" s="3">
        <f t="shared" si="1"/>
        <v>1.7737477754937032</v>
      </c>
      <c r="I20" s="4">
        <f t="shared" si="2"/>
        <v>2.4088553628685934</v>
      </c>
      <c r="J20" s="4">
        <f t="shared" si="3"/>
        <v>1.2044276814342967</v>
      </c>
      <c r="K20" s="3">
        <f t="shared" si="4"/>
        <v>75.780459069934381</v>
      </c>
      <c r="L20" s="3">
        <f t="shared" si="5"/>
        <v>24.219540930065619</v>
      </c>
    </row>
    <row r="21" spans="1:12" x14ac:dyDescent="0.25">
      <c r="A21" s="2">
        <v>4770000</v>
      </c>
      <c r="B21" s="2">
        <v>-0.152308</v>
      </c>
      <c r="C21" s="2">
        <v>0.21363399999999999</v>
      </c>
      <c r="D21" s="2">
        <v>0.75720399999999999</v>
      </c>
      <c r="E21" s="2">
        <v>-8.1465999999999997E-2</v>
      </c>
      <c r="F21" s="3"/>
      <c r="G21" s="3">
        <f t="shared" si="0"/>
        <v>4.7699999999999996</v>
      </c>
      <c r="H21" s="3">
        <f t="shared" si="1"/>
        <v>1.7113808348779636</v>
      </c>
      <c r="I21" s="4">
        <f t="shared" si="2"/>
        <v>2.3657604481645937</v>
      </c>
      <c r="J21" s="4">
        <f t="shared" si="3"/>
        <v>1.1828802240822969</v>
      </c>
      <c r="K21" s="3">
        <f t="shared" si="4"/>
        <v>76.157376975050809</v>
      </c>
      <c r="L21" s="3">
        <f t="shared" si="5"/>
        <v>23.842623024949191</v>
      </c>
    </row>
    <row r="22" spans="1:12" x14ac:dyDescent="0.25">
      <c r="A22" s="2">
        <v>5060000</v>
      </c>
      <c r="B22" s="2">
        <v>-0.147698</v>
      </c>
      <c r="C22" s="2">
        <v>0.198932</v>
      </c>
      <c r="D22" s="2">
        <v>0.75601600000000002</v>
      </c>
      <c r="E22" s="2">
        <v>-0.11651599999999999</v>
      </c>
      <c r="F22" s="3"/>
      <c r="G22" s="3">
        <f t="shared" si="0"/>
        <v>5.0599999999999996</v>
      </c>
      <c r="H22" s="3">
        <f t="shared" si="1"/>
        <v>1.6587517747850269</v>
      </c>
      <c r="I22" s="4">
        <f t="shared" si="2"/>
        <v>2.3274305490886862</v>
      </c>
      <c r="J22" s="4">
        <f t="shared" si="3"/>
        <v>1.1637152745443431</v>
      </c>
      <c r="K22" s="3">
        <f t="shared" si="4"/>
        <v>76.494193930781435</v>
      </c>
      <c r="L22" s="3">
        <f t="shared" si="5"/>
        <v>23.505806069218565</v>
      </c>
    </row>
    <row r="23" spans="1:12" x14ac:dyDescent="0.25">
      <c r="A23" s="2">
        <v>5350000</v>
      </c>
      <c r="B23" s="2">
        <v>-0.14380899999999999</v>
      </c>
      <c r="C23" s="2">
        <v>0.18637899999999999</v>
      </c>
      <c r="D23" s="2">
        <v>0.75319599999999998</v>
      </c>
      <c r="E23" s="2">
        <v>-0.14972199999999999</v>
      </c>
      <c r="F23" s="3"/>
      <c r="G23" s="3">
        <f t="shared" si="0"/>
        <v>5.35</v>
      </c>
      <c r="H23" s="3">
        <f t="shared" si="1"/>
        <v>1.6157831287546811</v>
      </c>
      <c r="I23" s="4">
        <f t="shared" si="2"/>
        <v>2.2935348645093514</v>
      </c>
      <c r="J23" s="4">
        <f t="shared" si="3"/>
        <v>1.1467674322546757</v>
      </c>
      <c r="K23" s="3">
        <f t="shared" si="4"/>
        <v>76.793286926657828</v>
      </c>
      <c r="L23" s="3">
        <f t="shared" si="5"/>
        <v>23.206713073342172</v>
      </c>
    </row>
    <row r="24" spans="1:12" x14ac:dyDescent="0.25">
      <c r="A24" s="2">
        <v>5640000</v>
      </c>
      <c r="B24" s="2">
        <v>-0.141431</v>
      </c>
      <c r="C24" s="2">
        <v>0.174208</v>
      </c>
      <c r="D24" s="2">
        <v>0.74853499999999995</v>
      </c>
      <c r="E24" s="2">
        <v>-0.18227699999999999</v>
      </c>
      <c r="F24" s="3"/>
      <c r="G24" s="3">
        <f t="shared" si="0"/>
        <v>5.64</v>
      </c>
      <c r="H24" s="3">
        <f t="shared" si="1"/>
        <v>1.5786176372651488</v>
      </c>
      <c r="I24" s="4">
        <f t="shared" si="2"/>
        <v>2.2655765329445559</v>
      </c>
      <c r="J24" s="4">
        <f t="shared" si="3"/>
        <v>1.1327882664722779</v>
      </c>
      <c r="K24" s="3">
        <f t="shared" si="4"/>
        <v>77.040869086089629</v>
      </c>
      <c r="L24" s="3">
        <f t="shared" si="5"/>
        <v>22.959130913910371</v>
      </c>
    </row>
    <row r="25" spans="1:12" x14ac:dyDescent="0.25">
      <c r="A25" s="2">
        <v>5930000</v>
      </c>
      <c r="B25" s="2">
        <v>-0.139042</v>
      </c>
      <c r="C25" s="2">
        <v>0.162881</v>
      </c>
      <c r="D25" s="2">
        <v>0.74309800000000004</v>
      </c>
      <c r="E25" s="2">
        <v>-0.21356</v>
      </c>
      <c r="F25" s="3"/>
      <c r="G25" s="3">
        <f t="shared" si="0"/>
        <v>5.93</v>
      </c>
      <c r="H25" s="3">
        <f t="shared" si="1"/>
        <v>1.5450351818055212</v>
      </c>
      <c r="I25" s="4">
        <f t="shared" si="2"/>
        <v>2.2344226494118535</v>
      </c>
      <c r="J25" s="4">
        <f t="shared" si="3"/>
        <v>1.1172113247059268</v>
      </c>
      <c r="K25" s="3">
        <f t="shared" si="4"/>
        <v>77.317689515659993</v>
      </c>
      <c r="L25" s="3">
        <f t="shared" si="5"/>
        <v>22.682310484340007</v>
      </c>
    </row>
    <row r="26" spans="1:12" x14ac:dyDescent="0.25">
      <c r="A26" s="2">
        <v>6220000</v>
      </c>
      <c r="B26" s="2">
        <v>-0.13831599999999999</v>
      </c>
      <c r="C26" s="2">
        <v>0.15298800000000001</v>
      </c>
      <c r="D26" s="2">
        <v>0.736097</v>
      </c>
      <c r="E26" s="2">
        <v>-0.24324999999999999</v>
      </c>
      <c r="F26" s="3"/>
      <c r="G26" s="3">
        <f t="shared" si="0"/>
        <v>6.22</v>
      </c>
      <c r="H26" s="3">
        <f t="shared" si="1"/>
        <v>1.519666427602397</v>
      </c>
      <c r="I26" s="4">
        <f t="shared" si="2"/>
        <v>2.2111876728507136</v>
      </c>
      <c r="J26" s="4">
        <f t="shared" si="3"/>
        <v>1.1055938364253568</v>
      </c>
      <c r="K26" s="3">
        <f t="shared" si="4"/>
        <v>77.524793189598384</v>
      </c>
      <c r="L26" s="3">
        <f t="shared" si="5"/>
        <v>22.475206810401616</v>
      </c>
    </row>
    <row r="27" spans="1:12" x14ac:dyDescent="0.25">
      <c r="A27" s="2">
        <v>6510000</v>
      </c>
      <c r="B27" s="2">
        <v>-0.1371</v>
      </c>
      <c r="C27" s="2">
        <v>0.14341599999999999</v>
      </c>
      <c r="D27" s="2">
        <v>0.727769</v>
      </c>
      <c r="E27" s="2">
        <v>-0.27249400000000001</v>
      </c>
      <c r="F27" s="3"/>
      <c r="G27" s="3">
        <f t="shared" si="0"/>
        <v>6.51</v>
      </c>
      <c r="H27" s="3">
        <f t="shared" si="1"/>
        <v>1.4950256607270995</v>
      </c>
      <c r="I27" s="4">
        <f t="shared" si="2"/>
        <v>2.1903446885915465</v>
      </c>
      <c r="J27" s="4">
        <f t="shared" si="3"/>
        <v>1.0951723442957733</v>
      </c>
      <c r="K27" s="3">
        <f t="shared" si="4"/>
        <v>77.711047953106387</v>
      </c>
      <c r="L27" s="3">
        <f t="shared" si="5"/>
        <v>22.288952046893613</v>
      </c>
    </row>
    <row r="28" spans="1:12" x14ac:dyDescent="0.25">
      <c r="A28" s="2">
        <v>6800000</v>
      </c>
      <c r="B28" s="2">
        <v>-0.13699500000000001</v>
      </c>
      <c r="C28" s="2">
        <v>0.13509699999999999</v>
      </c>
      <c r="D28" s="2">
        <v>0.71801599999999999</v>
      </c>
      <c r="E28" s="2">
        <v>-0.30030400000000002</v>
      </c>
      <c r="F28" s="3"/>
      <c r="G28" s="3">
        <f t="shared" si="0"/>
        <v>6.8</v>
      </c>
      <c r="H28" s="3">
        <f t="shared" si="1"/>
        <v>1.4764820239911232</v>
      </c>
      <c r="I28" s="4">
        <f t="shared" si="2"/>
        <v>2.1772129744397759</v>
      </c>
      <c r="J28" s="4">
        <f t="shared" si="3"/>
        <v>1.088606487219888</v>
      </c>
      <c r="K28" s="3">
        <f t="shared" si="4"/>
        <v>77.828623826456038</v>
      </c>
      <c r="L28" s="3">
        <f t="shared" si="5"/>
        <v>22.171376173543962</v>
      </c>
    </row>
    <row r="29" spans="1:12" x14ac:dyDescent="0.25">
      <c r="A29" s="2">
        <v>7090000</v>
      </c>
      <c r="B29" s="2">
        <v>-0.13772000000000001</v>
      </c>
      <c r="C29" s="2">
        <v>0.126384</v>
      </c>
      <c r="D29" s="2">
        <v>0.70791199999999999</v>
      </c>
      <c r="E29" s="2">
        <v>-0.327436</v>
      </c>
      <c r="F29" s="3"/>
      <c r="G29" s="3">
        <f t="shared" si="0"/>
        <v>7.09</v>
      </c>
      <c r="H29" s="3">
        <f t="shared" si="1"/>
        <v>1.459787632838587</v>
      </c>
      <c r="I29" s="4">
        <f t="shared" si="2"/>
        <v>2.1584382207141144</v>
      </c>
      <c r="J29" s="4">
        <f t="shared" si="3"/>
        <v>1.0792191103570572</v>
      </c>
      <c r="K29" s="3">
        <f t="shared" si="4"/>
        <v>77.997034164127029</v>
      </c>
      <c r="L29" s="3">
        <f t="shared" si="5"/>
        <v>22.002965835872971</v>
      </c>
    </row>
    <row r="30" spans="1:12" x14ac:dyDescent="0.25">
      <c r="A30" s="2">
        <v>7380000</v>
      </c>
      <c r="B30" s="2">
        <v>-0.13800100000000001</v>
      </c>
      <c r="C30" s="2">
        <v>0.11931</v>
      </c>
      <c r="D30" s="2">
        <v>0.69680299999999995</v>
      </c>
      <c r="E30" s="2">
        <v>-0.35374299999999997</v>
      </c>
      <c r="F30" s="3"/>
      <c r="G30" s="3">
        <f t="shared" si="0"/>
        <v>7.38</v>
      </c>
      <c r="H30" s="3">
        <f t="shared" si="1"/>
        <v>1.4462609793590928</v>
      </c>
      <c r="I30" s="4">
        <f t="shared" si="2"/>
        <v>2.1419445961254664</v>
      </c>
      <c r="J30" s="4">
        <f t="shared" si="3"/>
        <v>1.0709722980627332</v>
      </c>
      <c r="K30" s="3">
        <f t="shared" si="4"/>
        <v>78.145283341862665</v>
      </c>
      <c r="L30" s="3">
        <f t="shared" si="5"/>
        <v>21.854716658137335</v>
      </c>
    </row>
    <row r="31" spans="1:12" x14ac:dyDescent="0.25">
      <c r="A31" s="2">
        <v>7670000</v>
      </c>
      <c r="B31" s="2">
        <v>-0.13925100000000001</v>
      </c>
      <c r="C31" s="2">
        <v>0.112276</v>
      </c>
      <c r="D31" s="2">
        <v>0.68509500000000001</v>
      </c>
      <c r="E31" s="2">
        <v>-0.37847199999999998</v>
      </c>
      <c r="F31" s="3"/>
      <c r="G31" s="3">
        <f t="shared" si="0"/>
        <v>7.67</v>
      </c>
      <c r="H31" s="3">
        <f t="shared" si="1"/>
        <v>1.4356866953408327</v>
      </c>
      <c r="I31" s="4">
        <f t="shared" si="2"/>
        <v>2.1282569170662566</v>
      </c>
      <c r="J31" s="4">
        <f t="shared" si="3"/>
        <v>1.0641284585331283</v>
      </c>
      <c r="K31" s="3">
        <f t="shared" si="4"/>
        <v>78.268525845897969</v>
      </c>
      <c r="L31" s="3">
        <f t="shared" si="5"/>
        <v>21.731474154102031</v>
      </c>
    </row>
    <row r="32" spans="1:12" x14ac:dyDescent="0.25">
      <c r="A32" s="2">
        <v>7960000</v>
      </c>
      <c r="B32" s="2">
        <v>-0.14049300000000001</v>
      </c>
      <c r="C32" s="2">
        <v>0.10648299999999999</v>
      </c>
      <c r="D32" s="2">
        <v>0.67179599999999995</v>
      </c>
      <c r="E32" s="2">
        <v>-0.40341199999999999</v>
      </c>
      <c r="F32" s="3"/>
      <c r="G32" s="3">
        <f t="shared" si="0"/>
        <v>7.96</v>
      </c>
      <c r="H32" s="3">
        <f t="shared" si="1"/>
        <v>1.4280285290971502</v>
      </c>
      <c r="I32" s="4">
        <f t="shared" si="2"/>
        <v>2.1179548110518849</v>
      </c>
      <c r="J32" s="4">
        <f t="shared" si="3"/>
        <v>1.0589774055259424</v>
      </c>
      <c r="K32" s="3">
        <f t="shared" si="4"/>
        <v>78.361413167451232</v>
      </c>
      <c r="L32" s="3">
        <f t="shared" si="5"/>
        <v>21.638586832548768</v>
      </c>
    </row>
    <row r="33" spans="1:12" x14ac:dyDescent="0.25">
      <c r="A33" s="2">
        <v>8250000</v>
      </c>
      <c r="B33" s="2">
        <v>-0.14183699999999999</v>
      </c>
      <c r="C33" s="2">
        <v>0.10102999999999999</v>
      </c>
      <c r="D33" s="2">
        <v>0.65850799999999998</v>
      </c>
      <c r="E33" s="2">
        <v>-0.42688700000000002</v>
      </c>
      <c r="F33" s="3"/>
      <c r="G33" s="3">
        <f t="shared" si="0"/>
        <v>8.25</v>
      </c>
      <c r="H33" s="3">
        <f t="shared" si="1"/>
        <v>1.4217184371170009</v>
      </c>
      <c r="I33" s="4">
        <f t="shared" si="2"/>
        <v>2.1051426712025214</v>
      </c>
      <c r="J33" s="4">
        <f t="shared" si="3"/>
        <v>1.0525713356012607</v>
      </c>
      <c r="K33" s="3">
        <f t="shared" si="4"/>
        <v>78.477085625869151</v>
      </c>
      <c r="L33" s="3">
        <f t="shared" si="5"/>
        <v>21.522914374130849</v>
      </c>
    </row>
    <row r="34" spans="1:12" x14ac:dyDescent="0.25">
      <c r="A34" s="2">
        <v>8540000</v>
      </c>
      <c r="B34" s="2">
        <v>-0.14444100000000001</v>
      </c>
      <c r="C34" s="2">
        <v>9.6200999999999995E-2</v>
      </c>
      <c r="D34" s="2">
        <v>0.64452500000000001</v>
      </c>
      <c r="E34" s="2">
        <v>-0.44957399999999997</v>
      </c>
      <c r="F34" s="3"/>
      <c r="G34" s="3">
        <f t="shared" si="0"/>
        <v>8.5399999999999991</v>
      </c>
      <c r="H34" s="3">
        <f t="shared" si="1"/>
        <v>1.4199741981029048</v>
      </c>
      <c r="I34" s="4">
        <f t="shared" si="2"/>
        <v>2.0934246171765545</v>
      </c>
      <c r="J34" s="4">
        <f t="shared" si="3"/>
        <v>1.0467123085882772</v>
      </c>
      <c r="K34" s="3">
        <f t="shared" si="4"/>
        <v>78.583029790216159</v>
      </c>
      <c r="L34" s="3">
        <f t="shared" si="5"/>
        <v>21.416970209783841</v>
      </c>
    </row>
    <row r="35" spans="1:12" x14ac:dyDescent="0.25">
      <c r="A35" s="2">
        <v>8830000</v>
      </c>
      <c r="B35" s="2">
        <v>-0.14621999999999999</v>
      </c>
      <c r="C35" s="2">
        <v>9.2025999999999997E-2</v>
      </c>
      <c r="D35" s="2">
        <v>0.62909999999999999</v>
      </c>
      <c r="E35" s="2">
        <v>-0.47204000000000002</v>
      </c>
      <c r="F35" s="3"/>
      <c r="G35" s="3">
        <f t="shared" si="0"/>
        <v>8.83</v>
      </c>
      <c r="H35" s="3">
        <f t="shared" si="1"/>
        <v>1.4177039063716002</v>
      </c>
      <c r="I35" s="4">
        <f t="shared" si="2"/>
        <v>2.0859810783252457</v>
      </c>
      <c r="J35" s="4">
        <f t="shared" si="3"/>
        <v>1.0429905391626229</v>
      </c>
      <c r="K35" s="3">
        <f t="shared" si="4"/>
        <v>78.650401880727856</v>
      </c>
      <c r="L35" s="3">
        <f t="shared" si="5"/>
        <v>21.349598119272144</v>
      </c>
    </row>
    <row r="36" spans="1:12" x14ac:dyDescent="0.25">
      <c r="A36" s="2">
        <v>9120000</v>
      </c>
      <c r="B36" s="2">
        <v>-0.14847299999999999</v>
      </c>
      <c r="C36" s="2">
        <v>8.8247999999999993E-2</v>
      </c>
      <c r="D36" s="2">
        <v>0.61372400000000005</v>
      </c>
      <c r="E36" s="2">
        <v>-0.49318499999999998</v>
      </c>
      <c r="F36" s="3"/>
      <c r="G36" s="3">
        <f t="shared" si="0"/>
        <v>9.1199999999999992</v>
      </c>
      <c r="H36" s="3">
        <f t="shared" si="1"/>
        <v>1.4175589887522899</v>
      </c>
      <c r="I36" s="4">
        <f t="shared" si="2"/>
        <v>2.0768635574857632</v>
      </c>
      <c r="J36" s="4">
        <f t="shared" si="3"/>
        <v>1.0384317787428816</v>
      </c>
      <c r="K36" s="3">
        <f t="shared" si="4"/>
        <v>78.733004032679972</v>
      </c>
      <c r="L36" s="3">
        <f t="shared" si="5"/>
        <v>21.266995967320028</v>
      </c>
    </row>
    <row r="37" spans="1:12" x14ac:dyDescent="0.25">
      <c r="A37" s="2">
        <v>9410000</v>
      </c>
      <c r="B37" s="2">
        <v>-0.150504</v>
      </c>
      <c r="C37" s="2">
        <v>8.5128999999999996E-2</v>
      </c>
      <c r="D37" s="2">
        <v>0.59783799999999998</v>
      </c>
      <c r="E37" s="2">
        <v>-0.513459</v>
      </c>
      <c r="F37" s="3"/>
      <c r="G37" s="3">
        <f t="shared" si="0"/>
        <v>9.41</v>
      </c>
      <c r="H37" s="3">
        <f t="shared" si="1"/>
        <v>1.4181210313862451</v>
      </c>
      <c r="I37" s="4">
        <f t="shared" si="2"/>
        <v>2.0687314093120506</v>
      </c>
      <c r="J37" s="4">
        <f t="shared" si="3"/>
        <v>1.0343657046560253</v>
      </c>
      <c r="K37" s="3">
        <f t="shared" si="4"/>
        <v>78.806752180571436</v>
      </c>
      <c r="L37" s="3">
        <f t="shared" si="5"/>
        <v>21.193247819428564</v>
      </c>
    </row>
    <row r="38" spans="1:12" x14ac:dyDescent="0.25">
      <c r="A38" s="2">
        <v>9700000</v>
      </c>
      <c r="B38" s="2">
        <v>-0.153584</v>
      </c>
      <c r="C38" s="2">
        <v>8.2530999999999993E-2</v>
      </c>
      <c r="D38" s="2">
        <v>0.58090200000000003</v>
      </c>
      <c r="E38" s="2">
        <v>-0.53333600000000003</v>
      </c>
      <c r="F38" s="3"/>
      <c r="G38" s="3">
        <f t="shared" si="0"/>
        <v>9.6999999999999993</v>
      </c>
      <c r="H38" s="3">
        <f t="shared" si="1"/>
        <v>1.4223464425503687</v>
      </c>
      <c r="I38" s="4">
        <f t="shared" si="2"/>
        <v>2.0628333816691553</v>
      </c>
      <c r="J38" s="4">
        <f t="shared" si="3"/>
        <v>1.0314166908345777</v>
      </c>
      <c r="K38" s="3">
        <f t="shared" si="4"/>
        <v>78.86028293761062</v>
      </c>
      <c r="L38" s="3">
        <f t="shared" si="5"/>
        <v>21.13971706238938</v>
      </c>
    </row>
    <row r="39" spans="1:12" x14ac:dyDescent="0.25">
      <c r="A39" s="2">
        <v>9990000</v>
      </c>
      <c r="B39" s="2">
        <v>-0.15559400000000001</v>
      </c>
      <c r="C39" s="2">
        <v>8.0660999999999997E-2</v>
      </c>
      <c r="D39" s="2">
        <v>0.56343799999999999</v>
      </c>
      <c r="E39" s="2">
        <v>-0.55281400000000003</v>
      </c>
      <c r="F39" s="3"/>
      <c r="G39" s="3">
        <f t="shared" si="0"/>
        <v>9.99</v>
      </c>
      <c r="H39" s="3">
        <f t="shared" si="1"/>
        <v>1.4250034992357279</v>
      </c>
      <c r="I39" s="4">
        <f t="shared" si="2"/>
        <v>2.0546615724833881</v>
      </c>
      <c r="J39" s="4">
        <f t="shared" si="3"/>
        <v>1.027330786241694</v>
      </c>
      <c r="K39" s="3">
        <f t="shared" si="4"/>
        <v>78.934510731365165</v>
      </c>
      <c r="L39" s="3">
        <f t="shared" si="5"/>
        <v>21.065489268634835</v>
      </c>
    </row>
    <row r="40" spans="1:12" x14ac:dyDescent="0.25">
      <c r="A40" s="2">
        <v>10280000</v>
      </c>
      <c r="B40" s="2">
        <v>-0.15790599999999999</v>
      </c>
      <c r="C40" s="2">
        <v>7.8912999999999997E-2</v>
      </c>
      <c r="D40" s="2">
        <v>0.546373</v>
      </c>
      <c r="E40" s="2">
        <v>-0.57083899999999999</v>
      </c>
      <c r="F40" s="3"/>
      <c r="G40" s="3">
        <f t="shared" si="0"/>
        <v>10.28</v>
      </c>
      <c r="H40" s="3">
        <f t="shared" si="1"/>
        <v>1.4287359983100345</v>
      </c>
      <c r="I40" s="4">
        <f t="shared" si="2"/>
        <v>2.0455058602325122</v>
      </c>
      <c r="J40" s="4">
        <f t="shared" si="3"/>
        <v>1.0227529301162561</v>
      </c>
      <c r="K40" s="3">
        <f t="shared" si="4"/>
        <v>79.017758703344668</v>
      </c>
      <c r="L40" s="3">
        <f t="shared" si="5"/>
        <v>20.982241296655332</v>
      </c>
    </row>
    <row r="41" spans="1:12" x14ac:dyDescent="0.25">
      <c r="A41" s="2">
        <v>10570000</v>
      </c>
      <c r="B41" s="2">
        <v>-0.16105800000000001</v>
      </c>
      <c r="C41" s="2">
        <v>7.7869999999999995E-2</v>
      </c>
      <c r="D41" s="2">
        <v>0.52770300000000003</v>
      </c>
      <c r="E41" s="2">
        <v>-0.58858100000000002</v>
      </c>
      <c r="F41" s="3"/>
      <c r="G41" s="3">
        <f t="shared" si="0"/>
        <v>10.57</v>
      </c>
      <c r="H41" s="3">
        <f t="shared" si="1"/>
        <v>1.4357420397980023</v>
      </c>
      <c r="I41" s="4">
        <f t="shared" si="2"/>
        <v>2.0419083071017057</v>
      </c>
      <c r="J41" s="4">
        <f t="shared" si="3"/>
        <v>1.0209541535508528</v>
      </c>
      <c r="K41" s="3">
        <f t="shared" si="4"/>
        <v>79.050493342546574</v>
      </c>
      <c r="L41" s="3">
        <f t="shared" si="5"/>
        <v>20.949506657453426</v>
      </c>
    </row>
    <row r="42" spans="1:12" x14ac:dyDescent="0.25">
      <c r="A42" s="2">
        <v>10860000</v>
      </c>
      <c r="B42" s="2">
        <v>-0.16270399999999999</v>
      </c>
      <c r="C42" s="2">
        <v>7.7552999999999997E-2</v>
      </c>
      <c r="D42" s="2">
        <v>0.50919700000000001</v>
      </c>
      <c r="E42" s="2">
        <v>-0.60550199999999998</v>
      </c>
      <c r="F42" s="3"/>
      <c r="G42" s="3">
        <f t="shared" si="0"/>
        <v>10.86</v>
      </c>
      <c r="H42" s="3">
        <f t="shared" si="1"/>
        <v>1.439743428756497</v>
      </c>
      <c r="I42" s="4">
        <f t="shared" si="2"/>
        <v>2.0348515615608327</v>
      </c>
      <c r="J42" s="4">
        <f t="shared" si="3"/>
        <v>1.0174257807804163</v>
      </c>
      <c r="K42" s="3">
        <f t="shared" si="4"/>
        <v>79.114743051658834</v>
      </c>
      <c r="L42" s="3">
        <f t="shared" si="5"/>
        <v>20.885256948341166</v>
      </c>
    </row>
    <row r="43" spans="1:12" x14ac:dyDescent="0.25">
      <c r="A43" s="2">
        <v>11150000</v>
      </c>
      <c r="B43" s="2">
        <v>-0.16497899999999999</v>
      </c>
      <c r="C43" s="2">
        <v>7.7532000000000004E-2</v>
      </c>
      <c r="D43" s="2">
        <v>0.490672</v>
      </c>
      <c r="E43" s="2">
        <v>-0.62207299999999999</v>
      </c>
      <c r="F43" s="3"/>
      <c r="G43" s="3">
        <f t="shared" si="0"/>
        <v>11.15</v>
      </c>
      <c r="H43" s="3">
        <f t="shared" si="1"/>
        <v>1.4458519122792191</v>
      </c>
      <c r="I43" s="4">
        <f t="shared" si="2"/>
        <v>2.0222446635587605</v>
      </c>
      <c r="J43" s="4">
        <f t="shared" si="3"/>
        <v>1.0111223317793803</v>
      </c>
      <c r="K43" s="3">
        <f t="shared" si="4"/>
        <v>79.229655364200596</v>
      </c>
      <c r="L43" s="3">
        <f t="shared" si="5"/>
        <v>20.770344635799404</v>
      </c>
    </row>
    <row r="44" spans="1:12" x14ac:dyDescent="0.25">
      <c r="A44" s="2">
        <v>11440000</v>
      </c>
      <c r="B44" s="2">
        <v>-0.16728000000000001</v>
      </c>
      <c r="C44" s="2">
        <v>7.7509999999999996E-2</v>
      </c>
      <c r="D44" s="2">
        <v>0.470939</v>
      </c>
      <c r="E44" s="2">
        <v>-0.63744900000000004</v>
      </c>
      <c r="F44" s="3"/>
      <c r="G44" s="3">
        <f t="shared" si="0"/>
        <v>11.44</v>
      </c>
      <c r="H44" s="3">
        <f t="shared" si="1"/>
        <v>1.4520767697257946</v>
      </c>
      <c r="I44" s="4">
        <f t="shared" si="2"/>
        <v>2.0195408039346825</v>
      </c>
      <c r="J44" s="4">
        <f t="shared" si="3"/>
        <v>1.0097704019673412</v>
      </c>
      <c r="K44" s="3">
        <f t="shared" si="4"/>
        <v>79.254322867714905</v>
      </c>
      <c r="L44" s="3">
        <f t="shared" si="5"/>
        <v>20.745677132285095</v>
      </c>
    </row>
    <row r="45" spans="1:12" x14ac:dyDescent="0.25">
      <c r="A45" s="2">
        <v>11730000</v>
      </c>
      <c r="B45" s="2">
        <v>-0.16954900000000001</v>
      </c>
      <c r="C45" s="2">
        <v>7.8688999999999995E-2</v>
      </c>
      <c r="D45" s="2">
        <v>0.45120100000000002</v>
      </c>
      <c r="E45" s="2">
        <v>-0.65270300000000003</v>
      </c>
      <c r="F45" s="3"/>
      <c r="G45" s="3">
        <f t="shared" si="0"/>
        <v>11.73</v>
      </c>
      <c r="H45" s="3">
        <f t="shared" si="1"/>
        <v>1.4597804165750252</v>
      </c>
      <c r="I45" s="4">
        <f t="shared" si="2"/>
        <v>2.0093283284499197</v>
      </c>
      <c r="J45" s="4">
        <f t="shared" si="3"/>
        <v>1.0046641642249599</v>
      </c>
      <c r="K45" s="3">
        <f t="shared" si="4"/>
        <v>79.347561311611841</v>
      </c>
      <c r="L45" s="3">
        <f t="shared" si="5"/>
        <v>20.652438688388159</v>
      </c>
    </row>
    <row r="46" spans="1:12" x14ac:dyDescent="0.25">
      <c r="A46" s="2">
        <v>12020000</v>
      </c>
      <c r="B46" s="2">
        <v>-0.17122699999999999</v>
      </c>
      <c r="C46" s="2">
        <v>7.9690999999999998E-2</v>
      </c>
      <c r="D46" s="2">
        <v>0.43087999999999999</v>
      </c>
      <c r="E46" s="2">
        <v>-0.66694200000000003</v>
      </c>
      <c r="F46" s="3"/>
      <c r="G46" s="3">
        <f t="shared" si="0"/>
        <v>12.02</v>
      </c>
      <c r="H46" s="3">
        <f t="shared" si="1"/>
        <v>1.465675596801036</v>
      </c>
      <c r="I46" s="4">
        <f t="shared" si="2"/>
        <v>2.0033612097571134</v>
      </c>
      <c r="J46" s="4">
        <f t="shared" si="3"/>
        <v>1.0016806048785567</v>
      </c>
      <c r="K46" s="3">
        <f t="shared" si="4"/>
        <v>79.402091015539384</v>
      </c>
      <c r="L46" s="3">
        <f t="shared" si="5"/>
        <v>20.597908984460616</v>
      </c>
    </row>
    <row r="47" spans="1:12" x14ac:dyDescent="0.25">
      <c r="A47" s="2">
        <v>12310000</v>
      </c>
      <c r="B47" s="2">
        <v>-0.17328099999999999</v>
      </c>
      <c r="C47" s="2">
        <v>8.1142000000000006E-2</v>
      </c>
      <c r="D47" s="2">
        <v>0.41070299999999998</v>
      </c>
      <c r="E47" s="2">
        <v>-0.68106100000000003</v>
      </c>
      <c r="F47" s="3"/>
      <c r="G47" s="3">
        <f t="shared" si="0"/>
        <v>12.31</v>
      </c>
      <c r="H47" s="3">
        <f t="shared" si="1"/>
        <v>1.473221987757694</v>
      </c>
      <c r="I47" s="4">
        <f t="shared" si="2"/>
        <v>1.9892502371179119</v>
      </c>
      <c r="J47" s="4">
        <f t="shared" si="3"/>
        <v>0.99462511855895597</v>
      </c>
      <c r="K47" s="3">
        <f t="shared" si="4"/>
        <v>79.531191360999998</v>
      </c>
      <c r="L47" s="3">
        <f t="shared" si="5"/>
        <v>20.468808639000002</v>
      </c>
    </row>
    <row r="48" spans="1:12" x14ac:dyDescent="0.25">
      <c r="A48" s="2">
        <v>12600000</v>
      </c>
      <c r="B48" s="2">
        <v>-0.17364399999999999</v>
      </c>
      <c r="C48" s="2">
        <v>8.3570000000000005E-2</v>
      </c>
      <c r="D48" s="2">
        <v>0.38968900000000001</v>
      </c>
      <c r="E48" s="2">
        <v>-0.69422200000000001</v>
      </c>
      <c r="F48" s="3"/>
      <c r="G48" s="3">
        <f t="shared" si="0"/>
        <v>12.6</v>
      </c>
      <c r="H48" s="3">
        <f t="shared" si="1"/>
        <v>1.4774168220271915</v>
      </c>
      <c r="I48" s="4">
        <f t="shared" si="2"/>
        <v>1.9804659889392413</v>
      </c>
      <c r="J48" s="4">
        <f t="shared" si="3"/>
        <v>0.99023299446962065</v>
      </c>
      <c r="K48" s="3">
        <f t="shared" si="4"/>
        <v>79.611663844250842</v>
      </c>
      <c r="L48" s="3">
        <f t="shared" si="5"/>
        <v>20.388336155749158</v>
      </c>
    </row>
    <row r="49" spans="1:12" x14ac:dyDescent="0.25">
      <c r="A49" s="2">
        <v>12890000</v>
      </c>
      <c r="B49" s="2">
        <v>-0.175118</v>
      </c>
      <c r="C49" s="2">
        <v>8.5556999999999994E-2</v>
      </c>
      <c r="D49" s="2">
        <v>0.36912400000000001</v>
      </c>
      <c r="E49" s="2">
        <v>-0.70649200000000001</v>
      </c>
      <c r="F49" s="3"/>
      <c r="G49" s="3">
        <f t="shared" si="0"/>
        <v>12.89</v>
      </c>
      <c r="H49" s="3">
        <f t="shared" si="1"/>
        <v>1.4841658656907237</v>
      </c>
      <c r="I49" s="4">
        <f t="shared" si="2"/>
        <v>1.9696408552265074</v>
      </c>
      <c r="J49" s="4">
        <f t="shared" si="3"/>
        <v>0.98482042761325372</v>
      </c>
      <c r="K49" s="3">
        <f t="shared" si="4"/>
        <v>79.710944884626727</v>
      </c>
      <c r="L49" s="3">
        <f t="shared" si="5"/>
        <v>20.289055115373273</v>
      </c>
    </row>
    <row r="50" spans="1:12" x14ac:dyDescent="0.25">
      <c r="A50" s="2">
        <v>13180000</v>
      </c>
      <c r="B50" s="2">
        <v>-0.17599100000000001</v>
      </c>
      <c r="C50" s="2">
        <v>8.7969000000000006E-2</v>
      </c>
      <c r="D50" s="2">
        <v>0.34748099999999998</v>
      </c>
      <c r="E50" s="2">
        <v>-0.71859799999999996</v>
      </c>
      <c r="F50" s="3"/>
      <c r="G50" s="3">
        <f t="shared" si="0"/>
        <v>13.18</v>
      </c>
      <c r="H50" s="3">
        <f t="shared" si="1"/>
        <v>1.4898912592951281</v>
      </c>
      <c r="I50" s="4">
        <f t="shared" si="2"/>
        <v>1.9577458248477724</v>
      </c>
      <c r="J50" s="4">
        <f t="shared" si="3"/>
        <v>0.97887291242388619</v>
      </c>
      <c r="K50" s="3">
        <f t="shared" si="4"/>
        <v>79.820181092565804</v>
      </c>
      <c r="L50" s="3">
        <f t="shared" si="5"/>
        <v>20.179818907434196</v>
      </c>
    </row>
    <row r="51" spans="1:12" x14ac:dyDescent="0.25">
      <c r="A51" s="2">
        <v>13470000</v>
      </c>
      <c r="B51" s="2">
        <v>-0.17560899999999999</v>
      </c>
      <c r="C51" s="2">
        <v>9.1249999999999998E-2</v>
      </c>
      <c r="D51" s="2">
        <v>0.325542</v>
      </c>
      <c r="E51" s="2">
        <v>-0.72972199999999998</v>
      </c>
      <c r="F51" s="3"/>
      <c r="G51" s="3">
        <f t="shared" si="0"/>
        <v>13.47</v>
      </c>
      <c r="H51" s="3">
        <f t="shared" si="1"/>
        <v>1.4934599702604536</v>
      </c>
      <c r="I51" s="4">
        <f t="shared" si="2"/>
        <v>1.9485828596959722</v>
      </c>
      <c r="J51" s="4">
        <f t="shared" si="3"/>
        <v>0.97429142984798611</v>
      </c>
      <c r="K51" s="3">
        <f t="shared" si="4"/>
        <v>79.904429855171358</v>
      </c>
      <c r="L51" s="3">
        <f t="shared" si="5"/>
        <v>20.095570144828642</v>
      </c>
    </row>
    <row r="52" spans="1:12" x14ac:dyDescent="0.25">
      <c r="A52" s="2">
        <v>13760000</v>
      </c>
      <c r="B52" s="2">
        <v>-0.176706</v>
      </c>
      <c r="C52" s="2">
        <v>9.4173999999999994E-2</v>
      </c>
      <c r="D52" s="2">
        <v>0.303674</v>
      </c>
      <c r="E52" s="2">
        <v>-0.74027600000000005</v>
      </c>
      <c r="F52" s="3"/>
      <c r="G52" s="3">
        <f t="shared" si="0"/>
        <v>13.76</v>
      </c>
      <c r="H52" s="3">
        <f t="shared" si="1"/>
        <v>1.5007322287872529</v>
      </c>
      <c r="I52" s="4">
        <f t="shared" si="2"/>
        <v>1.936663845730856</v>
      </c>
      <c r="J52" s="4">
        <f t="shared" si="3"/>
        <v>0.96833192286542802</v>
      </c>
      <c r="K52" s="3">
        <f t="shared" si="4"/>
        <v>80.014152151478811</v>
      </c>
      <c r="L52" s="3">
        <f t="shared" si="5"/>
        <v>19.985847848521189</v>
      </c>
    </row>
    <row r="53" spans="1:12" x14ac:dyDescent="0.25">
      <c r="A53" s="2">
        <v>14050000</v>
      </c>
      <c r="B53" s="2">
        <v>-0.176375</v>
      </c>
      <c r="C53" s="2">
        <v>9.7576999999999997E-2</v>
      </c>
      <c r="D53" s="2">
        <v>0.28103499999999998</v>
      </c>
      <c r="E53" s="2">
        <v>-0.75058499999999995</v>
      </c>
      <c r="F53" s="3"/>
      <c r="G53" s="3">
        <f t="shared" si="0"/>
        <v>14.05</v>
      </c>
      <c r="H53" s="3">
        <f t="shared" si="1"/>
        <v>1.5049077001105133</v>
      </c>
      <c r="I53" s="4">
        <f t="shared" si="2"/>
        <v>1.9222251561472654</v>
      </c>
      <c r="J53" s="4">
        <f t="shared" si="3"/>
        <v>0.96111257807363271</v>
      </c>
      <c r="K53" s="3">
        <f t="shared" si="4"/>
        <v>80.147271534968667</v>
      </c>
      <c r="L53" s="3">
        <f t="shared" si="5"/>
        <v>19.852728465031333</v>
      </c>
    </row>
    <row r="54" spans="1:12" x14ac:dyDescent="0.25">
      <c r="A54" s="2">
        <v>14340000</v>
      </c>
      <c r="B54" s="2">
        <v>-0.17514199999999999</v>
      </c>
      <c r="C54" s="2">
        <v>0.10126499999999999</v>
      </c>
      <c r="D54" s="2">
        <v>0.258747</v>
      </c>
      <c r="E54" s="2">
        <v>-0.76000900000000005</v>
      </c>
      <c r="F54" s="3"/>
      <c r="G54" s="3">
        <f t="shared" si="0"/>
        <v>14.34</v>
      </c>
      <c r="H54" s="3">
        <f t="shared" si="1"/>
        <v>1.5072395324578782</v>
      </c>
      <c r="I54" s="4">
        <f t="shared" si="2"/>
        <v>1.9073416304599655</v>
      </c>
      <c r="J54" s="4">
        <f t="shared" si="3"/>
        <v>0.95367081522998276</v>
      </c>
      <c r="K54" s="3">
        <f t="shared" si="4"/>
        <v>80.284723957300869</v>
      </c>
      <c r="L54" s="3">
        <f t="shared" si="5"/>
        <v>19.715276042699131</v>
      </c>
    </row>
    <row r="55" spans="1:12" x14ac:dyDescent="0.25">
      <c r="A55" s="2">
        <v>14630000</v>
      </c>
      <c r="B55" s="2">
        <v>-0.174564</v>
      </c>
      <c r="C55" s="2">
        <v>0.10446800000000001</v>
      </c>
      <c r="D55" s="2">
        <v>0.23542299999999999</v>
      </c>
      <c r="E55" s="2">
        <v>-0.76893900000000004</v>
      </c>
      <c r="F55" s="3"/>
      <c r="G55" s="3">
        <f t="shared" si="0"/>
        <v>14.63</v>
      </c>
      <c r="H55" s="3">
        <f t="shared" si="1"/>
        <v>1.5107834060892609</v>
      </c>
      <c r="I55" s="4">
        <f t="shared" si="2"/>
        <v>1.8930306579937888</v>
      </c>
      <c r="J55" s="4">
        <f t="shared" si="3"/>
        <v>0.94651532899689439</v>
      </c>
      <c r="K55" s="3">
        <f t="shared" si="4"/>
        <v>80.417111030551197</v>
      </c>
      <c r="L55" s="3">
        <f t="shared" si="5"/>
        <v>19.582888969448803</v>
      </c>
    </row>
    <row r="56" spans="1:12" x14ac:dyDescent="0.25">
      <c r="A56" s="2">
        <v>14920000</v>
      </c>
      <c r="B56" s="2">
        <v>-0.17285900000000001</v>
      </c>
      <c r="C56" s="2">
        <v>0.10881300000000001</v>
      </c>
      <c r="D56" s="2">
        <v>0.212283</v>
      </c>
      <c r="E56" s="2">
        <v>-0.77762799999999999</v>
      </c>
      <c r="F56" s="3"/>
      <c r="G56" s="3">
        <f t="shared" si="0"/>
        <v>14.92</v>
      </c>
      <c r="H56" s="3">
        <f t="shared" si="1"/>
        <v>1.5133710518135928</v>
      </c>
      <c r="I56" s="4">
        <f t="shared" si="2"/>
        <v>1.8724075940156588</v>
      </c>
      <c r="J56" s="4">
        <f t="shared" si="3"/>
        <v>0.93620379700782941</v>
      </c>
      <c r="K56" s="3">
        <f t="shared" si="4"/>
        <v>80.608273674170704</v>
      </c>
      <c r="L56" s="3">
        <f t="shared" si="5"/>
        <v>19.391726325829296</v>
      </c>
    </row>
    <row r="57" spans="1:12" x14ac:dyDescent="0.25">
      <c r="A57" s="2">
        <v>15210000</v>
      </c>
      <c r="B57" s="2">
        <v>-0.17100099999999999</v>
      </c>
      <c r="C57" s="2">
        <v>0.11256099999999999</v>
      </c>
      <c r="D57" s="2">
        <v>0.18834899999999999</v>
      </c>
      <c r="E57" s="2">
        <v>-0.78513299999999997</v>
      </c>
      <c r="F57" s="3"/>
      <c r="G57" s="3">
        <f t="shared" si="0"/>
        <v>15.21</v>
      </c>
      <c r="H57" s="3">
        <f t="shared" si="1"/>
        <v>1.5148455915748857</v>
      </c>
      <c r="I57" s="4">
        <f t="shared" si="2"/>
        <v>1.8581290764204068</v>
      </c>
      <c r="J57" s="4">
        <f t="shared" si="3"/>
        <v>0.92906453821020341</v>
      </c>
      <c r="K57" s="3">
        <f t="shared" si="4"/>
        <v>80.7408925817643</v>
      </c>
      <c r="L57" s="3">
        <f t="shared" si="5"/>
        <v>19.2591074182357</v>
      </c>
    </row>
    <row r="58" spans="1:12" x14ac:dyDescent="0.25">
      <c r="A58" s="2">
        <v>15500000</v>
      </c>
      <c r="B58" s="2">
        <v>-0.16841900000000001</v>
      </c>
      <c r="C58" s="2">
        <v>0.116465</v>
      </c>
      <c r="D58" s="2">
        <v>0.164467</v>
      </c>
      <c r="E58" s="2">
        <v>-0.79238900000000001</v>
      </c>
      <c r="F58" s="3"/>
      <c r="G58" s="3">
        <f t="shared" si="0"/>
        <v>15.5</v>
      </c>
      <c r="H58" s="3">
        <f t="shared" si="1"/>
        <v>1.5149825558997738</v>
      </c>
      <c r="I58" s="4">
        <f t="shared" si="2"/>
        <v>1.8380530037671516</v>
      </c>
      <c r="J58" s="4">
        <f t="shared" si="3"/>
        <v>0.91902650188357582</v>
      </c>
      <c r="K58" s="3">
        <f t="shared" si="4"/>
        <v>80.927728338932141</v>
      </c>
      <c r="L58" s="3">
        <f t="shared" si="5"/>
        <v>19.072271661067859</v>
      </c>
    </row>
    <row r="59" spans="1:12" x14ac:dyDescent="0.25">
      <c r="A59" s="2">
        <v>15790000</v>
      </c>
      <c r="B59" s="2">
        <v>-0.16619600000000001</v>
      </c>
      <c r="C59" s="2">
        <v>0.12053999999999999</v>
      </c>
      <c r="D59" s="2">
        <v>0.13982800000000001</v>
      </c>
      <c r="E59" s="2">
        <v>-0.79888400000000004</v>
      </c>
      <c r="F59" s="3"/>
      <c r="G59" s="3">
        <f t="shared" si="0"/>
        <v>15.79</v>
      </c>
      <c r="H59" s="3">
        <f t="shared" si="1"/>
        <v>1.5166954175735456</v>
      </c>
      <c r="I59" s="4">
        <f t="shared" si="2"/>
        <v>1.8192757869046003</v>
      </c>
      <c r="J59" s="4">
        <f t="shared" si="3"/>
        <v>0.90963789345230017</v>
      </c>
      <c r="K59" s="3">
        <f t="shared" si="4"/>
        <v>81.102867707621797</v>
      </c>
      <c r="L59" s="3">
        <f t="shared" si="5"/>
        <v>18.897132292378203</v>
      </c>
    </row>
    <row r="60" spans="1:12" x14ac:dyDescent="0.25">
      <c r="A60" s="2">
        <v>16080000</v>
      </c>
      <c r="B60" s="2">
        <v>-0.162554</v>
      </c>
      <c r="C60" s="2">
        <v>0.124818</v>
      </c>
      <c r="D60" s="2">
        <v>0.115116</v>
      </c>
      <c r="E60" s="2">
        <v>-0.80490899999999999</v>
      </c>
      <c r="F60" s="3"/>
      <c r="G60" s="3">
        <f t="shared" si="0"/>
        <v>16.079999999999998</v>
      </c>
      <c r="H60" s="3">
        <f t="shared" si="1"/>
        <v>1.5155560548216829</v>
      </c>
      <c r="I60" s="4">
        <f t="shared" si="2"/>
        <v>1.7971300952277571</v>
      </c>
      <c r="J60" s="4">
        <f t="shared" si="3"/>
        <v>0.89856504761387856</v>
      </c>
      <c r="K60" s="3">
        <f t="shared" si="4"/>
        <v>81.309912786633816</v>
      </c>
      <c r="L60" s="3">
        <f t="shared" si="5"/>
        <v>18.690087213366184</v>
      </c>
    </row>
    <row r="61" spans="1:12" x14ac:dyDescent="0.25">
      <c r="A61" s="2">
        <v>16370000</v>
      </c>
      <c r="B61" s="2">
        <v>-0.15965699999999999</v>
      </c>
      <c r="C61" s="2">
        <v>0.12892799999999999</v>
      </c>
      <c r="D61" s="2">
        <v>8.9823E-2</v>
      </c>
      <c r="E61" s="2">
        <v>-0.81018900000000005</v>
      </c>
      <c r="F61" s="3"/>
      <c r="G61" s="3">
        <f t="shared" si="0"/>
        <v>16.37</v>
      </c>
      <c r="H61" s="3">
        <f t="shared" si="1"/>
        <v>1.51640064917854</v>
      </c>
      <c r="I61" s="4">
        <f t="shared" si="2"/>
        <v>1.7752175479232954</v>
      </c>
      <c r="J61" s="4">
        <f t="shared" si="3"/>
        <v>0.88760877396164772</v>
      </c>
      <c r="K61" s="3">
        <f t="shared" si="4"/>
        <v>81.515298383186945</v>
      </c>
      <c r="L61" s="3">
        <f t="shared" si="5"/>
        <v>18.484701616813055</v>
      </c>
    </row>
    <row r="62" spans="1:12" x14ac:dyDescent="0.25">
      <c r="A62" s="2">
        <v>16660000</v>
      </c>
      <c r="B62" s="2">
        <v>-0.155388</v>
      </c>
      <c r="C62" s="2">
        <v>0.133214</v>
      </c>
      <c r="D62" s="2">
        <v>6.4371999999999999E-2</v>
      </c>
      <c r="E62" s="2">
        <v>-0.81489599999999995</v>
      </c>
      <c r="F62" s="3"/>
      <c r="G62" s="3">
        <f t="shared" si="0"/>
        <v>16.66</v>
      </c>
      <c r="H62" s="3">
        <f t="shared" si="1"/>
        <v>1.5146917337136712</v>
      </c>
      <c r="I62" s="4">
        <f t="shared" si="2"/>
        <v>1.7509401927804327</v>
      </c>
      <c r="J62" s="4">
        <f t="shared" si="3"/>
        <v>0.87547009639021633</v>
      </c>
      <c r="K62" s="3">
        <f t="shared" si="4"/>
        <v>81.743455101922379</v>
      </c>
      <c r="L62" s="3">
        <f t="shared" si="5"/>
        <v>18.256544898077621</v>
      </c>
    </row>
    <row r="63" spans="1:12" x14ac:dyDescent="0.25">
      <c r="A63" s="2">
        <v>16950000</v>
      </c>
      <c r="B63" s="2">
        <v>-0.15091099999999999</v>
      </c>
      <c r="C63" s="2">
        <v>0.136548</v>
      </c>
      <c r="D63" s="2">
        <v>3.8767000000000003E-2</v>
      </c>
      <c r="E63" s="2">
        <v>-0.81855299999999998</v>
      </c>
      <c r="F63" s="3"/>
      <c r="G63" s="3">
        <f t="shared" si="0"/>
        <v>16.95</v>
      </c>
      <c r="H63" s="3">
        <f t="shared" si="1"/>
        <v>1.5110416106966404</v>
      </c>
      <c r="I63" s="4">
        <f t="shared" si="2"/>
        <v>1.7293335588904424</v>
      </c>
      <c r="J63" s="4">
        <f t="shared" si="3"/>
        <v>0.86466677944522119</v>
      </c>
      <c r="K63" s="3">
        <f t="shared" si="4"/>
        <v>81.947049617298603</v>
      </c>
      <c r="L63" s="3">
        <f t="shared" si="5"/>
        <v>18.052950382701397</v>
      </c>
    </row>
    <row r="64" spans="1:12" x14ac:dyDescent="0.25">
      <c r="A64" s="2">
        <v>17240000</v>
      </c>
      <c r="B64" s="2">
        <v>-0.14619099999999999</v>
      </c>
      <c r="C64" s="2">
        <v>0.14025499999999999</v>
      </c>
      <c r="D64" s="2">
        <v>1.2434000000000001E-2</v>
      </c>
      <c r="E64" s="2">
        <v>-0.82147700000000001</v>
      </c>
      <c r="F64" s="3"/>
      <c r="G64" s="3">
        <f t="shared" si="0"/>
        <v>17.239999999999998</v>
      </c>
      <c r="H64" s="3">
        <f t="shared" si="1"/>
        <v>1.508124427753766</v>
      </c>
      <c r="I64" s="4">
        <f t="shared" si="2"/>
        <v>1.7070969637136277</v>
      </c>
      <c r="J64" s="4">
        <f t="shared" si="3"/>
        <v>0.85354848185681387</v>
      </c>
      <c r="K64" s="3">
        <f t="shared" si="4"/>
        <v>82.157109606229454</v>
      </c>
      <c r="L64" s="3">
        <f t="shared" si="5"/>
        <v>17.842890393770546</v>
      </c>
    </row>
    <row r="65" spans="1:12" x14ac:dyDescent="0.25">
      <c r="A65" s="2">
        <v>17530000</v>
      </c>
      <c r="B65" s="2">
        <v>-0.14099999999999999</v>
      </c>
      <c r="C65" s="2">
        <v>0.14449699999999999</v>
      </c>
      <c r="D65" s="2">
        <v>-1.4616000000000001E-2</v>
      </c>
      <c r="E65" s="2">
        <v>-0.82397600000000004</v>
      </c>
      <c r="F65" s="3"/>
      <c r="G65" s="3">
        <f t="shared" si="0"/>
        <v>17.53</v>
      </c>
      <c r="H65" s="3">
        <f t="shared" si="1"/>
        <v>1.5059265422216368</v>
      </c>
      <c r="I65" s="4">
        <f t="shared" si="2"/>
        <v>1.6803424635171105</v>
      </c>
      <c r="J65" s="4">
        <f t="shared" si="3"/>
        <v>0.84017123175855524</v>
      </c>
      <c r="K65" s="3">
        <f t="shared" si="4"/>
        <v>82.410562189078675</v>
      </c>
      <c r="L65" s="3">
        <f t="shared" si="5"/>
        <v>17.589437810921325</v>
      </c>
    </row>
    <row r="66" spans="1:12" x14ac:dyDescent="0.25">
      <c r="A66" s="2">
        <v>17820000</v>
      </c>
      <c r="B66" s="2">
        <v>-0.13609099999999999</v>
      </c>
      <c r="C66" s="2">
        <v>0.14749399999999999</v>
      </c>
      <c r="D66" s="2">
        <v>-4.1161999999999997E-2</v>
      </c>
      <c r="E66" s="2">
        <v>-0.82483600000000001</v>
      </c>
      <c r="F66" s="3"/>
      <c r="G66" s="3">
        <f t="shared" si="0"/>
        <v>17.82</v>
      </c>
      <c r="H66" s="3">
        <f t="shared" si="1"/>
        <v>1.5021484733549151</v>
      </c>
      <c r="I66" s="4">
        <f t="shared" si="2"/>
        <v>1.6618459086447572</v>
      </c>
      <c r="J66" s="4">
        <f t="shared" si="3"/>
        <v>0.83092295432237862</v>
      </c>
      <c r="K66" s="3">
        <f t="shared" si="4"/>
        <v>82.586242022506397</v>
      </c>
      <c r="L66" s="3">
        <f t="shared" si="5"/>
        <v>17.413757977493603</v>
      </c>
    </row>
    <row r="67" spans="1:12" x14ac:dyDescent="0.25">
      <c r="A67" s="2">
        <v>18110000</v>
      </c>
      <c r="B67" s="2">
        <v>-0.12926000000000001</v>
      </c>
      <c r="C67" s="2">
        <v>0.15046699999999999</v>
      </c>
      <c r="D67" s="2">
        <v>-6.8435999999999997E-2</v>
      </c>
      <c r="E67" s="2">
        <v>-0.82538199999999995</v>
      </c>
      <c r="F67" s="3"/>
      <c r="G67" s="3">
        <f t="shared" si="0"/>
        <v>18.11</v>
      </c>
      <c r="H67" s="3">
        <f t="shared" si="1"/>
        <v>1.4948994179087547</v>
      </c>
      <c r="I67" s="4">
        <f t="shared" si="2"/>
        <v>1.6371454707354194</v>
      </c>
      <c r="J67" s="4">
        <f t="shared" si="3"/>
        <v>0.81857273536770969</v>
      </c>
      <c r="K67" s="3">
        <f t="shared" si="4"/>
        <v>82.821430319694429</v>
      </c>
      <c r="L67" s="3">
        <f t="shared" si="5"/>
        <v>17.178569680305571</v>
      </c>
    </row>
    <row r="68" spans="1:12" x14ac:dyDescent="0.25">
      <c r="A68" s="2">
        <v>18400000</v>
      </c>
      <c r="B68" s="2">
        <v>-0.122944</v>
      </c>
      <c r="C68" s="2">
        <v>0.15342900000000001</v>
      </c>
      <c r="D68" s="2">
        <v>-9.6057000000000003E-2</v>
      </c>
      <c r="E68" s="2">
        <v>-0.82499500000000003</v>
      </c>
      <c r="F68" s="3"/>
      <c r="G68" s="3">
        <f t="shared" si="0"/>
        <v>18.399999999999999</v>
      </c>
      <c r="H68" s="3">
        <f t="shared" si="1"/>
        <v>1.4894524730921435</v>
      </c>
      <c r="I68" s="4">
        <f t="shared" si="2"/>
        <v>1.6124929926421023</v>
      </c>
      <c r="J68" s="4">
        <f t="shared" si="3"/>
        <v>0.80624649632105116</v>
      </c>
      <c r="K68" s="3">
        <f t="shared" si="4"/>
        <v>83.056829777809384</v>
      </c>
      <c r="L68" s="3">
        <f t="shared" si="5"/>
        <v>16.943170222190616</v>
      </c>
    </row>
    <row r="69" spans="1:12" x14ac:dyDescent="0.25">
      <c r="A69" s="2">
        <v>18690000</v>
      </c>
      <c r="B69" s="2">
        <v>-0.116356</v>
      </c>
      <c r="C69" s="2">
        <v>0.156197</v>
      </c>
      <c r="D69" s="2">
        <v>-0.12392</v>
      </c>
      <c r="E69" s="2">
        <v>-0.82366799999999996</v>
      </c>
      <c r="F69" s="3"/>
      <c r="G69" s="3">
        <f t="shared" si="0"/>
        <v>18.690000000000001</v>
      </c>
      <c r="H69" s="3">
        <f t="shared" si="1"/>
        <v>1.4837692815563361</v>
      </c>
      <c r="I69" s="4">
        <f t="shared" si="2"/>
        <v>1.5877500604211294</v>
      </c>
      <c r="J69" s="4">
        <f t="shared" si="3"/>
        <v>0.79387503021056471</v>
      </c>
      <c r="K69" s="3">
        <f t="shared" si="4"/>
        <v>83.293765710526003</v>
      </c>
      <c r="L69" s="3">
        <f t="shared" si="5"/>
        <v>16.706234289473997</v>
      </c>
    </row>
    <row r="70" spans="1:12" x14ac:dyDescent="0.25">
      <c r="A70" s="2">
        <v>18980000</v>
      </c>
      <c r="B70" s="2">
        <v>-0.10929</v>
      </c>
      <c r="C70" s="2">
        <v>0.157974</v>
      </c>
      <c r="D70" s="2">
        <v>-0.15190300000000001</v>
      </c>
      <c r="E70" s="2">
        <v>-0.82146699999999995</v>
      </c>
      <c r="F70" s="3"/>
      <c r="G70" s="3">
        <f t="shared" si="0"/>
        <v>18.98</v>
      </c>
      <c r="H70" s="3">
        <f t="shared" si="1"/>
        <v>1.475535392132924</v>
      </c>
      <c r="I70" s="4">
        <f t="shared" si="2"/>
        <v>1.5621765855079595</v>
      </c>
      <c r="J70" s="4">
        <f t="shared" si="3"/>
        <v>0.78108829275397973</v>
      </c>
      <c r="K70" s="3">
        <f t="shared" si="4"/>
        <v>83.539365181811121</v>
      </c>
      <c r="L70" s="3">
        <f t="shared" si="5"/>
        <v>16.460634818188879</v>
      </c>
    </row>
    <row r="71" spans="1:12" x14ac:dyDescent="0.25">
      <c r="A71" s="2">
        <v>19270000</v>
      </c>
      <c r="B71" s="2">
        <v>-0.101881</v>
      </c>
      <c r="C71" s="2">
        <v>0.160526</v>
      </c>
      <c r="D71" s="2">
        <v>-0.18070800000000001</v>
      </c>
      <c r="E71" s="2">
        <v>-0.81777100000000003</v>
      </c>
      <c r="F71" s="3"/>
      <c r="G71" s="3">
        <f t="shared" si="0"/>
        <v>19.27</v>
      </c>
      <c r="H71" s="3">
        <f t="shared" si="1"/>
        <v>1.4695234700667543</v>
      </c>
      <c r="I71" s="4">
        <f t="shared" si="2"/>
        <v>1.5403127276397006</v>
      </c>
      <c r="J71" s="4">
        <f t="shared" si="3"/>
        <v>0.77015636381985031</v>
      </c>
      <c r="K71" s="3">
        <f t="shared" si="4"/>
        <v>83.74991281816358</v>
      </c>
      <c r="L71" s="3">
        <f t="shared" si="5"/>
        <v>16.25008718183642</v>
      </c>
    </row>
    <row r="72" spans="1:12" x14ac:dyDescent="0.25">
      <c r="A72" s="2">
        <v>19560000</v>
      </c>
      <c r="B72" s="2">
        <v>-9.4436999999999993E-2</v>
      </c>
      <c r="C72" s="2">
        <v>0.162441</v>
      </c>
      <c r="D72" s="2">
        <v>-0.20907000000000001</v>
      </c>
      <c r="E72" s="2">
        <v>-0.81365399999999999</v>
      </c>
      <c r="F72" s="3"/>
      <c r="G72" s="3">
        <f t="shared" si="0"/>
        <v>19.559999999999999</v>
      </c>
      <c r="H72" s="3">
        <f t="shared" si="1"/>
        <v>1.4627429477526772</v>
      </c>
      <c r="I72" s="4">
        <f t="shared" si="2"/>
        <v>1.5135336130890824</v>
      </c>
      <c r="J72" s="4">
        <f t="shared" si="3"/>
        <v>0.7567668065445412</v>
      </c>
      <c r="K72" s="3">
        <f t="shared" si="4"/>
        <v>84.008517223910104</v>
      </c>
      <c r="L72" s="3">
        <f t="shared" si="5"/>
        <v>15.991482776089896</v>
      </c>
    </row>
    <row r="73" spans="1:12" x14ac:dyDescent="0.25">
      <c r="A73" s="2">
        <v>19850000</v>
      </c>
      <c r="B73" s="2">
        <v>-8.6525000000000005E-2</v>
      </c>
      <c r="C73" s="2">
        <v>0.16323599999999999</v>
      </c>
      <c r="D73" s="2">
        <v>-0.237315</v>
      </c>
      <c r="E73" s="2">
        <v>-0.80840999999999996</v>
      </c>
      <c r="F73" s="3"/>
      <c r="G73" s="3">
        <f t="shared" ref="G73:G108" si="6">A73/1000000</f>
        <v>19.850000000000001</v>
      </c>
      <c r="H73" s="3">
        <f t="shared" ref="H73:H108" si="7">(1 + IMABS(COMPLEX(B73,C73)))/(1-IMABS(COMPLEX(B73,C73)))</f>
        <v>1.4532352431870534</v>
      </c>
      <c r="I73" s="4">
        <f t="shared" ref="I73:I108" si="8">IMABS(-20*LOG10(IMABS(COMPLEX(D73,E73))))</f>
        <v>1.4883638838105471</v>
      </c>
      <c r="J73" s="4">
        <f t="shared" ref="J73:J108" si="9">I73/2</f>
        <v>0.74418194190527354</v>
      </c>
      <c r="K73" s="3">
        <f t="shared" ref="K73:K108" si="10">POWER(10,-1*J73/10) * 100</f>
        <v>84.252307821507188</v>
      </c>
      <c r="L73" s="3">
        <f t="shared" ref="L73:L108" si="11">100-K73</f>
        <v>15.747692178492812</v>
      </c>
    </row>
    <row r="74" spans="1:12" x14ac:dyDescent="0.25">
      <c r="A74" s="2">
        <v>20140000</v>
      </c>
      <c r="B74" s="2">
        <v>-7.8461000000000003E-2</v>
      </c>
      <c r="C74" s="2">
        <v>0.164025</v>
      </c>
      <c r="D74" s="2">
        <v>-0.26656099999999999</v>
      </c>
      <c r="E74" s="2">
        <v>-0.80153300000000005</v>
      </c>
      <c r="F74" s="3"/>
      <c r="G74" s="3">
        <f t="shared" si="6"/>
        <v>20.14</v>
      </c>
      <c r="H74" s="3">
        <f t="shared" si="7"/>
        <v>1.4444648028332854</v>
      </c>
      <c r="I74" s="4">
        <f t="shared" si="8"/>
        <v>1.4659998640927594</v>
      </c>
      <c r="J74" s="4">
        <f t="shared" si="9"/>
        <v>0.7329999320463797</v>
      </c>
      <c r="K74" s="3">
        <f t="shared" si="10"/>
        <v>84.469516206143865</v>
      </c>
      <c r="L74" s="3">
        <f t="shared" si="11"/>
        <v>15.530483793856135</v>
      </c>
    </row>
    <row r="75" spans="1:12" x14ac:dyDescent="0.25">
      <c r="A75" s="2">
        <v>20430000</v>
      </c>
      <c r="B75" s="2">
        <v>-6.9986000000000007E-2</v>
      </c>
      <c r="C75" s="2">
        <v>0.164551</v>
      </c>
      <c r="D75" s="2">
        <v>-0.295101</v>
      </c>
      <c r="E75" s="2">
        <v>-0.79305199999999998</v>
      </c>
      <c r="F75" s="3"/>
      <c r="G75" s="3">
        <f t="shared" si="6"/>
        <v>20.43</v>
      </c>
      <c r="H75" s="3">
        <f t="shared" si="7"/>
        <v>1.4355070077953858</v>
      </c>
      <c r="I75" s="4">
        <f t="shared" si="8"/>
        <v>1.4507722746285414</v>
      </c>
      <c r="J75" s="4">
        <f t="shared" si="9"/>
        <v>0.72538613731427071</v>
      </c>
      <c r="K75" s="3">
        <f t="shared" si="10"/>
        <v>84.617733064943309</v>
      </c>
      <c r="L75" s="3">
        <f t="shared" si="11"/>
        <v>15.382266935056691</v>
      </c>
    </row>
    <row r="76" spans="1:12" x14ac:dyDescent="0.25">
      <c r="A76" s="2">
        <v>20720000</v>
      </c>
      <c r="B76" s="2">
        <v>-6.1060000000000003E-2</v>
      </c>
      <c r="C76" s="2">
        <v>0.16472899999999999</v>
      </c>
      <c r="D76" s="2">
        <v>-0.32411200000000001</v>
      </c>
      <c r="E76" s="2">
        <v>-0.78417499999999996</v>
      </c>
      <c r="F76" s="3"/>
      <c r="G76" s="3">
        <f t="shared" si="6"/>
        <v>20.72</v>
      </c>
      <c r="H76" s="3">
        <f t="shared" si="7"/>
        <v>1.4262464633681335</v>
      </c>
      <c r="I76" s="4">
        <f t="shared" si="8"/>
        <v>1.4268015911302552</v>
      </c>
      <c r="J76" s="4">
        <f t="shared" si="9"/>
        <v>0.71340079556512759</v>
      </c>
      <c r="K76" s="3">
        <f t="shared" si="10"/>
        <v>84.851577426056139</v>
      </c>
      <c r="L76" s="3">
        <f t="shared" si="11"/>
        <v>15.148422573943861</v>
      </c>
    </row>
    <row r="77" spans="1:12" x14ac:dyDescent="0.25">
      <c r="A77" s="2">
        <v>21010000</v>
      </c>
      <c r="B77" s="2">
        <v>-5.2451999999999999E-2</v>
      </c>
      <c r="C77" s="2">
        <v>0.164184</v>
      </c>
      <c r="D77" s="2">
        <v>-0.35236899999999999</v>
      </c>
      <c r="E77" s="2">
        <v>-0.773505</v>
      </c>
      <c r="F77" s="3"/>
      <c r="G77" s="3">
        <f t="shared" si="6"/>
        <v>21.01</v>
      </c>
      <c r="H77" s="3">
        <f t="shared" si="7"/>
        <v>1.4165064474611204</v>
      </c>
      <c r="I77" s="4">
        <f t="shared" si="8"/>
        <v>1.411778392466656</v>
      </c>
      <c r="J77" s="4">
        <f t="shared" si="9"/>
        <v>0.70588919623332802</v>
      </c>
      <c r="K77" s="3">
        <f t="shared" si="10"/>
        <v>84.998464526484256</v>
      </c>
      <c r="L77" s="3">
        <f t="shared" si="11"/>
        <v>15.001535473515744</v>
      </c>
    </row>
    <row r="78" spans="1:12" x14ac:dyDescent="0.25">
      <c r="A78" s="2">
        <v>21300000</v>
      </c>
      <c r="B78" s="2">
        <v>-4.3815E-2</v>
      </c>
      <c r="C78" s="2">
        <v>0.16306899999999999</v>
      </c>
      <c r="D78" s="2">
        <v>-0.38139099999999998</v>
      </c>
      <c r="E78" s="2">
        <v>-0.76206099999999999</v>
      </c>
      <c r="F78" s="3"/>
      <c r="G78" s="3">
        <f t="shared" si="6"/>
        <v>21.3</v>
      </c>
      <c r="H78" s="3">
        <f t="shared" si="7"/>
        <v>1.4063124949885242</v>
      </c>
      <c r="I78" s="4">
        <f t="shared" si="8"/>
        <v>1.3894611013926552</v>
      </c>
      <c r="J78" s="4">
        <f t="shared" si="9"/>
        <v>0.69473055069632761</v>
      </c>
      <c r="K78" s="3">
        <f t="shared" si="10"/>
        <v>85.217138100384489</v>
      </c>
      <c r="L78" s="3">
        <f t="shared" si="11"/>
        <v>14.782861899615511</v>
      </c>
    </row>
    <row r="79" spans="1:12" x14ac:dyDescent="0.25">
      <c r="A79" s="2">
        <v>21590000</v>
      </c>
      <c r="B79" s="2">
        <v>-3.4847999999999997E-2</v>
      </c>
      <c r="C79" s="2">
        <v>0.16128700000000001</v>
      </c>
      <c r="D79" s="2">
        <v>-0.40950300000000001</v>
      </c>
      <c r="E79" s="2">
        <v>-0.74857799999999997</v>
      </c>
      <c r="F79" s="3"/>
      <c r="G79" s="3">
        <f t="shared" si="6"/>
        <v>21.59</v>
      </c>
      <c r="H79" s="3">
        <f t="shared" si="7"/>
        <v>1.3952346101652378</v>
      </c>
      <c r="I79" s="4">
        <f t="shared" si="8"/>
        <v>1.3783179724199042</v>
      </c>
      <c r="J79" s="4">
        <f t="shared" si="9"/>
        <v>0.68915898620995208</v>
      </c>
      <c r="K79" s="3">
        <f t="shared" si="10"/>
        <v>85.326533334772265</v>
      </c>
      <c r="L79" s="3">
        <f t="shared" si="11"/>
        <v>14.673466665227735</v>
      </c>
    </row>
    <row r="80" spans="1:12" x14ac:dyDescent="0.25">
      <c r="A80" s="2">
        <v>21880000</v>
      </c>
      <c r="B80" s="2">
        <v>-2.6109E-2</v>
      </c>
      <c r="C80" s="2">
        <v>0.15948999999999999</v>
      </c>
      <c r="D80" s="2">
        <v>-0.43752099999999999</v>
      </c>
      <c r="E80" s="2">
        <v>-0.73441699999999999</v>
      </c>
      <c r="F80" s="3"/>
      <c r="G80" s="3">
        <f t="shared" si="6"/>
        <v>21.88</v>
      </c>
      <c r="H80" s="3">
        <f t="shared" si="7"/>
        <v>1.385532980826389</v>
      </c>
      <c r="I80" s="4">
        <f t="shared" si="8"/>
        <v>1.362056477946695</v>
      </c>
      <c r="J80" s="4">
        <f t="shared" si="9"/>
        <v>0.68102823897334752</v>
      </c>
      <c r="K80" s="3">
        <f t="shared" si="10"/>
        <v>85.486429059237238</v>
      </c>
      <c r="L80" s="3">
        <f t="shared" si="11"/>
        <v>14.513570940762762</v>
      </c>
    </row>
    <row r="81" spans="1:12" x14ac:dyDescent="0.25">
      <c r="A81" s="2">
        <v>22170000</v>
      </c>
      <c r="B81" s="2">
        <v>-1.6922E-2</v>
      </c>
      <c r="C81" s="2">
        <v>0.15697</v>
      </c>
      <c r="D81" s="2">
        <v>-0.46509400000000001</v>
      </c>
      <c r="E81" s="2">
        <v>-0.71905200000000002</v>
      </c>
      <c r="F81" s="3"/>
      <c r="G81" s="3">
        <f t="shared" si="6"/>
        <v>22.17</v>
      </c>
      <c r="H81" s="3">
        <f t="shared" si="7"/>
        <v>1.3749570144002121</v>
      </c>
      <c r="I81" s="4">
        <f t="shared" si="8"/>
        <v>1.3468976518786493</v>
      </c>
      <c r="J81" s="4">
        <f t="shared" si="9"/>
        <v>0.67344882593932465</v>
      </c>
      <c r="K81" s="3">
        <f t="shared" si="10"/>
        <v>85.63575231992769</v>
      </c>
      <c r="L81" s="3">
        <f t="shared" si="11"/>
        <v>14.36424768007231</v>
      </c>
    </row>
    <row r="82" spans="1:12" x14ac:dyDescent="0.25">
      <c r="A82" s="2">
        <v>22460000</v>
      </c>
      <c r="B82" s="2">
        <v>-8.0909999999999992E-3</v>
      </c>
      <c r="C82" s="2">
        <v>0.15420200000000001</v>
      </c>
      <c r="D82" s="2">
        <v>-0.49243300000000001</v>
      </c>
      <c r="E82" s="2">
        <v>-0.70179199999999997</v>
      </c>
      <c r="F82" s="3"/>
      <c r="G82" s="3">
        <f t="shared" si="6"/>
        <v>22.46</v>
      </c>
      <c r="H82" s="3">
        <f t="shared" si="7"/>
        <v>1.3652239850813448</v>
      </c>
      <c r="I82" s="4">
        <f t="shared" si="8"/>
        <v>1.3371131918250676</v>
      </c>
      <c r="J82" s="4">
        <f t="shared" si="9"/>
        <v>0.6685565959125338</v>
      </c>
      <c r="K82" s="3">
        <f t="shared" si="10"/>
        <v>85.732273430313271</v>
      </c>
      <c r="L82" s="3">
        <f t="shared" si="11"/>
        <v>14.267726569686729</v>
      </c>
    </row>
    <row r="83" spans="1:12" x14ac:dyDescent="0.25">
      <c r="A83" s="2">
        <v>22750000</v>
      </c>
      <c r="B83" s="2">
        <v>5.71E-4</v>
      </c>
      <c r="C83" s="2">
        <v>0.15098200000000001</v>
      </c>
      <c r="D83" s="2">
        <v>-0.51861500000000005</v>
      </c>
      <c r="E83" s="2">
        <v>-0.68328900000000004</v>
      </c>
      <c r="F83" s="3"/>
      <c r="G83" s="3">
        <f t="shared" si="6"/>
        <v>22.75</v>
      </c>
      <c r="H83" s="3">
        <f t="shared" si="7"/>
        <v>1.3556656554805497</v>
      </c>
      <c r="I83" s="4">
        <f t="shared" si="8"/>
        <v>1.3321343500381679</v>
      </c>
      <c r="J83" s="4">
        <f t="shared" si="9"/>
        <v>0.66606717501908397</v>
      </c>
      <c r="K83" s="3">
        <f t="shared" si="10"/>
        <v>85.781430143475689</v>
      </c>
      <c r="L83" s="3">
        <f t="shared" si="11"/>
        <v>14.218569856524311</v>
      </c>
    </row>
    <row r="84" spans="1:12" x14ac:dyDescent="0.25">
      <c r="A84" s="2">
        <v>23040000</v>
      </c>
      <c r="B84" s="2">
        <v>9.4979999999999995E-3</v>
      </c>
      <c r="C84" s="2">
        <v>0.146976</v>
      </c>
      <c r="D84" s="2">
        <v>-0.54434499999999997</v>
      </c>
      <c r="E84" s="2">
        <v>-0.66371800000000003</v>
      </c>
      <c r="F84" s="3"/>
      <c r="G84" s="3">
        <f t="shared" si="6"/>
        <v>23.04</v>
      </c>
      <c r="H84" s="3">
        <f t="shared" si="7"/>
        <v>1.3454428616407579</v>
      </c>
      <c r="I84" s="4">
        <f t="shared" si="8"/>
        <v>1.3263089507989134</v>
      </c>
      <c r="J84" s="4">
        <f t="shared" si="9"/>
        <v>0.66315447539945671</v>
      </c>
      <c r="K84" s="3">
        <f t="shared" si="10"/>
        <v>85.838980804119529</v>
      </c>
      <c r="L84" s="3">
        <f t="shared" si="11"/>
        <v>14.161019195880471</v>
      </c>
    </row>
    <row r="85" spans="1:12" x14ac:dyDescent="0.25">
      <c r="A85" s="2">
        <v>23330000</v>
      </c>
      <c r="B85" s="2">
        <v>1.7763000000000001E-2</v>
      </c>
      <c r="C85" s="2">
        <v>0.14313500000000001</v>
      </c>
      <c r="D85" s="2">
        <v>-0.56951499999999999</v>
      </c>
      <c r="E85" s="2">
        <v>-0.64274600000000004</v>
      </c>
      <c r="F85" s="3"/>
      <c r="G85" s="3">
        <f t="shared" si="6"/>
        <v>23.33</v>
      </c>
      <c r="H85" s="3">
        <f t="shared" si="7"/>
        <v>1.3370846880518561</v>
      </c>
      <c r="I85" s="4">
        <f t="shared" si="8"/>
        <v>1.3225578576895367</v>
      </c>
      <c r="J85" s="4">
        <f t="shared" si="9"/>
        <v>0.66127892884476835</v>
      </c>
      <c r="K85" s="3">
        <f t="shared" si="10"/>
        <v>85.876059279696804</v>
      </c>
      <c r="L85" s="3">
        <f t="shared" si="11"/>
        <v>14.123940720303196</v>
      </c>
    </row>
    <row r="86" spans="1:12" x14ac:dyDescent="0.25">
      <c r="A86" s="2">
        <v>23620000</v>
      </c>
      <c r="B86" s="2">
        <v>2.6395999999999999E-2</v>
      </c>
      <c r="C86" s="2">
        <v>0.13808899999999999</v>
      </c>
      <c r="D86" s="2">
        <v>-0.59414900000000004</v>
      </c>
      <c r="E86" s="2">
        <v>-0.62065499999999996</v>
      </c>
      <c r="F86" s="3"/>
      <c r="G86" s="3">
        <f t="shared" si="6"/>
        <v>23.62</v>
      </c>
      <c r="H86" s="3">
        <f t="shared" si="7"/>
        <v>1.32717575805869</v>
      </c>
      <c r="I86" s="4">
        <f t="shared" si="8"/>
        <v>1.3181086132986115</v>
      </c>
      <c r="J86" s="4">
        <f t="shared" si="9"/>
        <v>0.65905430664930575</v>
      </c>
      <c r="K86" s="3">
        <f t="shared" si="10"/>
        <v>85.92005954525402</v>
      </c>
      <c r="L86" s="3">
        <f t="shared" si="11"/>
        <v>14.07994045474598</v>
      </c>
    </row>
    <row r="87" spans="1:12" x14ac:dyDescent="0.25">
      <c r="A87" s="2">
        <v>23910000</v>
      </c>
      <c r="B87" s="2">
        <v>3.4436000000000001E-2</v>
      </c>
      <c r="C87" s="2">
        <v>0.13284199999999999</v>
      </c>
      <c r="D87" s="2">
        <v>-0.61755099999999996</v>
      </c>
      <c r="E87" s="2">
        <v>-0.59720600000000001</v>
      </c>
      <c r="F87" s="3"/>
      <c r="G87" s="3">
        <f t="shared" si="6"/>
        <v>23.91</v>
      </c>
      <c r="H87" s="3">
        <f t="shared" si="7"/>
        <v>1.3181223700759788</v>
      </c>
      <c r="I87" s="4">
        <f t="shared" si="8"/>
        <v>1.3192937140385959</v>
      </c>
      <c r="J87" s="4">
        <f t="shared" si="9"/>
        <v>0.65964685701929793</v>
      </c>
      <c r="K87" s="3">
        <f t="shared" si="10"/>
        <v>85.908337432230638</v>
      </c>
      <c r="L87" s="3">
        <f t="shared" si="11"/>
        <v>14.091662567769362</v>
      </c>
    </row>
    <row r="88" spans="1:12" x14ac:dyDescent="0.25">
      <c r="A88" s="2">
        <v>24200000</v>
      </c>
      <c r="B88" s="2">
        <v>4.2137000000000001E-2</v>
      </c>
      <c r="C88" s="2">
        <v>0.126694</v>
      </c>
      <c r="D88" s="2">
        <v>-0.63980000000000004</v>
      </c>
      <c r="E88" s="2">
        <v>-0.57311800000000002</v>
      </c>
      <c r="F88" s="3"/>
      <c r="G88" s="3">
        <f t="shared" si="6"/>
        <v>24.2</v>
      </c>
      <c r="H88" s="3">
        <f t="shared" si="7"/>
        <v>1.3081825331662604</v>
      </c>
      <c r="I88" s="4">
        <f t="shared" si="8"/>
        <v>1.3205647411096972</v>
      </c>
      <c r="J88" s="4">
        <f t="shared" si="9"/>
        <v>0.66028237055484862</v>
      </c>
      <c r="K88" s="3">
        <f t="shared" si="10"/>
        <v>85.895767178831349</v>
      </c>
      <c r="L88" s="3">
        <f t="shared" si="11"/>
        <v>14.104232821168651</v>
      </c>
    </row>
    <row r="89" spans="1:12" x14ac:dyDescent="0.25">
      <c r="A89" s="2">
        <v>24490000</v>
      </c>
      <c r="B89" s="2">
        <v>4.9527000000000002E-2</v>
      </c>
      <c r="C89" s="2">
        <v>0.12107</v>
      </c>
      <c r="D89" s="2">
        <v>-0.66129499999999997</v>
      </c>
      <c r="E89" s="2">
        <v>-0.54692200000000002</v>
      </c>
      <c r="F89" s="3"/>
      <c r="G89" s="3">
        <f t="shared" si="6"/>
        <v>24.49</v>
      </c>
      <c r="H89" s="3">
        <f t="shared" si="7"/>
        <v>1.3009889576645548</v>
      </c>
      <c r="I89" s="4">
        <f t="shared" si="8"/>
        <v>1.3286572606320881</v>
      </c>
      <c r="J89" s="4">
        <f t="shared" si="9"/>
        <v>0.66432863031604406</v>
      </c>
      <c r="K89" s="3">
        <f t="shared" si="10"/>
        <v>85.815776586184896</v>
      </c>
      <c r="L89" s="3">
        <f t="shared" si="11"/>
        <v>14.184223413815104</v>
      </c>
    </row>
    <row r="90" spans="1:12" x14ac:dyDescent="0.25">
      <c r="A90" s="2">
        <v>24780000</v>
      </c>
      <c r="B90" s="2">
        <v>5.6644E-2</v>
      </c>
      <c r="C90" s="2">
        <v>0.115161</v>
      </c>
      <c r="D90" s="2">
        <v>-0.68177500000000002</v>
      </c>
      <c r="E90" s="2">
        <v>-0.52049199999999995</v>
      </c>
      <c r="F90" s="3"/>
      <c r="G90" s="3">
        <f t="shared" si="6"/>
        <v>24.78</v>
      </c>
      <c r="H90" s="3">
        <f t="shared" si="7"/>
        <v>1.2944669038787202</v>
      </c>
      <c r="I90" s="4">
        <f t="shared" si="8"/>
        <v>1.3328208226259799</v>
      </c>
      <c r="J90" s="4">
        <f t="shared" si="9"/>
        <v>0.66641041131298995</v>
      </c>
      <c r="K90" s="3">
        <f t="shared" si="10"/>
        <v>85.774650840968164</v>
      </c>
      <c r="L90" s="3">
        <f t="shared" si="11"/>
        <v>14.225349159031836</v>
      </c>
    </row>
    <row r="91" spans="1:12" x14ac:dyDescent="0.25">
      <c r="A91" s="2">
        <v>25070000</v>
      </c>
      <c r="B91" s="2">
        <v>6.3941999999999999E-2</v>
      </c>
      <c r="C91" s="2">
        <v>0.108279</v>
      </c>
      <c r="D91" s="2">
        <v>-0.70070200000000005</v>
      </c>
      <c r="E91" s="2">
        <v>-0.492502</v>
      </c>
      <c r="F91" s="3"/>
      <c r="G91" s="3">
        <f t="shared" si="6"/>
        <v>25.07</v>
      </c>
      <c r="H91" s="3">
        <f t="shared" si="7"/>
        <v>1.2876736800241744</v>
      </c>
      <c r="I91" s="4">
        <f t="shared" si="8"/>
        <v>1.3457530339767478</v>
      </c>
      <c r="J91" s="4">
        <f t="shared" si="9"/>
        <v>0.67287651698837392</v>
      </c>
      <c r="K91" s="3">
        <f t="shared" si="10"/>
        <v>85.647038057833612</v>
      </c>
      <c r="L91" s="3">
        <f t="shared" si="11"/>
        <v>14.352961942166388</v>
      </c>
    </row>
    <row r="92" spans="1:12" x14ac:dyDescent="0.25">
      <c r="A92" s="2">
        <v>25360000</v>
      </c>
      <c r="B92" s="2">
        <v>7.0263000000000006E-2</v>
      </c>
      <c r="C92" s="2">
        <v>0.10137699999999999</v>
      </c>
      <c r="D92" s="2">
        <v>-0.71846500000000002</v>
      </c>
      <c r="E92" s="2">
        <v>-0.46385500000000002</v>
      </c>
      <c r="F92" s="3"/>
      <c r="G92" s="3">
        <f t="shared" si="6"/>
        <v>25.36</v>
      </c>
      <c r="H92" s="3">
        <f t="shared" si="7"/>
        <v>1.2814012526438596</v>
      </c>
      <c r="I92" s="4">
        <f t="shared" si="8"/>
        <v>1.3587270502552031</v>
      </c>
      <c r="J92" s="4">
        <f t="shared" si="9"/>
        <v>0.67936352512760156</v>
      </c>
      <c r="K92" s="3">
        <f t="shared" si="10"/>
        <v>85.519203530552133</v>
      </c>
      <c r="L92" s="3">
        <f t="shared" si="11"/>
        <v>14.480796469447867</v>
      </c>
    </row>
    <row r="93" spans="1:12" x14ac:dyDescent="0.25">
      <c r="A93" s="2">
        <v>25650000</v>
      </c>
      <c r="B93" s="2">
        <v>7.6388999999999999E-2</v>
      </c>
      <c r="C93" s="2">
        <v>9.4325000000000006E-2</v>
      </c>
      <c r="D93" s="2">
        <v>-0.73500699999999997</v>
      </c>
      <c r="E93" s="2">
        <v>-0.43435200000000002</v>
      </c>
      <c r="F93" s="3"/>
      <c r="G93" s="3">
        <f t="shared" si="6"/>
        <v>25.65</v>
      </c>
      <c r="H93" s="3">
        <f t="shared" si="7"/>
        <v>1.2762903092325972</v>
      </c>
      <c r="I93" s="4">
        <f t="shared" si="8"/>
        <v>1.3733386705959028</v>
      </c>
      <c r="J93" s="4">
        <f t="shared" si="9"/>
        <v>0.68666933529795138</v>
      </c>
      <c r="K93" s="3">
        <f t="shared" si="10"/>
        <v>85.375461928647852</v>
      </c>
      <c r="L93" s="3">
        <f t="shared" si="11"/>
        <v>14.624538071352148</v>
      </c>
    </row>
    <row r="94" spans="1:12" x14ac:dyDescent="0.25">
      <c r="A94" s="2">
        <v>25940000</v>
      </c>
      <c r="B94" s="2">
        <v>8.2257999999999998E-2</v>
      </c>
      <c r="C94" s="2">
        <v>8.6971000000000007E-2</v>
      </c>
      <c r="D94" s="2">
        <v>-0.75069600000000003</v>
      </c>
      <c r="E94" s="2">
        <v>-0.40381499999999998</v>
      </c>
      <c r="F94" s="3"/>
      <c r="G94" s="3">
        <f t="shared" si="6"/>
        <v>25.94</v>
      </c>
      <c r="H94" s="3">
        <f t="shared" si="7"/>
        <v>1.2719769280299793</v>
      </c>
      <c r="I94" s="4">
        <f t="shared" si="8"/>
        <v>1.3869800864167932</v>
      </c>
      <c r="J94" s="4">
        <f t="shared" si="9"/>
        <v>0.69349004320839658</v>
      </c>
      <c r="K94" s="3">
        <f t="shared" si="10"/>
        <v>85.241482779278314</v>
      </c>
      <c r="L94" s="3">
        <f t="shared" si="11"/>
        <v>14.758517220721686</v>
      </c>
    </row>
    <row r="95" spans="1:12" x14ac:dyDescent="0.25">
      <c r="A95" s="2">
        <v>26230000</v>
      </c>
      <c r="B95" s="2">
        <v>8.7724999999999997E-2</v>
      </c>
      <c r="C95" s="2">
        <v>7.9598000000000002E-2</v>
      </c>
      <c r="D95" s="2">
        <v>-0.76475099999999996</v>
      </c>
      <c r="E95" s="2">
        <v>-0.37298799999999999</v>
      </c>
      <c r="F95" s="3"/>
      <c r="G95" s="3">
        <f t="shared" si="6"/>
        <v>26.23</v>
      </c>
      <c r="H95" s="3">
        <f t="shared" si="7"/>
        <v>1.2687433217875734</v>
      </c>
      <c r="I95" s="4">
        <f t="shared" si="8"/>
        <v>1.402829450222538</v>
      </c>
      <c r="J95" s="4">
        <f t="shared" si="9"/>
        <v>0.70141472511126901</v>
      </c>
      <c r="K95" s="3">
        <f t="shared" si="10"/>
        <v>85.086082301690212</v>
      </c>
      <c r="L95" s="3">
        <f t="shared" si="11"/>
        <v>14.913917698309788</v>
      </c>
    </row>
    <row r="96" spans="1:12" x14ac:dyDescent="0.25">
      <c r="A96" s="2">
        <v>26520000</v>
      </c>
      <c r="B96" s="2">
        <v>9.2396000000000006E-2</v>
      </c>
      <c r="C96" s="2">
        <v>7.1944999999999995E-2</v>
      </c>
      <c r="D96" s="2">
        <v>-0.77665499999999998</v>
      </c>
      <c r="E96" s="2">
        <v>-0.34196399999999999</v>
      </c>
      <c r="F96" s="3"/>
      <c r="G96" s="3">
        <f t="shared" si="6"/>
        <v>26.52</v>
      </c>
      <c r="H96" s="3">
        <f t="shared" si="7"/>
        <v>1.2652698051922149</v>
      </c>
      <c r="I96" s="4">
        <f t="shared" si="8"/>
        <v>1.4258766929195756</v>
      </c>
      <c r="J96" s="4">
        <f t="shared" si="9"/>
        <v>0.71293834645978782</v>
      </c>
      <c r="K96" s="3">
        <f t="shared" si="10"/>
        <v>84.860613144202532</v>
      </c>
      <c r="L96" s="3">
        <f t="shared" si="11"/>
        <v>15.139386855797468</v>
      </c>
    </row>
    <row r="97" spans="1:12" x14ac:dyDescent="0.25">
      <c r="A97" s="2">
        <v>26810000</v>
      </c>
      <c r="B97" s="2">
        <v>9.6436999999999995E-2</v>
      </c>
      <c r="C97" s="2">
        <v>6.4366000000000007E-2</v>
      </c>
      <c r="D97" s="2">
        <v>-0.78811500000000001</v>
      </c>
      <c r="E97" s="2">
        <v>-0.309251</v>
      </c>
      <c r="F97" s="3"/>
      <c r="G97" s="3">
        <f t="shared" si="6"/>
        <v>26.81</v>
      </c>
      <c r="H97" s="3">
        <f t="shared" si="7"/>
        <v>1.2623008517979981</v>
      </c>
      <c r="I97" s="4">
        <f t="shared" si="8"/>
        <v>1.4462537018943398</v>
      </c>
      <c r="J97" s="4">
        <f t="shared" si="9"/>
        <v>0.72312685094716989</v>
      </c>
      <c r="K97" s="3">
        <f t="shared" si="10"/>
        <v>84.661764346486436</v>
      </c>
      <c r="L97" s="3">
        <f t="shared" si="11"/>
        <v>15.338235653513564</v>
      </c>
    </row>
    <row r="98" spans="1:12" x14ac:dyDescent="0.25">
      <c r="A98" s="2">
        <v>27100000</v>
      </c>
      <c r="B98" s="2">
        <v>0.10066600000000001</v>
      </c>
      <c r="C98" s="2">
        <v>5.6639000000000002E-2</v>
      </c>
      <c r="D98" s="2">
        <v>-0.79795199999999999</v>
      </c>
      <c r="E98" s="2">
        <v>-0.27655800000000003</v>
      </c>
      <c r="F98" s="3"/>
      <c r="G98" s="3">
        <f t="shared" si="6"/>
        <v>27.1</v>
      </c>
      <c r="H98" s="3">
        <f t="shared" si="7"/>
        <v>1.2611796595943756</v>
      </c>
      <c r="I98" s="4">
        <f t="shared" si="8"/>
        <v>1.4678152778790812</v>
      </c>
      <c r="J98" s="4">
        <f t="shared" si="9"/>
        <v>0.73390763893954059</v>
      </c>
      <c r="K98" s="3">
        <f t="shared" si="10"/>
        <v>84.451863310882587</v>
      </c>
      <c r="L98" s="3">
        <f t="shared" si="11"/>
        <v>15.548136689117413</v>
      </c>
    </row>
    <row r="99" spans="1:12" x14ac:dyDescent="0.25">
      <c r="A99" s="2">
        <v>27390000</v>
      </c>
      <c r="B99" s="2">
        <v>0.104049</v>
      </c>
      <c r="C99" s="2">
        <v>4.9209999999999997E-2</v>
      </c>
      <c r="D99" s="2">
        <v>-0.80585899999999999</v>
      </c>
      <c r="E99" s="2">
        <v>-0.24366299999999999</v>
      </c>
      <c r="F99" s="3"/>
      <c r="G99" s="3">
        <f t="shared" si="6"/>
        <v>27.39</v>
      </c>
      <c r="H99" s="3">
        <f t="shared" si="7"/>
        <v>1.2601402642394883</v>
      </c>
      <c r="I99" s="4">
        <f t="shared" si="8"/>
        <v>1.494883094741347</v>
      </c>
      <c r="J99" s="4">
        <f t="shared" si="9"/>
        <v>0.74744154737067348</v>
      </c>
      <c r="K99" s="3">
        <f t="shared" si="10"/>
        <v>84.189095817094966</v>
      </c>
      <c r="L99" s="3">
        <f t="shared" si="11"/>
        <v>15.810904182905034</v>
      </c>
    </row>
    <row r="100" spans="1:12" x14ac:dyDescent="0.25">
      <c r="A100" s="2">
        <v>27680000</v>
      </c>
      <c r="B100" s="2">
        <v>0.10735500000000001</v>
      </c>
      <c r="C100" s="2">
        <v>4.2297000000000001E-2</v>
      </c>
      <c r="D100" s="2">
        <v>-0.812033</v>
      </c>
      <c r="E100" s="2">
        <v>-0.21001500000000001</v>
      </c>
      <c r="F100" s="3"/>
      <c r="G100" s="3">
        <f t="shared" si="6"/>
        <v>27.68</v>
      </c>
      <c r="H100" s="3">
        <f t="shared" si="7"/>
        <v>1.2608753548066287</v>
      </c>
      <c r="I100" s="4">
        <f t="shared" si="8"/>
        <v>1.5273349476070994</v>
      </c>
      <c r="J100" s="4">
        <f t="shared" si="9"/>
        <v>0.76366747380354971</v>
      </c>
      <c r="K100" s="3">
        <f t="shared" si="10"/>
        <v>83.875138945577888</v>
      </c>
      <c r="L100" s="3">
        <f t="shared" si="11"/>
        <v>16.124861054422112</v>
      </c>
    </row>
    <row r="101" spans="1:12" x14ac:dyDescent="0.25">
      <c r="A101" s="2">
        <v>27970000</v>
      </c>
      <c r="B101" s="2">
        <v>0.110028</v>
      </c>
      <c r="C101" s="2">
        <v>3.4629E-2</v>
      </c>
      <c r="D101" s="2">
        <v>-0.81730899999999995</v>
      </c>
      <c r="E101" s="2">
        <v>-0.17680399999999999</v>
      </c>
      <c r="F101" s="3"/>
      <c r="G101" s="3">
        <f t="shared" si="6"/>
        <v>27.97</v>
      </c>
      <c r="H101" s="3">
        <f t="shared" si="7"/>
        <v>1.2607778422582985</v>
      </c>
      <c r="I101" s="4">
        <f t="shared" si="8"/>
        <v>1.5536525433542279</v>
      </c>
      <c r="J101" s="4">
        <f t="shared" si="9"/>
        <v>0.77682627167711393</v>
      </c>
      <c r="K101" s="3">
        <f t="shared" si="10"/>
        <v>83.621388166963598</v>
      </c>
      <c r="L101" s="3">
        <f t="shared" si="11"/>
        <v>16.378611833036402</v>
      </c>
    </row>
    <row r="102" spans="1:12" x14ac:dyDescent="0.25">
      <c r="A102" s="2">
        <v>28260000</v>
      </c>
      <c r="B102" s="2">
        <v>0.112872</v>
      </c>
      <c r="C102" s="2">
        <v>2.7295E-2</v>
      </c>
      <c r="D102" s="2">
        <v>-0.82100600000000001</v>
      </c>
      <c r="E102" s="2">
        <v>-0.14268</v>
      </c>
      <c r="F102" s="3"/>
      <c r="G102" s="3">
        <f t="shared" si="6"/>
        <v>28.26</v>
      </c>
      <c r="H102" s="3">
        <f t="shared" si="7"/>
        <v>1.2627643894733387</v>
      </c>
      <c r="I102" s="4">
        <f t="shared" si="8"/>
        <v>1.5838501276421608</v>
      </c>
      <c r="J102" s="4">
        <f t="shared" si="9"/>
        <v>0.79192506382108041</v>
      </c>
      <c r="K102" s="3">
        <f t="shared" si="10"/>
        <v>83.33117270481678</v>
      </c>
      <c r="L102" s="3">
        <f t="shared" si="11"/>
        <v>16.66882729518322</v>
      </c>
    </row>
    <row r="103" spans="1:12" x14ac:dyDescent="0.25">
      <c r="A103" s="2">
        <v>28550000</v>
      </c>
      <c r="B103" s="2">
        <v>0.114591</v>
      </c>
      <c r="C103" s="2">
        <v>2.0206999999999999E-2</v>
      </c>
      <c r="D103" s="2">
        <v>-0.82319399999999998</v>
      </c>
      <c r="E103" s="2">
        <v>-0.10889699999999999</v>
      </c>
      <c r="F103" s="3"/>
      <c r="G103" s="3">
        <f t="shared" si="6"/>
        <v>28.55</v>
      </c>
      <c r="H103" s="3">
        <f t="shared" si="7"/>
        <v>1.2633626456887328</v>
      </c>
      <c r="I103" s="4">
        <f t="shared" si="8"/>
        <v>1.6146137192387529</v>
      </c>
      <c r="J103" s="4">
        <f t="shared" si="9"/>
        <v>0.80730685961937643</v>
      </c>
      <c r="K103" s="3">
        <f t="shared" si="10"/>
        <v>83.036553291005518</v>
      </c>
      <c r="L103" s="3">
        <f t="shared" si="11"/>
        <v>16.963446708994482</v>
      </c>
    </row>
    <row r="104" spans="1:12" x14ac:dyDescent="0.25">
      <c r="A104" s="2">
        <v>28840000</v>
      </c>
      <c r="B104" s="2">
        <v>0.116809</v>
      </c>
      <c r="C104" s="2">
        <v>1.363E-2</v>
      </c>
      <c r="D104" s="2">
        <v>-0.82411599999999996</v>
      </c>
      <c r="E104" s="2">
        <v>-7.4598999999999999E-2</v>
      </c>
      <c r="F104" s="3"/>
      <c r="G104" s="3">
        <f t="shared" si="6"/>
        <v>28.84</v>
      </c>
      <c r="H104" s="3">
        <f t="shared" si="7"/>
        <v>1.2665497089994648</v>
      </c>
      <c r="I104" s="4">
        <f t="shared" si="8"/>
        <v>1.6447925356846649</v>
      </c>
      <c r="J104" s="4">
        <f t="shared" si="9"/>
        <v>0.82239626784233244</v>
      </c>
      <c r="K104" s="3">
        <f t="shared" si="10"/>
        <v>82.748546347171555</v>
      </c>
      <c r="L104" s="3">
        <f t="shared" si="11"/>
        <v>17.251453652828445</v>
      </c>
    </row>
    <row r="105" spans="1:12" x14ac:dyDescent="0.25">
      <c r="A105" s="2">
        <v>29130000</v>
      </c>
      <c r="B105" s="2">
        <v>0.117773</v>
      </c>
      <c r="C105" s="2">
        <v>7.3330000000000001E-3</v>
      </c>
      <c r="D105" s="2">
        <v>-0.82296400000000003</v>
      </c>
      <c r="E105" s="2">
        <v>-4.0776E-2</v>
      </c>
      <c r="F105" s="3"/>
      <c r="G105" s="3">
        <f t="shared" si="6"/>
        <v>29.13</v>
      </c>
      <c r="H105" s="3">
        <f t="shared" si="7"/>
        <v>1.2675764459362258</v>
      </c>
      <c r="I105" s="4">
        <f t="shared" si="8"/>
        <v>1.6817344786438433</v>
      </c>
      <c r="J105" s="4">
        <f t="shared" si="9"/>
        <v>0.84086723932192164</v>
      </c>
      <c r="K105" s="3">
        <f t="shared" si="10"/>
        <v>82.397355993502615</v>
      </c>
      <c r="L105" s="3">
        <f t="shared" si="11"/>
        <v>17.602644006497385</v>
      </c>
    </row>
    <row r="106" spans="1:12" x14ac:dyDescent="0.25">
      <c r="A106" s="2">
        <v>29420000</v>
      </c>
      <c r="B106" s="2">
        <v>0.119655</v>
      </c>
      <c r="C106" s="2">
        <v>1.302E-3</v>
      </c>
      <c r="D106" s="2">
        <v>-0.82114100000000001</v>
      </c>
      <c r="E106" s="2">
        <v>-6.6959999999999997E-3</v>
      </c>
      <c r="F106" s="3"/>
      <c r="G106" s="3">
        <f t="shared" si="6"/>
        <v>29.42</v>
      </c>
      <c r="H106" s="3">
        <f t="shared" si="7"/>
        <v>1.2718548895010142</v>
      </c>
      <c r="I106" s="4">
        <f t="shared" si="8"/>
        <v>1.7113564767730054</v>
      </c>
      <c r="J106" s="4">
        <f t="shared" si="9"/>
        <v>0.8556782383865027</v>
      </c>
      <c r="K106" s="3">
        <f t="shared" si="10"/>
        <v>82.116830083546205</v>
      </c>
      <c r="L106" s="3">
        <f t="shared" si="11"/>
        <v>17.883169916453795</v>
      </c>
    </row>
    <row r="107" spans="1:12" x14ac:dyDescent="0.25">
      <c r="A107" s="2">
        <v>29710000</v>
      </c>
      <c r="B107" s="2">
        <v>0.12078800000000001</v>
      </c>
      <c r="C107" s="2">
        <v>-4.7089999999999996E-3</v>
      </c>
      <c r="D107" s="2">
        <v>-0.81721699999999997</v>
      </c>
      <c r="E107" s="2">
        <v>2.6908000000000001E-2</v>
      </c>
      <c r="F107" s="3"/>
      <c r="G107" s="3">
        <f t="shared" si="6"/>
        <v>29.71</v>
      </c>
      <c r="H107" s="3">
        <f t="shared" si="7"/>
        <v>1.2750016458696856</v>
      </c>
      <c r="I107" s="4">
        <f t="shared" si="8"/>
        <v>1.7485463135021106</v>
      </c>
      <c r="J107" s="4">
        <f t="shared" si="9"/>
        <v>0.87427315675105532</v>
      </c>
      <c r="K107" s="3">
        <f t="shared" si="10"/>
        <v>81.76598715560155</v>
      </c>
      <c r="L107" s="3">
        <f t="shared" si="11"/>
        <v>18.23401284439845</v>
      </c>
    </row>
    <row r="108" spans="1:12" x14ac:dyDescent="0.25">
      <c r="A108" s="2">
        <v>30000000</v>
      </c>
      <c r="B108" s="2">
        <v>0.121462</v>
      </c>
      <c r="C108" s="2">
        <v>-1.0264000000000001E-2</v>
      </c>
      <c r="D108" s="2">
        <v>-0.812191</v>
      </c>
      <c r="E108" s="2">
        <v>6.1142000000000002E-2</v>
      </c>
      <c r="F108" s="3"/>
      <c r="G108" s="3">
        <f t="shared" si="6"/>
        <v>30</v>
      </c>
      <c r="H108" s="3">
        <f t="shared" si="7"/>
        <v>1.2776316919411503</v>
      </c>
      <c r="I108" s="4">
        <f t="shared" si="8"/>
        <v>1.782294003952877</v>
      </c>
      <c r="J108" s="4">
        <f t="shared" si="9"/>
        <v>0.89114700197643848</v>
      </c>
      <c r="K108" s="3">
        <f t="shared" si="10"/>
        <v>81.448914335612841</v>
      </c>
      <c r="L108" s="3">
        <f t="shared" si="11"/>
        <v>18.551085664387159</v>
      </c>
    </row>
    <row r="109" spans="1:12" x14ac:dyDescent="0.25">
      <c r="F109" s="3"/>
      <c r="G109" s="3"/>
      <c r="H109" s="3"/>
      <c r="I109" s="4"/>
      <c r="J109" s="4"/>
      <c r="K109" s="3"/>
      <c r="L109" s="3"/>
    </row>
    <row r="110" spans="1:12" x14ac:dyDescent="0.25">
      <c r="F110" s="3"/>
      <c r="G110" s="3"/>
      <c r="H110" s="3"/>
      <c r="I110" s="4"/>
      <c r="J110" s="4"/>
      <c r="K110" s="3"/>
      <c r="L110" s="3"/>
    </row>
    <row r="111" spans="1:12" x14ac:dyDescent="0.25">
      <c r="F111" s="3"/>
      <c r="G111" s="3"/>
      <c r="H111" s="3"/>
      <c r="I111" s="4"/>
      <c r="J111" s="4"/>
      <c r="K111" s="3"/>
      <c r="L111" s="3"/>
    </row>
    <row r="112" spans="1:12" x14ac:dyDescent="0.25">
      <c r="F112" s="3"/>
      <c r="G112" s="3"/>
      <c r="H112" s="3"/>
      <c r="I112" s="4"/>
      <c r="J112" s="4"/>
      <c r="K112" s="3"/>
      <c r="L112" s="3"/>
    </row>
    <row r="113" spans="6:12" x14ac:dyDescent="0.25">
      <c r="F113" s="3"/>
      <c r="G113" s="3"/>
      <c r="H113" s="3"/>
      <c r="I113" s="4"/>
      <c r="J113" s="4"/>
      <c r="K113" s="3"/>
      <c r="L113" s="3"/>
    </row>
    <row r="114" spans="6:12" x14ac:dyDescent="0.25">
      <c r="F114" s="3"/>
      <c r="G114" s="3"/>
      <c r="H114" s="3"/>
      <c r="I114" s="4"/>
      <c r="J114" s="4"/>
      <c r="K114" s="3"/>
      <c r="L114" s="3"/>
    </row>
    <row r="115" spans="6:12" x14ac:dyDescent="0.25">
      <c r="F115" s="3"/>
      <c r="G115" s="3"/>
      <c r="H115" s="3"/>
      <c r="I115" s="4"/>
      <c r="J115" s="4"/>
      <c r="K115" s="3"/>
      <c r="L115" s="3"/>
    </row>
    <row r="116" spans="6:12" x14ac:dyDescent="0.25">
      <c r="F116" s="3"/>
      <c r="G116" s="3"/>
      <c r="H116" s="3"/>
      <c r="I116" s="4"/>
      <c r="J116" s="4"/>
      <c r="K116" s="3"/>
      <c r="L116" s="3"/>
    </row>
    <row r="117" spans="6:12" x14ac:dyDescent="0.25">
      <c r="F117" s="3"/>
      <c r="G117" s="3"/>
      <c r="H117" s="3"/>
      <c r="I117" s="4"/>
      <c r="J117" s="4"/>
      <c r="K117" s="3"/>
      <c r="L117" s="3"/>
    </row>
    <row r="118" spans="6:12" x14ac:dyDescent="0.25">
      <c r="F118" s="3"/>
      <c r="G118" s="3"/>
      <c r="H118" s="3"/>
      <c r="I118" s="4"/>
      <c r="J118" s="4"/>
      <c r="K118" s="3"/>
      <c r="L118" s="3"/>
    </row>
    <row r="119" spans="6:12" x14ac:dyDescent="0.25">
      <c r="F119" s="3"/>
      <c r="G119" s="3"/>
      <c r="H119" s="3"/>
      <c r="I119" s="4"/>
      <c r="J119" s="4"/>
      <c r="K119" s="3"/>
      <c r="L119" s="3"/>
    </row>
    <row r="120" spans="6:12" x14ac:dyDescent="0.25">
      <c r="F120" s="3"/>
      <c r="G120" s="3"/>
      <c r="H120" s="3"/>
      <c r="I120" s="4"/>
      <c r="J120" s="4"/>
      <c r="K120" s="3"/>
      <c r="L120" s="3"/>
    </row>
    <row r="121" spans="6:12" x14ac:dyDescent="0.25">
      <c r="F121" s="3"/>
      <c r="G121" s="3"/>
      <c r="H121" s="3"/>
      <c r="I121" s="4"/>
      <c r="J121" s="4"/>
      <c r="K121" s="3"/>
      <c r="L121" s="3"/>
    </row>
    <row r="122" spans="6:12" x14ac:dyDescent="0.25">
      <c r="F122" s="3"/>
      <c r="G122" s="3"/>
      <c r="H122" s="3"/>
      <c r="I122" s="4"/>
      <c r="J122" s="4"/>
      <c r="K122" s="3"/>
      <c r="L122" s="3"/>
    </row>
    <row r="123" spans="6:12" x14ac:dyDescent="0.25">
      <c r="F123" s="3"/>
      <c r="G123" s="3"/>
      <c r="H123" s="3"/>
      <c r="I123" s="4"/>
      <c r="J123" s="4"/>
      <c r="K123" s="3"/>
      <c r="L123" s="3"/>
    </row>
    <row r="124" spans="6:12" x14ac:dyDescent="0.25">
      <c r="F124" s="3"/>
      <c r="G124" s="3"/>
      <c r="H124" s="3"/>
      <c r="I124" s="4"/>
      <c r="J124" s="4"/>
      <c r="K124" s="3"/>
      <c r="L124" s="3"/>
    </row>
    <row r="125" spans="6:12" x14ac:dyDescent="0.25">
      <c r="F125" s="3"/>
      <c r="G125" s="3"/>
      <c r="H125" s="3"/>
      <c r="I125" s="4"/>
      <c r="J125" s="4"/>
      <c r="K125" s="3"/>
      <c r="L125" s="3"/>
    </row>
    <row r="126" spans="6:12" x14ac:dyDescent="0.25">
      <c r="F126" s="3"/>
      <c r="G126" s="3"/>
      <c r="H126" s="3"/>
      <c r="I126" s="4"/>
      <c r="J126" s="4"/>
      <c r="K126" s="3"/>
      <c r="L126" s="3"/>
    </row>
    <row r="127" spans="6:12" x14ac:dyDescent="0.25">
      <c r="F127" s="3"/>
      <c r="G127" s="3"/>
      <c r="H127" s="3"/>
      <c r="I127" s="4"/>
      <c r="J127" s="4"/>
      <c r="K127" s="3"/>
      <c r="L127" s="3"/>
    </row>
    <row r="128" spans="6:12" x14ac:dyDescent="0.25">
      <c r="F128" s="3"/>
      <c r="G128" s="3"/>
      <c r="H128" s="3"/>
      <c r="I128" s="4"/>
      <c r="J128" s="4"/>
      <c r="K128" s="3"/>
      <c r="L128" s="3"/>
    </row>
    <row r="129" spans="6:12" x14ac:dyDescent="0.25">
      <c r="F129" s="3"/>
      <c r="G129" s="3"/>
      <c r="H129" s="3"/>
      <c r="I129" s="4"/>
      <c r="J129" s="4"/>
      <c r="K129" s="3"/>
      <c r="L129" s="3"/>
    </row>
    <row r="130" spans="6:12" x14ac:dyDescent="0.25">
      <c r="F130" s="3"/>
      <c r="G130" s="3"/>
      <c r="H130" s="3"/>
      <c r="I130" s="4"/>
      <c r="J130" s="4"/>
      <c r="K130" s="3"/>
      <c r="L130" s="3"/>
    </row>
    <row r="131" spans="6:12" x14ac:dyDescent="0.25">
      <c r="F131" s="3"/>
      <c r="G131" s="3"/>
      <c r="H131" s="3"/>
      <c r="I131" s="4"/>
      <c r="J131" s="4"/>
      <c r="K131" s="3"/>
      <c r="L131" s="3"/>
    </row>
    <row r="132" spans="6:12" x14ac:dyDescent="0.25">
      <c r="F132" s="3"/>
      <c r="G132" s="3"/>
      <c r="H132" s="3"/>
      <c r="I132" s="4"/>
      <c r="J132" s="4"/>
      <c r="K132" s="3"/>
      <c r="L132" s="3"/>
    </row>
    <row r="133" spans="6:12" x14ac:dyDescent="0.25">
      <c r="F133" s="3"/>
      <c r="G133" s="3"/>
      <c r="H133" s="3"/>
      <c r="I133" s="4"/>
      <c r="J133" s="4"/>
      <c r="K133" s="3"/>
      <c r="L133" s="3"/>
    </row>
    <row r="134" spans="6:12" x14ac:dyDescent="0.25">
      <c r="F134" s="3"/>
      <c r="G134" s="3"/>
      <c r="H134" s="3"/>
      <c r="I134" s="4"/>
      <c r="J134" s="4"/>
      <c r="K134" s="3"/>
      <c r="L134" s="3"/>
    </row>
    <row r="135" spans="6:12" x14ac:dyDescent="0.25">
      <c r="F135" s="3"/>
      <c r="G135" s="3"/>
      <c r="H135" s="3"/>
      <c r="I135" s="4"/>
      <c r="J135" s="4"/>
      <c r="K135" s="3"/>
      <c r="L135" s="3"/>
    </row>
    <row r="136" spans="6:12" x14ac:dyDescent="0.25">
      <c r="F136" s="3"/>
      <c r="G136" s="3"/>
      <c r="H136" s="3"/>
      <c r="I136" s="4"/>
      <c r="J136" s="4"/>
      <c r="K136" s="3"/>
      <c r="L136" s="3"/>
    </row>
    <row r="137" spans="6:12" x14ac:dyDescent="0.25">
      <c r="F137" s="3"/>
      <c r="G137" s="3"/>
      <c r="H137" s="3"/>
      <c r="I137" s="4"/>
      <c r="J137" s="4"/>
      <c r="K137" s="3"/>
      <c r="L137" s="3"/>
    </row>
    <row r="138" spans="6:12" x14ac:dyDescent="0.25">
      <c r="F138" s="3"/>
      <c r="G138" s="3"/>
      <c r="H138" s="3"/>
      <c r="I138" s="4"/>
      <c r="J138" s="4"/>
      <c r="K138" s="3"/>
      <c r="L138" s="3"/>
    </row>
    <row r="139" spans="6:12" x14ac:dyDescent="0.25">
      <c r="F139" s="3"/>
      <c r="G139" s="3"/>
      <c r="H139" s="3"/>
      <c r="I139" s="4"/>
      <c r="J139" s="4"/>
      <c r="K139" s="3"/>
      <c r="L139" s="3"/>
    </row>
    <row r="140" spans="6:12" x14ac:dyDescent="0.25">
      <c r="F140" s="3"/>
      <c r="G140" s="3"/>
      <c r="H140" s="3"/>
      <c r="I140" s="4"/>
      <c r="J140" s="4"/>
      <c r="K140" s="3"/>
      <c r="L140" s="3"/>
    </row>
    <row r="141" spans="6:12" x14ac:dyDescent="0.25">
      <c r="F141" s="3"/>
      <c r="G141" s="3"/>
      <c r="H141" s="3"/>
      <c r="I141" s="4"/>
      <c r="J141" s="4"/>
      <c r="K141" s="3"/>
      <c r="L141" s="3"/>
    </row>
    <row r="142" spans="6:12" x14ac:dyDescent="0.25">
      <c r="F142" s="3"/>
      <c r="G142" s="3"/>
      <c r="H142" s="3"/>
      <c r="I142" s="4"/>
      <c r="J142" s="4"/>
      <c r="K142" s="3"/>
      <c r="L142" s="3"/>
    </row>
    <row r="143" spans="6:12" x14ac:dyDescent="0.25">
      <c r="F143" s="3"/>
      <c r="G143" s="3"/>
      <c r="H143" s="3"/>
      <c r="I143" s="4"/>
      <c r="J143" s="4"/>
      <c r="K143" s="3"/>
      <c r="L143" s="3"/>
    </row>
    <row r="144" spans="6:12" x14ac:dyDescent="0.25">
      <c r="F144" s="3"/>
      <c r="G144" s="3"/>
      <c r="H144" s="3"/>
      <c r="I144" s="4"/>
      <c r="J144" s="4"/>
      <c r="K144" s="3"/>
      <c r="L144" s="3"/>
    </row>
    <row r="145" spans="6:12" x14ac:dyDescent="0.25">
      <c r="F145" s="3"/>
      <c r="G145" s="3"/>
      <c r="H145" s="3"/>
      <c r="I145" s="4"/>
      <c r="J145" s="4"/>
      <c r="K145" s="3"/>
      <c r="L145" s="3"/>
    </row>
    <row r="146" spans="6:12" x14ac:dyDescent="0.25">
      <c r="F146" s="3"/>
      <c r="G146" s="3"/>
      <c r="H146" s="3"/>
      <c r="I146" s="4"/>
      <c r="J146" s="4"/>
      <c r="K146" s="3"/>
      <c r="L146" s="3"/>
    </row>
    <row r="147" spans="6:12" x14ac:dyDescent="0.25">
      <c r="F147" s="3"/>
      <c r="G147" s="3"/>
      <c r="H147" s="3"/>
      <c r="I147" s="4"/>
      <c r="J147" s="4"/>
      <c r="K147" s="3"/>
      <c r="L147" s="3"/>
    </row>
    <row r="148" spans="6:12" x14ac:dyDescent="0.25">
      <c r="F148" s="3"/>
      <c r="G148" s="3"/>
      <c r="H148" s="3"/>
      <c r="I148" s="4"/>
      <c r="J148" s="4"/>
      <c r="K148" s="3"/>
      <c r="L148" s="3"/>
    </row>
    <row r="149" spans="6:12" x14ac:dyDescent="0.25">
      <c r="F149" s="3"/>
      <c r="G149" s="3"/>
      <c r="H149" s="3"/>
      <c r="I149" s="4"/>
      <c r="J149" s="4"/>
      <c r="K149" s="3"/>
      <c r="L149" s="3"/>
    </row>
    <row r="150" spans="6:12" x14ac:dyDescent="0.25">
      <c r="F150" s="3"/>
      <c r="G150" s="3"/>
      <c r="H150" s="3"/>
      <c r="I150" s="4"/>
      <c r="J150" s="4"/>
      <c r="K150" s="3"/>
      <c r="L150" s="3"/>
    </row>
    <row r="151" spans="6:12" x14ac:dyDescent="0.25">
      <c r="F151" s="3"/>
      <c r="G151" s="3"/>
      <c r="H151" s="3"/>
      <c r="I151" s="4"/>
      <c r="J151" s="4"/>
      <c r="K151" s="3"/>
      <c r="L151" s="3"/>
    </row>
    <row r="152" spans="6:12" x14ac:dyDescent="0.25">
      <c r="F152" s="3"/>
      <c r="G152" s="3"/>
      <c r="H152" s="3"/>
      <c r="I152" s="4"/>
      <c r="J152" s="4"/>
      <c r="K152" s="3"/>
      <c r="L152" s="3"/>
    </row>
    <row r="153" spans="6:12" x14ac:dyDescent="0.25">
      <c r="F153" s="3"/>
      <c r="G153" s="3"/>
      <c r="H153" s="3"/>
      <c r="I153" s="4"/>
      <c r="J153" s="4"/>
      <c r="K153" s="3"/>
      <c r="L153" s="3"/>
    </row>
    <row r="154" spans="6:12" x14ac:dyDescent="0.25">
      <c r="F154" s="3"/>
      <c r="G154" s="3"/>
      <c r="H154" s="3"/>
      <c r="I154" s="4"/>
      <c r="J154" s="4"/>
      <c r="K154" s="3"/>
      <c r="L154" s="3"/>
    </row>
    <row r="155" spans="6:12" x14ac:dyDescent="0.25">
      <c r="F155" s="3"/>
      <c r="G155" s="3"/>
      <c r="H155" s="3"/>
      <c r="I155" s="4"/>
      <c r="J155" s="4"/>
      <c r="K155" s="3"/>
      <c r="L155" s="3"/>
    </row>
    <row r="156" spans="6:12" x14ac:dyDescent="0.25">
      <c r="F156" s="3"/>
      <c r="G156" s="3"/>
      <c r="H156" s="3"/>
      <c r="I156" s="4"/>
      <c r="J156" s="4"/>
      <c r="K156" s="3"/>
      <c r="L156" s="3"/>
    </row>
    <row r="157" spans="6:12" x14ac:dyDescent="0.25">
      <c r="F157" s="3"/>
      <c r="G157" s="3"/>
      <c r="H157" s="3"/>
      <c r="I157" s="4"/>
      <c r="J157" s="4"/>
      <c r="K157" s="3"/>
      <c r="L157" s="3"/>
    </row>
    <row r="158" spans="6:12" x14ac:dyDescent="0.25">
      <c r="F158" s="3"/>
      <c r="G158" s="3"/>
      <c r="H158" s="3"/>
      <c r="I158" s="4"/>
      <c r="J158" s="4"/>
      <c r="K158" s="3"/>
      <c r="L158" s="3"/>
    </row>
    <row r="159" spans="6:12" x14ac:dyDescent="0.25">
      <c r="F159" s="3"/>
      <c r="G159" s="3"/>
      <c r="H159" s="3"/>
      <c r="I159" s="4"/>
      <c r="J159" s="4"/>
      <c r="K159" s="3"/>
      <c r="L159" s="3"/>
    </row>
    <row r="160" spans="6:12" x14ac:dyDescent="0.25">
      <c r="F160" s="3"/>
      <c r="G160" s="3"/>
      <c r="H160" s="3"/>
      <c r="I160" s="4"/>
      <c r="J160" s="4"/>
      <c r="K160" s="3"/>
      <c r="L160" s="3"/>
    </row>
    <row r="161" spans="6:12" x14ac:dyDescent="0.25">
      <c r="F161" s="3"/>
      <c r="G161" s="3"/>
      <c r="H161" s="3"/>
      <c r="I161" s="4"/>
      <c r="J161" s="4"/>
      <c r="K161" s="3"/>
      <c r="L161" s="3"/>
    </row>
    <row r="162" spans="6:12" x14ac:dyDescent="0.25">
      <c r="F162" s="3"/>
      <c r="G162" s="3"/>
      <c r="H162" s="3"/>
      <c r="I162" s="4"/>
      <c r="J162" s="4"/>
      <c r="K162" s="3"/>
      <c r="L162" s="3"/>
    </row>
    <row r="163" spans="6:12" x14ac:dyDescent="0.25">
      <c r="F163" s="3"/>
      <c r="G163" s="3"/>
      <c r="H163" s="3"/>
      <c r="I163" s="4"/>
      <c r="J163" s="4"/>
      <c r="K163" s="3"/>
      <c r="L163" s="3"/>
    </row>
    <row r="164" spans="6:12" x14ac:dyDescent="0.25">
      <c r="F164" s="3"/>
      <c r="G164" s="3"/>
      <c r="H164" s="3"/>
      <c r="I164" s="4"/>
      <c r="J164" s="4"/>
      <c r="K164" s="3"/>
      <c r="L164" s="3"/>
    </row>
    <row r="165" spans="6:12" x14ac:dyDescent="0.25">
      <c r="F165" s="3"/>
      <c r="G165" s="3"/>
      <c r="H165" s="3"/>
      <c r="I165" s="4"/>
      <c r="J165" s="4"/>
      <c r="K165" s="3"/>
      <c r="L165" s="3"/>
    </row>
    <row r="166" spans="6:12" x14ac:dyDescent="0.25">
      <c r="F166" s="3"/>
      <c r="G166" s="3"/>
      <c r="H166" s="3"/>
      <c r="I166" s="4"/>
      <c r="J166" s="4"/>
      <c r="K166" s="3"/>
      <c r="L166" s="3"/>
    </row>
    <row r="167" spans="6:12" x14ac:dyDescent="0.25">
      <c r="F167" s="3"/>
      <c r="G167" s="3"/>
      <c r="H167" s="3"/>
      <c r="I167" s="4"/>
      <c r="J167" s="4"/>
      <c r="K167" s="3"/>
      <c r="L167" s="3"/>
    </row>
    <row r="168" spans="6:12" x14ac:dyDescent="0.25">
      <c r="F168" s="3"/>
      <c r="G168" s="3"/>
      <c r="H168" s="3"/>
      <c r="I168" s="4"/>
      <c r="J168" s="4"/>
      <c r="K168" s="3"/>
      <c r="L168" s="3"/>
    </row>
    <row r="169" spans="6:12" x14ac:dyDescent="0.25">
      <c r="F169" s="3"/>
      <c r="G169" s="3"/>
      <c r="H169" s="3"/>
      <c r="I169" s="4"/>
      <c r="J169" s="4"/>
      <c r="K169" s="3"/>
      <c r="L169" s="3"/>
    </row>
    <row r="170" spans="6:12" x14ac:dyDescent="0.25">
      <c r="F170" s="3"/>
      <c r="G170" s="3"/>
      <c r="H170" s="3"/>
      <c r="I170" s="4"/>
      <c r="J170" s="4"/>
      <c r="K170" s="3"/>
      <c r="L170" s="3"/>
    </row>
    <row r="171" spans="6:12" x14ac:dyDescent="0.25">
      <c r="F171" s="3"/>
      <c r="G171" s="3"/>
      <c r="H171" s="3"/>
      <c r="I171" s="4"/>
      <c r="J171" s="4"/>
      <c r="K171" s="3"/>
      <c r="L171" s="3"/>
    </row>
    <row r="172" spans="6:12" x14ac:dyDescent="0.25">
      <c r="F172" s="3"/>
      <c r="G172" s="3"/>
      <c r="H172" s="3"/>
      <c r="I172" s="4"/>
      <c r="J172" s="4"/>
      <c r="K172" s="3"/>
      <c r="L172" s="3"/>
    </row>
    <row r="173" spans="6:12" x14ac:dyDescent="0.25">
      <c r="F173" s="3"/>
      <c r="G173" s="3"/>
      <c r="H173" s="3"/>
      <c r="I173" s="4"/>
      <c r="J173" s="4"/>
      <c r="K173" s="3"/>
      <c r="L173" s="3"/>
    </row>
    <row r="174" spans="6:12" x14ac:dyDescent="0.25">
      <c r="F174" s="3"/>
      <c r="G174" s="3"/>
      <c r="H174" s="3"/>
      <c r="I174" s="4"/>
      <c r="J174" s="4"/>
      <c r="K174" s="3"/>
      <c r="L174" s="3"/>
    </row>
    <row r="175" spans="6:12" x14ac:dyDescent="0.25">
      <c r="F175" s="3"/>
      <c r="G175" s="3"/>
      <c r="H175" s="3"/>
      <c r="I175" s="4"/>
      <c r="J175" s="4"/>
      <c r="K175" s="3"/>
      <c r="L175" s="3"/>
    </row>
    <row r="176" spans="6:12" x14ac:dyDescent="0.25">
      <c r="F176" s="3"/>
      <c r="G176" s="3"/>
      <c r="H176" s="3"/>
      <c r="I176" s="4"/>
      <c r="J176" s="4"/>
      <c r="K176" s="3"/>
      <c r="L176" s="3"/>
    </row>
    <row r="177" spans="6:12" x14ac:dyDescent="0.25">
      <c r="F177" s="3"/>
      <c r="G177" s="3"/>
      <c r="H177" s="3"/>
      <c r="I177" s="4"/>
      <c r="J177" s="4"/>
      <c r="K177" s="3"/>
      <c r="L177" s="3"/>
    </row>
    <row r="178" spans="6:12" x14ac:dyDescent="0.25">
      <c r="F178" s="3"/>
      <c r="G178" s="3"/>
      <c r="H178" s="3"/>
      <c r="I178" s="4"/>
      <c r="J178" s="4"/>
      <c r="K178" s="3"/>
      <c r="L178" s="3"/>
    </row>
    <row r="179" spans="6:12" x14ac:dyDescent="0.25">
      <c r="F179" s="3"/>
      <c r="G179" s="3"/>
      <c r="H179" s="3"/>
      <c r="I179" s="4"/>
      <c r="J179" s="4"/>
      <c r="K179" s="3"/>
      <c r="L179" s="3"/>
    </row>
    <row r="180" spans="6:12" x14ac:dyDescent="0.25">
      <c r="F180" s="3"/>
      <c r="G180" s="3"/>
      <c r="H180" s="3"/>
      <c r="I180" s="4"/>
      <c r="J180" s="4"/>
      <c r="K180" s="3"/>
      <c r="L180" s="3"/>
    </row>
    <row r="181" spans="6:12" x14ac:dyDescent="0.25">
      <c r="F181" s="3"/>
      <c r="G181" s="3"/>
      <c r="H181" s="3"/>
      <c r="I181" s="4"/>
      <c r="J181" s="4"/>
      <c r="K181" s="3"/>
      <c r="L181" s="3"/>
    </row>
    <row r="182" spans="6:12" x14ac:dyDescent="0.25">
      <c r="F182" s="3"/>
      <c r="G182" s="3"/>
      <c r="H182" s="3"/>
      <c r="I182" s="4"/>
      <c r="J182" s="4"/>
      <c r="K182" s="3"/>
      <c r="L182" s="3"/>
    </row>
    <row r="183" spans="6:12" x14ac:dyDescent="0.25">
      <c r="F183" s="3"/>
      <c r="G183" s="3"/>
      <c r="H183" s="3"/>
      <c r="I183" s="4"/>
      <c r="J183" s="4"/>
      <c r="K183" s="3"/>
      <c r="L183" s="3"/>
    </row>
    <row r="184" spans="6:12" x14ac:dyDescent="0.25">
      <c r="F184" s="3"/>
      <c r="G184" s="3"/>
      <c r="H184" s="3"/>
      <c r="I184" s="4"/>
      <c r="J184" s="4"/>
      <c r="K184" s="3"/>
      <c r="L184" s="3"/>
    </row>
    <row r="185" spans="6:12" x14ac:dyDescent="0.25">
      <c r="F185" s="3"/>
      <c r="G185" s="3"/>
      <c r="H185" s="3"/>
      <c r="I185" s="4"/>
      <c r="J185" s="4"/>
      <c r="K185" s="3"/>
      <c r="L185" s="3"/>
    </row>
    <row r="186" spans="6:12" x14ac:dyDescent="0.25">
      <c r="F186" s="3"/>
      <c r="G186" s="3"/>
      <c r="H186" s="3"/>
      <c r="I186" s="4"/>
      <c r="J186" s="4"/>
      <c r="K186" s="3"/>
      <c r="L186" s="3"/>
    </row>
    <row r="187" spans="6:12" x14ac:dyDescent="0.25">
      <c r="F187" s="3"/>
      <c r="G187" s="3"/>
      <c r="H187" s="3"/>
      <c r="I187" s="4"/>
      <c r="J187" s="4"/>
      <c r="K187" s="3"/>
      <c r="L187" s="3"/>
    </row>
    <row r="188" spans="6:12" x14ac:dyDescent="0.25">
      <c r="F188" s="3"/>
      <c r="G188" s="3"/>
      <c r="H188" s="3"/>
      <c r="I188" s="4"/>
      <c r="J188" s="4"/>
      <c r="K188" s="3"/>
      <c r="L188" s="3"/>
    </row>
    <row r="189" spans="6:12" x14ac:dyDescent="0.25">
      <c r="F189" s="3"/>
      <c r="G189" s="3"/>
      <c r="H189" s="3"/>
      <c r="I189" s="4"/>
      <c r="J189" s="4"/>
      <c r="K189" s="3"/>
      <c r="L189" s="3"/>
    </row>
    <row r="190" spans="6:12" x14ac:dyDescent="0.25">
      <c r="F190" s="3"/>
      <c r="G190" s="3"/>
      <c r="H190" s="3"/>
      <c r="I190" s="4"/>
      <c r="J190" s="4"/>
      <c r="K190" s="3"/>
      <c r="L190" s="3"/>
    </row>
    <row r="191" spans="6:12" x14ac:dyDescent="0.25">
      <c r="F191" s="3"/>
      <c r="G191" s="3"/>
      <c r="H191" s="3"/>
      <c r="I191" s="4"/>
      <c r="J191" s="4"/>
      <c r="K191" s="3"/>
      <c r="L191" s="3"/>
    </row>
    <row r="192" spans="6:12" x14ac:dyDescent="0.25">
      <c r="F192" s="3"/>
      <c r="G192" s="3"/>
      <c r="H192" s="3"/>
      <c r="I192" s="4"/>
      <c r="J192" s="4"/>
      <c r="K192" s="3"/>
      <c r="L192" s="3"/>
    </row>
    <row r="193" spans="6:12" x14ac:dyDescent="0.25">
      <c r="F193" s="3"/>
      <c r="G193" s="3"/>
      <c r="H193" s="3"/>
      <c r="I193" s="4"/>
      <c r="J193" s="4"/>
      <c r="K193" s="3"/>
      <c r="L193" s="3"/>
    </row>
    <row r="194" spans="6:12" x14ac:dyDescent="0.25">
      <c r="F194" s="3"/>
      <c r="G194" s="3"/>
      <c r="H194" s="3"/>
      <c r="I194" s="4"/>
      <c r="J194" s="4"/>
      <c r="K194" s="3"/>
      <c r="L194" s="3"/>
    </row>
    <row r="195" spans="6:12" x14ac:dyDescent="0.25">
      <c r="F195" s="3"/>
      <c r="G195" s="3"/>
      <c r="H195" s="3"/>
      <c r="I195" s="4"/>
      <c r="J195" s="4"/>
      <c r="K195" s="3"/>
      <c r="L195" s="3"/>
    </row>
    <row r="196" spans="6:12" x14ac:dyDescent="0.25">
      <c r="F196" s="3"/>
      <c r="G196" s="3"/>
      <c r="H196" s="3"/>
      <c r="I196" s="4"/>
      <c r="J196" s="4"/>
      <c r="K196" s="3"/>
      <c r="L196" s="3"/>
    </row>
    <row r="197" spans="6:12" x14ac:dyDescent="0.25">
      <c r="F197" s="3"/>
      <c r="G197" s="3"/>
      <c r="H197" s="3"/>
      <c r="I197" s="4"/>
      <c r="J197" s="4"/>
      <c r="K197" s="3"/>
      <c r="L197" s="3"/>
    </row>
    <row r="198" spans="6:12" x14ac:dyDescent="0.25">
      <c r="F198" s="3"/>
      <c r="G198" s="3"/>
      <c r="H198" s="3"/>
      <c r="I198" s="4"/>
      <c r="J198" s="4"/>
      <c r="K198" s="3"/>
      <c r="L198" s="3"/>
    </row>
    <row r="199" spans="6:12" x14ac:dyDescent="0.25">
      <c r="F199" s="3"/>
      <c r="G199" s="3"/>
      <c r="H199" s="3"/>
      <c r="I199" s="4"/>
      <c r="J199" s="4"/>
      <c r="K199" s="3"/>
      <c r="L199" s="3"/>
    </row>
    <row r="200" spans="6:12" x14ac:dyDescent="0.25">
      <c r="F200" s="3"/>
      <c r="G200" s="3"/>
      <c r="H200" s="3"/>
      <c r="I200" s="4"/>
      <c r="J200" s="4"/>
      <c r="K200" s="3"/>
      <c r="L200" s="3"/>
    </row>
    <row r="201" spans="6:12" x14ac:dyDescent="0.25">
      <c r="F201" s="3"/>
      <c r="G201" s="3"/>
      <c r="H201" s="3"/>
      <c r="I201" s="4"/>
      <c r="J201" s="4"/>
      <c r="K201" s="3"/>
      <c r="L201" s="3"/>
    </row>
    <row r="202" spans="6:12" x14ac:dyDescent="0.25">
      <c r="F202" s="3"/>
      <c r="G202" s="3"/>
      <c r="H202" s="3"/>
      <c r="I202" s="4"/>
      <c r="J202" s="4"/>
      <c r="K202" s="3"/>
      <c r="L202" s="3"/>
    </row>
    <row r="203" spans="6:12" x14ac:dyDescent="0.25">
      <c r="F203" s="3"/>
      <c r="G203" s="3"/>
      <c r="H203" s="3"/>
      <c r="I203" s="4"/>
      <c r="J203" s="4"/>
      <c r="K203" s="3"/>
      <c r="L203" s="3"/>
    </row>
    <row r="204" spans="6:12" x14ac:dyDescent="0.25">
      <c r="F204" s="3"/>
      <c r="G204" s="3"/>
      <c r="H204" s="3"/>
      <c r="I204" s="4"/>
      <c r="J204" s="4"/>
      <c r="K204" s="3"/>
      <c r="L204" s="3"/>
    </row>
    <row r="205" spans="6:12" x14ac:dyDescent="0.25">
      <c r="F205" s="3"/>
      <c r="G205" s="3"/>
      <c r="H205" s="3"/>
      <c r="I205" s="4"/>
      <c r="J205" s="4"/>
      <c r="K205" s="3"/>
      <c r="L205" s="3"/>
    </row>
    <row r="206" spans="6:12" x14ac:dyDescent="0.25">
      <c r="F206" s="3"/>
      <c r="G206" s="3"/>
      <c r="H206" s="3"/>
      <c r="I206" s="4"/>
      <c r="J206" s="4"/>
      <c r="K206" s="3"/>
      <c r="L206" s="3"/>
    </row>
    <row r="207" spans="6:12" x14ac:dyDescent="0.25">
      <c r="F207" s="3"/>
      <c r="G207" s="3"/>
      <c r="H207" s="3"/>
      <c r="I207" s="4"/>
      <c r="J207" s="4"/>
      <c r="K207" s="3"/>
      <c r="L207" s="3"/>
    </row>
    <row r="208" spans="6:12" x14ac:dyDescent="0.25">
      <c r="F208" s="3"/>
      <c r="G208" s="3"/>
      <c r="H208" s="3"/>
      <c r="I208" s="4"/>
      <c r="J208" s="4"/>
      <c r="K208" s="3"/>
      <c r="L208" s="3"/>
    </row>
    <row r="209" spans="6:12" x14ac:dyDescent="0.25">
      <c r="F209" s="3"/>
      <c r="G209" s="3"/>
      <c r="H209" s="3"/>
      <c r="I209" s="4"/>
      <c r="J209" s="4"/>
      <c r="K209" s="3"/>
      <c r="L209" s="3"/>
    </row>
    <row r="210" spans="6:12" x14ac:dyDescent="0.25">
      <c r="F210" s="3"/>
      <c r="G210" s="3"/>
      <c r="H210" s="3"/>
      <c r="I210" s="4"/>
      <c r="J210" s="4"/>
      <c r="K210" s="3"/>
      <c r="L210" s="3"/>
    </row>
    <row r="211" spans="6:12" x14ac:dyDescent="0.25">
      <c r="F211" s="3"/>
      <c r="G211" s="3"/>
      <c r="H211" s="3"/>
      <c r="I211" s="4"/>
      <c r="J211" s="4"/>
      <c r="K211" s="3"/>
      <c r="L211" s="3"/>
    </row>
    <row r="212" spans="6:12" x14ac:dyDescent="0.25">
      <c r="F212" s="3"/>
      <c r="G212" s="3"/>
      <c r="H212" s="3"/>
      <c r="I212" s="4"/>
      <c r="J212" s="4"/>
      <c r="K212" s="3"/>
      <c r="L212" s="3"/>
    </row>
    <row r="213" spans="6:12" x14ac:dyDescent="0.25">
      <c r="F213" s="3"/>
      <c r="G213" s="3"/>
      <c r="H213" s="3"/>
      <c r="I213" s="4"/>
      <c r="J213" s="4"/>
      <c r="K213" s="3"/>
      <c r="L213" s="3"/>
    </row>
    <row r="214" spans="6:12" x14ac:dyDescent="0.25">
      <c r="F214" s="3"/>
      <c r="G214" s="3"/>
      <c r="H214" s="3"/>
      <c r="I214" s="4"/>
      <c r="J214" s="4"/>
      <c r="K214" s="3"/>
      <c r="L214" s="3"/>
    </row>
    <row r="215" spans="6:12" x14ac:dyDescent="0.25">
      <c r="F215" s="3"/>
      <c r="G215" s="3"/>
      <c r="H215" s="3"/>
      <c r="I215" s="4"/>
      <c r="J215" s="4"/>
      <c r="K215" s="3"/>
      <c r="L215" s="3"/>
    </row>
    <row r="216" spans="6:12" x14ac:dyDescent="0.25">
      <c r="F216" s="3"/>
      <c r="G216" s="3"/>
      <c r="H216" s="3"/>
      <c r="I216" s="4"/>
      <c r="J216" s="4"/>
      <c r="K216" s="3"/>
      <c r="L216" s="3"/>
    </row>
    <row r="217" spans="6:12" x14ac:dyDescent="0.25">
      <c r="F217" s="3"/>
      <c r="G217" s="3"/>
      <c r="H217" s="3"/>
      <c r="I217" s="4"/>
      <c r="J217" s="4"/>
      <c r="K217" s="3"/>
      <c r="L217" s="3"/>
    </row>
    <row r="218" spans="6:12" x14ac:dyDescent="0.25">
      <c r="F218" s="3"/>
      <c r="G218" s="3"/>
      <c r="H218" s="3"/>
      <c r="I218" s="4"/>
      <c r="J218" s="4"/>
      <c r="K218" s="3"/>
      <c r="L218" s="3"/>
    </row>
    <row r="219" spans="6:12" x14ac:dyDescent="0.25">
      <c r="F219" s="3"/>
      <c r="G219" s="3"/>
      <c r="H219" s="3"/>
      <c r="I219" s="4"/>
      <c r="J219" s="4"/>
      <c r="K219" s="3"/>
      <c r="L219" s="3"/>
    </row>
    <row r="220" spans="6:12" x14ac:dyDescent="0.25">
      <c r="F220" s="3"/>
      <c r="G220" s="3"/>
      <c r="H220" s="3"/>
      <c r="I220" s="4"/>
      <c r="J220" s="4"/>
      <c r="K220" s="3"/>
      <c r="L220" s="3"/>
    </row>
    <row r="221" spans="6:12" x14ac:dyDescent="0.25">
      <c r="F221" s="3"/>
      <c r="G221" s="3"/>
      <c r="H221" s="3"/>
      <c r="I221" s="4"/>
      <c r="J221" s="4"/>
      <c r="K221" s="3"/>
      <c r="L221" s="3"/>
    </row>
    <row r="222" spans="6:12" x14ac:dyDescent="0.25">
      <c r="F222" s="3"/>
      <c r="G222" s="3"/>
      <c r="H222" s="3"/>
      <c r="I222" s="4"/>
      <c r="J222" s="4"/>
      <c r="K222" s="3"/>
      <c r="L222" s="3"/>
    </row>
    <row r="223" spans="6:12" x14ac:dyDescent="0.25">
      <c r="F223" s="3"/>
      <c r="G223" s="3"/>
      <c r="H223" s="3"/>
      <c r="I223" s="4"/>
      <c r="J223" s="4"/>
      <c r="K223" s="3"/>
      <c r="L223" s="3"/>
    </row>
    <row r="224" spans="6:12" x14ac:dyDescent="0.25">
      <c r="F224" s="3"/>
      <c r="G224" s="3"/>
      <c r="H224" s="3"/>
      <c r="I224" s="4"/>
      <c r="J224" s="4"/>
      <c r="K224" s="3"/>
      <c r="L224" s="3"/>
    </row>
    <row r="225" spans="6:12" x14ac:dyDescent="0.25">
      <c r="F225" s="3"/>
      <c r="G225" s="3"/>
      <c r="H225" s="3"/>
      <c r="I225" s="4"/>
      <c r="J225" s="4"/>
      <c r="K225" s="3"/>
      <c r="L225" s="3"/>
    </row>
    <row r="226" spans="6:12" x14ac:dyDescent="0.25">
      <c r="F226" s="3"/>
      <c r="G226" s="3"/>
      <c r="H226" s="3"/>
      <c r="I226" s="4"/>
      <c r="J226" s="4"/>
      <c r="K226" s="3"/>
      <c r="L226" s="3"/>
    </row>
    <row r="227" spans="6:12" x14ac:dyDescent="0.25">
      <c r="F227" s="3"/>
      <c r="G227" s="3"/>
      <c r="H227" s="3"/>
      <c r="I227" s="4"/>
      <c r="J227" s="4"/>
      <c r="K227" s="3"/>
      <c r="L227" s="3"/>
    </row>
    <row r="228" spans="6:12" x14ac:dyDescent="0.25">
      <c r="F228" s="3"/>
      <c r="G228" s="3"/>
      <c r="H228" s="3"/>
      <c r="I228" s="4"/>
      <c r="J228" s="4"/>
      <c r="K228" s="3"/>
      <c r="L228" s="3"/>
    </row>
    <row r="229" spans="6:12" x14ac:dyDescent="0.25">
      <c r="F229" s="3"/>
      <c r="G229" s="3"/>
      <c r="H229" s="3"/>
      <c r="I229" s="4"/>
      <c r="J229" s="4"/>
      <c r="K229" s="3"/>
      <c r="L229" s="3"/>
    </row>
    <row r="230" spans="6:12" x14ac:dyDescent="0.25">
      <c r="F230" s="3"/>
      <c r="G230" s="3"/>
      <c r="H230" s="3"/>
      <c r="I230" s="4"/>
      <c r="J230" s="4"/>
      <c r="K230" s="3"/>
      <c r="L230" s="3"/>
    </row>
    <row r="231" spans="6:12" x14ac:dyDescent="0.25">
      <c r="F231" s="3"/>
      <c r="G231" s="3"/>
      <c r="H231" s="3"/>
      <c r="I231" s="4"/>
      <c r="J231" s="4"/>
      <c r="K231" s="3"/>
      <c r="L231" s="3"/>
    </row>
    <row r="232" spans="6:12" x14ac:dyDescent="0.25">
      <c r="F232" s="3"/>
      <c r="G232" s="3"/>
      <c r="H232" s="3"/>
      <c r="I232" s="4"/>
      <c r="J232" s="4"/>
      <c r="K232" s="3"/>
      <c r="L232" s="3"/>
    </row>
    <row r="233" spans="6:12" x14ac:dyDescent="0.25">
      <c r="F233" s="3"/>
      <c r="G233" s="3"/>
      <c r="H233" s="3"/>
      <c r="I233" s="4"/>
      <c r="J233" s="4"/>
      <c r="K233" s="3"/>
      <c r="L233" s="3"/>
    </row>
    <row r="234" spans="6:12" x14ac:dyDescent="0.25">
      <c r="F234" s="3"/>
      <c r="G234" s="3"/>
      <c r="H234" s="3"/>
      <c r="I234" s="4"/>
      <c r="J234" s="4"/>
      <c r="K234" s="3"/>
      <c r="L234" s="3"/>
    </row>
    <row r="235" spans="6:12" x14ac:dyDescent="0.25">
      <c r="F235" s="3"/>
      <c r="G235" s="3"/>
      <c r="H235" s="3"/>
      <c r="I235" s="4"/>
      <c r="J235" s="4"/>
      <c r="K235" s="3"/>
      <c r="L235" s="3"/>
    </row>
    <row r="236" spans="6:12" x14ac:dyDescent="0.25">
      <c r="F236" s="3"/>
      <c r="G236" s="3"/>
      <c r="H236" s="3"/>
      <c r="I236" s="4"/>
      <c r="J236" s="4"/>
      <c r="K236" s="3"/>
      <c r="L236" s="3"/>
    </row>
    <row r="237" spans="6:12" x14ac:dyDescent="0.25">
      <c r="F237" s="3"/>
      <c r="G237" s="3"/>
      <c r="H237" s="3"/>
      <c r="I237" s="4"/>
      <c r="J237" s="4"/>
      <c r="K237" s="3"/>
      <c r="L237" s="3"/>
    </row>
    <row r="238" spans="6:12" x14ac:dyDescent="0.25">
      <c r="F238" s="3"/>
      <c r="G238" s="3"/>
      <c r="H238" s="3"/>
      <c r="I238" s="4"/>
      <c r="J238" s="4"/>
      <c r="K238" s="3"/>
      <c r="L238" s="3"/>
    </row>
    <row r="239" spans="6:12" x14ac:dyDescent="0.25">
      <c r="F239" s="3"/>
      <c r="G239" s="3"/>
      <c r="H239" s="3"/>
      <c r="I239" s="4"/>
      <c r="J239" s="4"/>
      <c r="K239" s="3"/>
      <c r="L239" s="3"/>
    </row>
    <row r="240" spans="6:12" x14ac:dyDescent="0.25">
      <c r="F240" s="3"/>
      <c r="G240" s="3"/>
      <c r="H240" s="3"/>
      <c r="I240" s="4"/>
      <c r="J240" s="4"/>
      <c r="K240" s="3"/>
      <c r="L240" s="3"/>
    </row>
    <row r="241" spans="6:12" x14ac:dyDescent="0.25">
      <c r="F241" s="3"/>
      <c r="G241" s="3"/>
      <c r="H241" s="3"/>
      <c r="I241" s="4"/>
      <c r="J241" s="4"/>
      <c r="K241" s="3"/>
      <c r="L241" s="3"/>
    </row>
    <row r="242" spans="6:12" x14ac:dyDescent="0.25">
      <c r="F242" s="3"/>
      <c r="G242" s="3"/>
      <c r="H242" s="3"/>
      <c r="I242" s="4"/>
      <c r="J242" s="4"/>
      <c r="K242" s="3"/>
      <c r="L242" s="3"/>
    </row>
    <row r="243" spans="6:12" x14ac:dyDescent="0.25">
      <c r="F243" s="3"/>
      <c r="G243" s="3"/>
      <c r="H243" s="3"/>
      <c r="I243" s="4"/>
      <c r="J243" s="4"/>
      <c r="K243" s="3"/>
      <c r="L243" s="3"/>
    </row>
    <row r="244" spans="6:12" x14ac:dyDescent="0.25">
      <c r="F244" s="3"/>
      <c r="G244" s="3"/>
      <c r="H244" s="3"/>
      <c r="I244" s="4"/>
      <c r="J244" s="4"/>
      <c r="K244" s="3"/>
      <c r="L244" s="3"/>
    </row>
    <row r="245" spans="6:12" x14ac:dyDescent="0.25">
      <c r="F245" s="3"/>
      <c r="G245" s="3"/>
      <c r="H245" s="3"/>
      <c r="I245" s="4"/>
      <c r="J245" s="4"/>
      <c r="K245" s="3"/>
      <c r="L245" s="3"/>
    </row>
    <row r="246" spans="6:12" x14ac:dyDescent="0.25">
      <c r="F246" s="3"/>
      <c r="G246" s="3"/>
      <c r="H246" s="3"/>
      <c r="I246" s="4"/>
      <c r="J246" s="4"/>
      <c r="K246" s="3"/>
      <c r="L246" s="3"/>
    </row>
    <row r="247" spans="6:12" x14ac:dyDescent="0.25">
      <c r="F247" s="3"/>
      <c r="G247" s="3"/>
      <c r="H247" s="3"/>
      <c r="I247" s="4"/>
      <c r="J247" s="4"/>
      <c r="K247" s="3"/>
      <c r="L247" s="3"/>
    </row>
    <row r="248" spans="6:12" x14ac:dyDescent="0.25">
      <c r="F248" s="3"/>
      <c r="G248" s="3"/>
      <c r="H248" s="3"/>
      <c r="I248" s="4"/>
      <c r="J248" s="4"/>
      <c r="K248" s="3"/>
      <c r="L248" s="3"/>
    </row>
    <row r="249" spans="6:12" x14ac:dyDescent="0.25">
      <c r="F249" s="3"/>
      <c r="G249" s="3"/>
      <c r="H249" s="3"/>
      <c r="I249" s="4"/>
      <c r="J249" s="4"/>
      <c r="K249" s="3"/>
      <c r="L249" s="3"/>
    </row>
    <row r="250" spans="6:12" x14ac:dyDescent="0.25">
      <c r="F250" s="3"/>
      <c r="G250" s="3"/>
      <c r="H250" s="3"/>
      <c r="I250" s="4"/>
      <c r="J250" s="4"/>
      <c r="K250" s="3"/>
      <c r="L250" s="3"/>
    </row>
    <row r="251" spans="6:12" x14ac:dyDescent="0.25">
      <c r="F251" s="3"/>
      <c r="G251" s="3"/>
      <c r="H251" s="3"/>
      <c r="I251" s="4"/>
      <c r="J251" s="4"/>
      <c r="K251" s="3"/>
      <c r="L251" s="3"/>
    </row>
    <row r="252" spans="6:12" x14ac:dyDescent="0.25">
      <c r="F252" s="3"/>
      <c r="G252" s="3"/>
      <c r="H252" s="3"/>
      <c r="I252" s="4"/>
      <c r="J252" s="4"/>
      <c r="K252" s="3"/>
      <c r="L252" s="3"/>
    </row>
    <row r="253" spans="6:12" x14ac:dyDescent="0.25">
      <c r="F253" s="3"/>
      <c r="G253" s="3"/>
      <c r="H253" s="3"/>
      <c r="I253" s="4"/>
      <c r="J253" s="4"/>
      <c r="K253" s="3"/>
      <c r="L253" s="3"/>
    </row>
    <row r="254" spans="6:12" x14ac:dyDescent="0.25">
      <c r="F254" s="3"/>
      <c r="G254" s="3"/>
      <c r="H254" s="3"/>
      <c r="I254" s="4"/>
      <c r="J254" s="4"/>
      <c r="K254" s="3"/>
      <c r="L254" s="3"/>
    </row>
    <row r="255" spans="6:12" x14ac:dyDescent="0.25">
      <c r="F255" s="3"/>
      <c r="G255" s="3"/>
      <c r="H255" s="3"/>
      <c r="I255" s="4"/>
      <c r="J255" s="4"/>
      <c r="K255" s="3"/>
      <c r="L255" s="3"/>
    </row>
    <row r="256" spans="6:12" x14ac:dyDescent="0.25">
      <c r="F256" s="3"/>
      <c r="G256" s="3"/>
      <c r="H256" s="3"/>
      <c r="I256" s="4"/>
      <c r="J256" s="4"/>
      <c r="K256" s="3"/>
      <c r="L256" s="3"/>
    </row>
    <row r="257" spans="6:12" x14ac:dyDescent="0.25">
      <c r="F257" s="3"/>
      <c r="G257" s="3"/>
      <c r="H257" s="3"/>
      <c r="I257" s="4"/>
      <c r="J257" s="4"/>
      <c r="K257" s="3"/>
      <c r="L257" s="3"/>
    </row>
    <row r="258" spans="6:12" x14ac:dyDescent="0.25">
      <c r="F258" s="3"/>
      <c r="G258" s="3"/>
      <c r="H258" s="3"/>
      <c r="I258" s="4"/>
      <c r="J258" s="4"/>
      <c r="K258" s="3"/>
      <c r="L258" s="3"/>
    </row>
    <row r="259" spans="6:12" x14ac:dyDescent="0.25">
      <c r="F259" s="3"/>
      <c r="G259" s="3"/>
      <c r="H259" s="3"/>
      <c r="I259" s="4"/>
      <c r="J259" s="4"/>
      <c r="K259" s="3"/>
      <c r="L259" s="3"/>
    </row>
    <row r="260" spans="6:12" x14ac:dyDescent="0.25">
      <c r="F260" s="3"/>
      <c r="G260" s="3"/>
      <c r="H260" s="3"/>
      <c r="I260" s="4"/>
      <c r="J260" s="4"/>
      <c r="K260" s="3"/>
      <c r="L260" s="3"/>
    </row>
    <row r="261" spans="6:12" x14ac:dyDescent="0.25">
      <c r="F261" s="3"/>
      <c r="G261" s="3"/>
      <c r="H261" s="3"/>
      <c r="I261" s="4"/>
      <c r="J261" s="4"/>
      <c r="K261" s="3"/>
      <c r="L261" s="3"/>
    </row>
    <row r="262" spans="6:12" x14ac:dyDescent="0.25">
      <c r="F262" s="3"/>
      <c r="G262" s="3"/>
      <c r="H262" s="3"/>
      <c r="I262" s="4"/>
      <c r="J262" s="4"/>
      <c r="K262" s="3"/>
      <c r="L262" s="3"/>
    </row>
    <row r="263" spans="6:12" x14ac:dyDescent="0.25">
      <c r="F263" s="3"/>
      <c r="G263" s="3"/>
      <c r="H263" s="3"/>
      <c r="I263" s="4"/>
      <c r="J263" s="4"/>
      <c r="K263" s="3"/>
      <c r="L263" s="3"/>
    </row>
    <row r="264" spans="6:12" x14ac:dyDescent="0.25">
      <c r="F264" s="3"/>
      <c r="G264" s="3"/>
      <c r="H264" s="3"/>
      <c r="I264" s="4"/>
      <c r="J264" s="4"/>
      <c r="K264" s="3"/>
      <c r="L264" s="3"/>
    </row>
    <row r="265" spans="6:12" x14ac:dyDescent="0.25">
      <c r="F265" s="3"/>
      <c r="G265" s="3"/>
      <c r="H265" s="3"/>
      <c r="I265" s="4"/>
      <c r="J265" s="4"/>
      <c r="K265" s="3"/>
      <c r="L265" s="3"/>
    </row>
    <row r="266" spans="6:12" x14ac:dyDescent="0.25">
      <c r="F266" s="3"/>
      <c r="G266" s="3"/>
      <c r="H266" s="3"/>
      <c r="I266" s="4"/>
      <c r="J266" s="4"/>
      <c r="K266" s="3"/>
      <c r="L266" s="3"/>
    </row>
    <row r="267" spans="6:12" x14ac:dyDescent="0.25">
      <c r="F267" s="3"/>
      <c r="G267" s="3"/>
      <c r="H267" s="3"/>
      <c r="I267" s="4"/>
      <c r="J267" s="4"/>
      <c r="K267" s="3"/>
      <c r="L267" s="3"/>
    </row>
    <row r="268" spans="6:12" x14ac:dyDescent="0.25">
      <c r="F268" s="3"/>
      <c r="G268" s="3"/>
      <c r="H268" s="3"/>
      <c r="I268" s="4"/>
      <c r="J268" s="4"/>
      <c r="K268" s="3"/>
      <c r="L268" s="3"/>
    </row>
    <row r="269" spans="6:12" x14ac:dyDescent="0.25">
      <c r="F269" s="3"/>
      <c r="G269" s="3"/>
      <c r="H269" s="3"/>
      <c r="I269" s="4"/>
      <c r="J269" s="4"/>
      <c r="K269" s="3"/>
      <c r="L269" s="3"/>
    </row>
    <row r="270" spans="6:12" x14ac:dyDescent="0.25">
      <c r="F270" s="3"/>
      <c r="G270" s="3"/>
      <c r="H270" s="3"/>
      <c r="I270" s="4"/>
      <c r="J270" s="4"/>
      <c r="K270" s="3"/>
      <c r="L270" s="3"/>
    </row>
    <row r="271" spans="6:12" x14ac:dyDescent="0.25">
      <c r="F271" s="3"/>
      <c r="G271" s="3"/>
      <c r="H271" s="3"/>
      <c r="I271" s="4"/>
      <c r="J271" s="4"/>
      <c r="K271" s="3"/>
      <c r="L271" s="3"/>
    </row>
    <row r="272" spans="6:12" x14ac:dyDescent="0.25">
      <c r="F272" s="3"/>
      <c r="G272" s="3"/>
      <c r="H272" s="3"/>
      <c r="I272" s="4"/>
      <c r="J272" s="4"/>
      <c r="K272" s="3"/>
      <c r="L272" s="3"/>
    </row>
    <row r="273" spans="6:12" x14ac:dyDescent="0.25">
      <c r="F273" s="3"/>
      <c r="G273" s="3"/>
      <c r="H273" s="3"/>
      <c r="I273" s="4"/>
      <c r="J273" s="4"/>
      <c r="K273" s="3"/>
      <c r="L273" s="3"/>
    </row>
    <row r="274" spans="6:12" x14ac:dyDescent="0.25">
      <c r="F274" s="3"/>
      <c r="G274" s="3"/>
      <c r="H274" s="3"/>
      <c r="I274" s="4"/>
      <c r="J274" s="4"/>
      <c r="K274" s="3"/>
      <c r="L274" s="3"/>
    </row>
    <row r="275" spans="6:12" x14ac:dyDescent="0.25">
      <c r="F275" s="3"/>
      <c r="G275" s="3"/>
      <c r="H275" s="3"/>
      <c r="I275" s="4"/>
      <c r="J275" s="4"/>
      <c r="K275" s="3"/>
      <c r="L275" s="3"/>
    </row>
    <row r="276" spans="6:12" x14ac:dyDescent="0.25">
      <c r="F276" s="3"/>
      <c r="G276" s="3"/>
      <c r="H276" s="3"/>
      <c r="I276" s="4"/>
      <c r="J276" s="4"/>
      <c r="K276" s="3"/>
      <c r="L276" s="3"/>
    </row>
    <row r="277" spans="6:12" x14ac:dyDescent="0.25">
      <c r="F277" s="3"/>
      <c r="G277" s="3"/>
      <c r="H277" s="3"/>
      <c r="I277" s="4"/>
      <c r="J277" s="4"/>
      <c r="K277" s="3"/>
      <c r="L277" s="3"/>
    </row>
    <row r="278" spans="6:12" x14ac:dyDescent="0.25">
      <c r="F278" s="3"/>
      <c r="G278" s="3"/>
      <c r="H278" s="3"/>
      <c r="I278" s="4"/>
      <c r="J278" s="4"/>
      <c r="K278" s="3"/>
      <c r="L278" s="3"/>
    </row>
    <row r="279" spans="6:12" x14ac:dyDescent="0.25">
      <c r="F279" s="3"/>
      <c r="G279" s="3"/>
      <c r="H279" s="3"/>
      <c r="I279" s="4"/>
      <c r="J279" s="4"/>
      <c r="K279" s="3"/>
      <c r="L279" s="3"/>
    </row>
    <row r="280" spans="6:12" x14ac:dyDescent="0.25">
      <c r="F280" s="3"/>
      <c r="G280" s="3"/>
      <c r="H280" s="3"/>
      <c r="I280" s="4"/>
      <c r="J280" s="4"/>
      <c r="K280" s="3"/>
      <c r="L280" s="3"/>
    </row>
    <row r="281" spans="6:12" x14ac:dyDescent="0.25">
      <c r="F281" s="3"/>
      <c r="G281" s="3"/>
      <c r="H281" s="3"/>
      <c r="I281" s="4"/>
      <c r="J281" s="4"/>
      <c r="K281" s="3"/>
      <c r="L281" s="3"/>
    </row>
    <row r="282" spans="6:12" x14ac:dyDescent="0.25">
      <c r="F282" s="3"/>
      <c r="G282" s="3"/>
      <c r="H282" s="3"/>
      <c r="I282" s="4"/>
      <c r="J282" s="4"/>
      <c r="K282" s="3"/>
      <c r="L282" s="3"/>
    </row>
    <row r="283" spans="6:12" x14ac:dyDescent="0.25">
      <c r="F283" s="3"/>
      <c r="G283" s="3"/>
      <c r="H283" s="3"/>
      <c r="I283" s="4"/>
      <c r="J283" s="4"/>
      <c r="K283" s="3"/>
      <c r="L283" s="3"/>
    </row>
    <row r="284" spans="6:12" x14ac:dyDescent="0.25">
      <c r="F284" s="3"/>
      <c r="G284" s="3"/>
      <c r="H284" s="3"/>
      <c r="I284" s="4"/>
      <c r="J284" s="4"/>
      <c r="K284" s="3"/>
      <c r="L284" s="3"/>
    </row>
    <row r="285" spans="6:12" x14ac:dyDescent="0.25">
      <c r="F285" s="3"/>
      <c r="G285" s="3"/>
      <c r="H285" s="3"/>
      <c r="I285" s="4"/>
      <c r="J285" s="4"/>
      <c r="K285" s="3"/>
      <c r="L285" s="3"/>
    </row>
    <row r="286" spans="6:12" x14ac:dyDescent="0.25">
      <c r="F286" s="3"/>
      <c r="G286" s="3"/>
      <c r="H286" s="3"/>
      <c r="I286" s="4"/>
      <c r="J286" s="4"/>
      <c r="K286" s="3"/>
      <c r="L286" s="3"/>
    </row>
    <row r="287" spans="6:12" x14ac:dyDescent="0.25">
      <c r="F287" s="3"/>
      <c r="G287" s="3"/>
      <c r="H287" s="3"/>
      <c r="I287" s="4"/>
      <c r="J287" s="4"/>
      <c r="K287" s="3"/>
      <c r="L287" s="3"/>
    </row>
    <row r="288" spans="6:12" x14ac:dyDescent="0.25">
      <c r="F288" s="3"/>
      <c r="G288" s="3"/>
      <c r="H288" s="3"/>
      <c r="I288" s="4"/>
      <c r="J288" s="4"/>
      <c r="K288" s="3"/>
      <c r="L288" s="3"/>
    </row>
    <row r="289" spans="6:12" x14ac:dyDescent="0.25">
      <c r="F289" s="3"/>
      <c r="G289" s="3"/>
      <c r="H289" s="3"/>
      <c r="I289" s="4"/>
      <c r="J289" s="4"/>
      <c r="K289" s="3"/>
      <c r="L289" s="3"/>
    </row>
    <row r="290" spans="6:12" x14ac:dyDescent="0.25">
      <c r="F290" s="3"/>
      <c r="G290" s="3"/>
      <c r="H290" s="3"/>
      <c r="I290" s="4"/>
      <c r="J290" s="4"/>
      <c r="K290" s="3"/>
      <c r="L290" s="3"/>
    </row>
    <row r="291" spans="6:12" x14ac:dyDescent="0.25">
      <c r="F291" s="3"/>
      <c r="G291" s="3"/>
      <c r="H291" s="3"/>
      <c r="I291" s="4"/>
      <c r="J291" s="4"/>
      <c r="K291" s="3"/>
      <c r="L291" s="3"/>
    </row>
    <row r="292" spans="6:12" x14ac:dyDescent="0.25">
      <c r="F292" s="3"/>
      <c r="G292" s="3"/>
      <c r="H292" s="3"/>
      <c r="I292" s="4"/>
      <c r="J292" s="4"/>
      <c r="K292" s="3"/>
      <c r="L292" s="3"/>
    </row>
    <row r="293" spans="6:12" x14ac:dyDescent="0.25">
      <c r="F293" s="3"/>
      <c r="G293" s="3"/>
      <c r="H293" s="3"/>
      <c r="I293" s="4"/>
      <c r="J293" s="4"/>
      <c r="K293" s="3"/>
      <c r="L293" s="3"/>
    </row>
    <row r="294" spans="6:12" x14ac:dyDescent="0.25">
      <c r="F294" s="3"/>
      <c r="G294" s="3"/>
      <c r="H294" s="3"/>
      <c r="I294" s="4"/>
      <c r="J294" s="4"/>
      <c r="K294" s="3"/>
      <c r="L294" s="3"/>
    </row>
    <row r="295" spans="6:12" x14ac:dyDescent="0.25">
      <c r="F295" s="3"/>
      <c r="G295" s="3"/>
      <c r="H295" s="3"/>
      <c r="I295" s="4"/>
      <c r="J295" s="4"/>
      <c r="K295" s="3"/>
      <c r="L295" s="3"/>
    </row>
    <row r="296" spans="6:12" x14ac:dyDescent="0.25">
      <c r="F296" s="3"/>
      <c r="G296" s="3"/>
      <c r="H296" s="3"/>
      <c r="I296" s="4"/>
      <c r="J296" s="4"/>
      <c r="K296" s="3"/>
      <c r="L296" s="3"/>
    </row>
    <row r="297" spans="6:12" x14ac:dyDescent="0.25">
      <c r="F297" s="3"/>
      <c r="G297" s="3"/>
      <c r="H297" s="3"/>
      <c r="I297" s="4"/>
      <c r="J297" s="4"/>
      <c r="K297" s="3"/>
      <c r="L297" s="3"/>
    </row>
    <row r="298" spans="6:12" x14ac:dyDescent="0.25">
      <c r="F298" s="3"/>
      <c r="G298" s="3"/>
      <c r="H298" s="3"/>
      <c r="I298" s="4"/>
      <c r="J298" s="4"/>
      <c r="K298" s="3"/>
      <c r="L298" s="3"/>
    </row>
    <row r="299" spans="6:12" x14ac:dyDescent="0.25">
      <c r="F299" s="3"/>
      <c r="G299" s="3"/>
      <c r="H299" s="3"/>
      <c r="I299" s="4"/>
      <c r="J299" s="4"/>
      <c r="K299" s="3"/>
      <c r="L299" s="3"/>
    </row>
    <row r="300" spans="6:12" x14ac:dyDescent="0.25">
      <c r="F300" s="3"/>
      <c r="G300" s="3"/>
      <c r="H300" s="3"/>
      <c r="I300" s="4"/>
      <c r="J300" s="4"/>
      <c r="K300" s="3"/>
      <c r="L300" s="3"/>
    </row>
    <row r="301" spans="6:12" x14ac:dyDescent="0.25">
      <c r="F301" s="3"/>
      <c r="G301" s="3"/>
      <c r="H301" s="3"/>
      <c r="I301" s="4"/>
      <c r="J301" s="4"/>
      <c r="K301" s="3"/>
      <c r="L301" s="3"/>
    </row>
    <row r="302" spans="6:12" x14ac:dyDescent="0.25">
      <c r="F302" s="3"/>
      <c r="G302" s="3"/>
      <c r="H302" s="3"/>
      <c r="I302" s="4"/>
      <c r="J302" s="4"/>
      <c r="K302" s="3"/>
      <c r="L302" s="3"/>
    </row>
    <row r="303" spans="6:12" x14ac:dyDescent="0.25">
      <c r="F303" s="3"/>
      <c r="G303" s="3"/>
      <c r="H303" s="3"/>
      <c r="I303" s="4"/>
      <c r="J303" s="4"/>
      <c r="K303" s="3"/>
      <c r="L303" s="3"/>
    </row>
    <row r="304" spans="6:12" x14ac:dyDescent="0.25">
      <c r="F304" s="3"/>
      <c r="G304" s="3"/>
      <c r="H304" s="3"/>
      <c r="I304" s="4"/>
      <c r="J304" s="4"/>
      <c r="K304" s="3"/>
      <c r="L304" s="3"/>
    </row>
    <row r="305" spans="6:12" x14ac:dyDescent="0.25">
      <c r="F305" s="3"/>
      <c r="G305" s="3"/>
      <c r="H305" s="3"/>
      <c r="I305" s="4"/>
      <c r="J305" s="4"/>
      <c r="K305" s="3"/>
      <c r="L305" s="3"/>
    </row>
    <row r="306" spans="6:12" x14ac:dyDescent="0.25">
      <c r="F306" s="3"/>
      <c r="G306" s="3"/>
      <c r="H306" s="3"/>
      <c r="I306" s="4"/>
      <c r="J306" s="4"/>
      <c r="K306" s="3"/>
      <c r="L306" s="3"/>
    </row>
    <row r="307" spans="6:12" x14ac:dyDescent="0.25">
      <c r="F307" s="3"/>
      <c r="G307" s="3"/>
      <c r="H307" s="3"/>
      <c r="I307" s="4"/>
      <c r="J307" s="4"/>
      <c r="K307" s="3"/>
      <c r="L307" s="3"/>
    </row>
    <row r="308" spans="6:12" x14ac:dyDescent="0.25">
      <c r="F308" s="3"/>
      <c r="G308" s="3"/>
      <c r="H308" s="3"/>
      <c r="I308" s="4"/>
      <c r="J308" s="4"/>
      <c r="K308" s="3"/>
      <c r="L308" s="3"/>
    </row>
    <row r="309" spans="6:12" x14ac:dyDescent="0.25">
      <c r="F309" s="3"/>
      <c r="G309" s="3"/>
      <c r="H309" s="3"/>
      <c r="I309" s="4"/>
      <c r="J309" s="4"/>
      <c r="K309" s="3"/>
      <c r="L309" s="3"/>
    </row>
    <row r="310" spans="6:12" x14ac:dyDescent="0.25">
      <c r="F310" s="3"/>
      <c r="G310" s="3"/>
      <c r="H310" s="3"/>
      <c r="I310" s="4"/>
      <c r="J310" s="4"/>
      <c r="K310" s="3"/>
      <c r="L310" s="3"/>
    </row>
    <row r="311" spans="6:12" x14ac:dyDescent="0.25">
      <c r="F311" s="3"/>
      <c r="G311" s="3"/>
      <c r="H311" s="3"/>
      <c r="I311" s="4"/>
      <c r="J311" s="4"/>
      <c r="K311" s="3"/>
      <c r="L311" s="3"/>
    </row>
    <row r="312" spans="6:12" x14ac:dyDescent="0.25">
      <c r="F312" s="3"/>
      <c r="G312" s="3"/>
      <c r="H312" s="3"/>
      <c r="I312" s="4"/>
      <c r="J312" s="4"/>
      <c r="K312" s="3"/>
      <c r="L312" s="3"/>
    </row>
    <row r="313" spans="6:12" x14ac:dyDescent="0.25">
      <c r="F313" s="3"/>
      <c r="G313" s="3"/>
      <c r="H313" s="3"/>
      <c r="I313" s="4"/>
      <c r="J313" s="4"/>
      <c r="K313" s="3"/>
      <c r="L313" s="3"/>
    </row>
    <row r="314" spans="6:12" x14ac:dyDescent="0.25">
      <c r="F314" s="3"/>
      <c r="G314" s="3"/>
      <c r="H314" s="3"/>
      <c r="I314" s="4"/>
      <c r="J314" s="4"/>
      <c r="K314" s="3"/>
      <c r="L314" s="3"/>
    </row>
    <row r="315" spans="6:12" x14ac:dyDescent="0.25">
      <c r="F315" s="3"/>
      <c r="G315" s="3"/>
      <c r="H315" s="3"/>
      <c r="I315" s="4"/>
      <c r="J315" s="4"/>
      <c r="K315" s="3"/>
      <c r="L315" s="3"/>
    </row>
    <row r="316" spans="6:12" x14ac:dyDescent="0.25">
      <c r="F316" s="3"/>
      <c r="G316" s="3"/>
      <c r="H316" s="3"/>
      <c r="I316" s="4"/>
      <c r="J316" s="4"/>
      <c r="K316" s="3"/>
      <c r="L316" s="3"/>
    </row>
    <row r="317" spans="6:12" x14ac:dyDescent="0.25">
      <c r="F317" s="3"/>
      <c r="G317" s="3"/>
      <c r="H317" s="3"/>
      <c r="I317" s="4"/>
      <c r="J317" s="4"/>
      <c r="K317" s="3"/>
      <c r="L317" s="3"/>
    </row>
    <row r="318" spans="6:12" x14ac:dyDescent="0.25">
      <c r="F318" s="3"/>
      <c r="G318" s="3"/>
      <c r="H318" s="3"/>
      <c r="I318" s="4"/>
      <c r="J318" s="4"/>
      <c r="K318" s="3"/>
      <c r="L318" s="3"/>
    </row>
    <row r="319" spans="6:12" x14ac:dyDescent="0.25">
      <c r="F319" s="3"/>
      <c r="G319" s="3"/>
      <c r="H319" s="3"/>
      <c r="I319" s="4"/>
      <c r="J319" s="4"/>
      <c r="K319" s="3"/>
      <c r="L319" s="3"/>
    </row>
    <row r="320" spans="6:12" x14ac:dyDescent="0.25">
      <c r="F320" s="3"/>
      <c r="G320" s="3"/>
      <c r="H320" s="3"/>
      <c r="I320" s="4"/>
      <c r="J320" s="4"/>
      <c r="K320" s="3"/>
      <c r="L320" s="3"/>
    </row>
    <row r="321" spans="6:12" x14ac:dyDescent="0.25">
      <c r="F321" s="3"/>
      <c r="G321" s="3"/>
      <c r="H321" s="3"/>
      <c r="I321" s="4"/>
      <c r="J321" s="4"/>
      <c r="K321" s="3"/>
      <c r="L321" s="3"/>
    </row>
    <row r="322" spans="6:12" x14ac:dyDescent="0.25">
      <c r="F322" s="3"/>
      <c r="G322" s="3"/>
      <c r="H322" s="3"/>
      <c r="I322" s="4"/>
      <c r="J322" s="4"/>
      <c r="K322" s="3"/>
      <c r="L322" s="3"/>
    </row>
    <row r="323" spans="6:12" x14ac:dyDescent="0.25">
      <c r="F323" s="3"/>
      <c r="G323" s="3"/>
      <c r="H323" s="3"/>
      <c r="I323" s="4"/>
      <c r="J323" s="4"/>
      <c r="K323" s="3"/>
      <c r="L323" s="3"/>
    </row>
    <row r="324" spans="6:12" x14ac:dyDescent="0.25">
      <c r="F324" s="3"/>
      <c r="G324" s="3"/>
      <c r="H324" s="3"/>
      <c r="I324" s="4"/>
      <c r="J324" s="4"/>
      <c r="K324" s="3"/>
      <c r="L324" s="3"/>
    </row>
    <row r="325" spans="6:12" x14ac:dyDescent="0.25">
      <c r="F325" s="3"/>
      <c r="G325" s="3"/>
      <c r="H325" s="3"/>
      <c r="I325" s="4"/>
      <c r="J325" s="4"/>
      <c r="K325" s="3"/>
      <c r="L325" s="3"/>
    </row>
    <row r="326" spans="6:12" x14ac:dyDescent="0.25">
      <c r="F326" s="3"/>
      <c r="G326" s="3"/>
      <c r="H326" s="3"/>
      <c r="I326" s="4"/>
      <c r="J326" s="4"/>
      <c r="K326" s="3"/>
      <c r="L326" s="3"/>
    </row>
    <row r="327" spans="6:12" x14ac:dyDescent="0.25">
      <c r="F327" s="3"/>
      <c r="G327" s="3"/>
      <c r="H327" s="3"/>
      <c r="I327" s="4"/>
      <c r="J327" s="4"/>
      <c r="K327" s="3"/>
      <c r="L327" s="3"/>
    </row>
    <row r="328" spans="6:12" x14ac:dyDescent="0.25">
      <c r="F328" s="3"/>
      <c r="G328" s="3"/>
      <c r="H328" s="3"/>
      <c r="I328" s="4"/>
      <c r="J328" s="4"/>
      <c r="K328" s="3"/>
      <c r="L328" s="3"/>
    </row>
    <row r="329" spans="6:12" x14ac:dyDescent="0.25">
      <c r="F329" s="3"/>
      <c r="G329" s="3"/>
      <c r="H329" s="3"/>
      <c r="I329" s="4"/>
      <c r="J329" s="4"/>
      <c r="K329" s="3"/>
      <c r="L329" s="3"/>
    </row>
    <row r="330" spans="6:12" x14ac:dyDescent="0.25">
      <c r="F330" s="3"/>
      <c r="G330" s="3"/>
      <c r="H330" s="3"/>
      <c r="I330" s="4"/>
      <c r="J330" s="4"/>
      <c r="K330" s="3"/>
      <c r="L330" s="3"/>
    </row>
    <row r="331" spans="6:12" x14ac:dyDescent="0.25">
      <c r="F331" s="3"/>
      <c r="G331" s="3"/>
      <c r="H331" s="3"/>
      <c r="I331" s="4"/>
      <c r="J331" s="4"/>
      <c r="K331" s="3"/>
      <c r="L331" s="3"/>
    </row>
    <row r="332" spans="6:12" x14ac:dyDescent="0.25">
      <c r="F332" s="3"/>
      <c r="G332" s="3"/>
      <c r="H332" s="3"/>
      <c r="I332" s="4"/>
      <c r="J332" s="4"/>
      <c r="K332" s="3"/>
      <c r="L332" s="3"/>
    </row>
    <row r="333" spans="6:12" x14ac:dyDescent="0.25">
      <c r="F333" s="3"/>
      <c r="G333" s="3"/>
      <c r="H333" s="3"/>
      <c r="I333" s="4"/>
      <c r="J333" s="4"/>
      <c r="K333" s="3"/>
      <c r="L333" s="3"/>
    </row>
    <row r="334" spans="6:12" x14ac:dyDescent="0.25">
      <c r="F334" s="3"/>
      <c r="G334" s="3"/>
      <c r="H334" s="3"/>
      <c r="I334" s="4"/>
      <c r="J334" s="4"/>
      <c r="K334" s="3"/>
      <c r="L334" s="3"/>
    </row>
    <row r="335" spans="6:12" x14ac:dyDescent="0.25">
      <c r="F335" s="3"/>
      <c r="G335" s="3"/>
      <c r="H335" s="3"/>
      <c r="I335" s="4"/>
      <c r="J335" s="4"/>
      <c r="K335" s="3"/>
      <c r="L335" s="3"/>
    </row>
    <row r="336" spans="6:12" x14ac:dyDescent="0.25">
      <c r="F336" s="3"/>
      <c r="G336" s="3"/>
      <c r="H336" s="3"/>
      <c r="I336" s="4"/>
      <c r="J336" s="4"/>
      <c r="K336" s="3"/>
      <c r="L336" s="3"/>
    </row>
    <row r="337" spans="6:12" x14ac:dyDescent="0.25">
      <c r="F337" s="3"/>
      <c r="G337" s="3"/>
      <c r="H337" s="3"/>
      <c r="I337" s="4"/>
      <c r="J337" s="4"/>
      <c r="K337" s="3"/>
      <c r="L337" s="3"/>
    </row>
    <row r="338" spans="6:12" x14ac:dyDescent="0.25">
      <c r="F338" s="3"/>
      <c r="G338" s="3"/>
      <c r="H338" s="3"/>
      <c r="I338" s="4"/>
      <c r="J338" s="4"/>
      <c r="K338" s="3"/>
      <c r="L338" s="3"/>
    </row>
    <row r="339" spans="6:12" x14ac:dyDescent="0.25">
      <c r="F339" s="3"/>
      <c r="G339" s="3"/>
      <c r="H339" s="3"/>
      <c r="I339" s="4"/>
      <c r="J339" s="4"/>
      <c r="K339" s="3"/>
      <c r="L339" s="3"/>
    </row>
    <row r="340" spans="6:12" x14ac:dyDescent="0.25">
      <c r="F340" s="3"/>
      <c r="G340" s="3"/>
      <c r="H340" s="3"/>
      <c r="I340" s="4"/>
      <c r="J340" s="4"/>
      <c r="K340" s="3"/>
      <c r="L340" s="3"/>
    </row>
    <row r="341" spans="6:12" x14ac:dyDescent="0.25">
      <c r="F341" s="3"/>
      <c r="G341" s="3"/>
      <c r="H341" s="3"/>
      <c r="I341" s="4"/>
      <c r="J341" s="4"/>
      <c r="K341" s="3"/>
      <c r="L341" s="3"/>
    </row>
    <row r="342" spans="6:12" x14ac:dyDescent="0.25">
      <c r="F342" s="3"/>
      <c r="G342" s="3"/>
      <c r="H342" s="3"/>
      <c r="I342" s="4"/>
      <c r="J342" s="4"/>
      <c r="K342" s="3"/>
      <c r="L342" s="3"/>
    </row>
    <row r="343" spans="6:12" x14ac:dyDescent="0.25">
      <c r="F343" s="3"/>
      <c r="G343" s="3"/>
      <c r="H343" s="3"/>
      <c r="I343" s="4"/>
      <c r="J343" s="4"/>
      <c r="K343" s="3"/>
      <c r="L343" s="3"/>
    </row>
    <row r="344" spans="6:12" x14ac:dyDescent="0.25">
      <c r="F344" s="3"/>
      <c r="G344" s="3"/>
      <c r="H344" s="3"/>
      <c r="I344" s="4"/>
      <c r="J344" s="4"/>
      <c r="K344" s="3"/>
      <c r="L344" s="3"/>
    </row>
    <row r="345" spans="6:12" x14ac:dyDescent="0.25">
      <c r="F345" s="3"/>
      <c r="G345" s="3"/>
      <c r="H345" s="3"/>
      <c r="I345" s="4"/>
      <c r="J345" s="4"/>
      <c r="K345" s="3"/>
      <c r="L345" s="3"/>
    </row>
    <row r="346" spans="6:12" x14ac:dyDescent="0.25">
      <c r="F346" s="3"/>
      <c r="G346" s="3"/>
      <c r="H346" s="3"/>
      <c r="I346" s="4"/>
      <c r="J346" s="4"/>
      <c r="K346" s="3"/>
      <c r="L346" s="3"/>
    </row>
    <row r="347" spans="6:12" x14ac:dyDescent="0.25">
      <c r="F347" s="3"/>
      <c r="G347" s="3"/>
      <c r="H347" s="3"/>
      <c r="I347" s="4"/>
      <c r="J347" s="4"/>
      <c r="K347" s="3"/>
      <c r="L347" s="3"/>
    </row>
    <row r="348" spans="6:12" x14ac:dyDescent="0.25">
      <c r="F348" s="3"/>
      <c r="G348" s="3"/>
      <c r="H348" s="3"/>
      <c r="I348" s="4"/>
      <c r="J348" s="4"/>
      <c r="K348" s="3"/>
      <c r="L348" s="3"/>
    </row>
    <row r="349" spans="6:12" x14ac:dyDescent="0.25">
      <c r="F349" s="3"/>
      <c r="G349" s="3"/>
      <c r="H349" s="3"/>
      <c r="I349" s="4"/>
      <c r="J349" s="4"/>
      <c r="K349" s="3"/>
      <c r="L349" s="3"/>
    </row>
    <row r="350" spans="6:12" x14ac:dyDescent="0.25">
      <c r="F350" s="3"/>
      <c r="G350" s="3"/>
      <c r="H350" s="3"/>
      <c r="I350" s="4"/>
      <c r="J350" s="4"/>
      <c r="K350" s="3"/>
      <c r="L350" s="3"/>
    </row>
    <row r="351" spans="6:12" x14ac:dyDescent="0.25">
      <c r="F351" s="3"/>
      <c r="G351" s="3"/>
      <c r="H351" s="3"/>
      <c r="I351" s="4"/>
      <c r="J351" s="4"/>
      <c r="K351" s="3"/>
      <c r="L351" s="3"/>
    </row>
    <row r="352" spans="6:12" x14ac:dyDescent="0.25">
      <c r="F352" s="3"/>
      <c r="G352" s="3"/>
      <c r="H352" s="3"/>
      <c r="I352" s="4"/>
      <c r="J352" s="4"/>
      <c r="K352" s="3"/>
      <c r="L352" s="3"/>
    </row>
    <row r="353" spans="6:12" x14ac:dyDescent="0.25">
      <c r="F353" s="3"/>
      <c r="G353" s="3"/>
      <c r="H353" s="3"/>
      <c r="I353" s="4"/>
      <c r="J353" s="4"/>
      <c r="K353" s="3"/>
      <c r="L353" s="3"/>
    </row>
    <row r="354" spans="6:12" x14ac:dyDescent="0.25">
      <c r="F354" s="3"/>
      <c r="G354" s="3"/>
      <c r="H354" s="3"/>
      <c r="I354" s="4"/>
      <c r="J354" s="4"/>
      <c r="K354" s="3"/>
      <c r="L354" s="3"/>
    </row>
    <row r="355" spans="6:12" x14ac:dyDescent="0.25">
      <c r="F355" s="3"/>
      <c r="G355" s="3"/>
      <c r="H355" s="3"/>
      <c r="I355" s="4"/>
      <c r="J355" s="4"/>
      <c r="K355" s="3"/>
      <c r="L355" s="3"/>
    </row>
    <row r="356" spans="6:12" x14ac:dyDescent="0.25">
      <c r="F356" s="3"/>
      <c r="G356" s="3"/>
      <c r="H356" s="3"/>
      <c r="I356" s="4"/>
      <c r="J356" s="4"/>
      <c r="K356" s="3"/>
      <c r="L356" s="3"/>
    </row>
    <row r="357" spans="6:12" x14ac:dyDescent="0.25">
      <c r="F357" s="3"/>
      <c r="G357" s="3"/>
      <c r="H357" s="3"/>
      <c r="I357" s="4"/>
      <c r="J357" s="4"/>
      <c r="K357" s="3"/>
      <c r="L357" s="3"/>
    </row>
    <row r="358" spans="6:12" x14ac:dyDescent="0.25">
      <c r="F358" s="3"/>
      <c r="G358" s="3"/>
      <c r="H358" s="3"/>
      <c r="I358" s="4"/>
      <c r="J358" s="4"/>
      <c r="K358" s="3"/>
      <c r="L358" s="3"/>
    </row>
    <row r="359" spans="6:12" x14ac:dyDescent="0.25">
      <c r="F359" s="3"/>
      <c r="G359" s="3"/>
      <c r="H359" s="3"/>
      <c r="I359" s="4"/>
      <c r="J359" s="4"/>
      <c r="K359" s="3"/>
      <c r="L359" s="3"/>
    </row>
    <row r="360" spans="6:12" x14ac:dyDescent="0.25">
      <c r="F360" s="3"/>
      <c r="G360" s="3"/>
      <c r="H360" s="3"/>
      <c r="I360" s="4"/>
      <c r="J360" s="4"/>
      <c r="K360" s="3"/>
      <c r="L360" s="3"/>
    </row>
    <row r="361" spans="6:12" x14ac:dyDescent="0.25">
      <c r="F361" s="3"/>
      <c r="G361" s="3"/>
      <c r="H361" s="3"/>
      <c r="I361" s="4"/>
      <c r="J361" s="4"/>
      <c r="K361" s="3"/>
      <c r="L361" s="3"/>
    </row>
    <row r="362" spans="6:12" x14ac:dyDescent="0.25">
      <c r="F362" s="3"/>
      <c r="G362" s="3"/>
      <c r="H362" s="3"/>
      <c r="I362" s="4"/>
      <c r="J362" s="4"/>
      <c r="K362" s="3"/>
      <c r="L362" s="3"/>
    </row>
    <row r="363" spans="6:12" x14ac:dyDescent="0.25">
      <c r="F363" s="3"/>
      <c r="G363" s="3"/>
      <c r="H363" s="3"/>
      <c r="I363" s="4"/>
      <c r="J363" s="4"/>
      <c r="K363" s="3"/>
      <c r="L363" s="3"/>
    </row>
    <row r="364" spans="6:12" x14ac:dyDescent="0.25">
      <c r="F364" s="3"/>
      <c r="G364" s="3"/>
      <c r="H364" s="3"/>
      <c r="I364" s="4"/>
      <c r="J364" s="4"/>
      <c r="K364" s="3"/>
      <c r="L364" s="3"/>
    </row>
    <row r="365" spans="6:12" x14ac:dyDescent="0.25">
      <c r="F365" s="3"/>
      <c r="G365" s="3"/>
      <c r="H365" s="3"/>
      <c r="I365" s="4"/>
      <c r="J365" s="4"/>
      <c r="K365" s="3"/>
      <c r="L365" s="3"/>
    </row>
    <row r="366" spans="6:12" x14ac:dyDescent="0.25">
      <c r="F366" s="3"/>
      <c r="G366" s="3"/>
      <c r="H366" s="3"/>
      <c r="I366" s="4"/>
      <c r="J366" s="4"/>
      <c r="K366" s="3"/>
      <c r="L366" s="3"/>
    </row>
    <row r="367" spans="6:12" x14ac:dyDescent="0.25">
      <c r="F367" s="3"/>
      <c r="G367" s="3"/>
      <c r="H367" s="3"/>
      <c r="I367" s="4"/>
      <c r="J367" s="4"/>
      <c r="K367" s="3"/>
      <c r="L367" s="3"/>
    </row>
    <row r="368" spans="6:12" x14ac:dyDescent="0.25">
      <c r="F368" s="3"/>
      <c r="G368" s="3"/>
      <c r="H368" s="3"/>
      <c r="I368" s="4"/>
      <c r="J368" s="4"/>
      <c r="K368" s="3"/>
      <c r="L368" s="3"/>
    </row>
    <row r="369" spans="6:12" x14ac:dyDescent="0.25">
      <c r="F369" s="3"/>
      <c r="G369" s="3"/>
      <c r="H369" s="3"/>
      <c r="I369" s="4"/>
      <c r="J369" s="4"/>
      <c r="K369" s="3"/>
      <c r="L369" s="3"/>
    </row>
    <row r="370" spans="6:12" x14ac:dyDescent="0.25">
      <c r="F370" s="3"/>
      <c r="G370" s="3"/>
      <c r="H370" s="3"/>
      <c r="I370" s="4"/>
      <c r="J370" s="4"/>
      <c r="K370" s="3"/>
      <c r="L370" s="3"/>
    </row>
    <row r="371" spans="6:12" x14ac:dyDescent="0.25">
      <c r="F371" s="3"/>
      <c r="G371" s="3"/>
      <c r="H371" s="3"/>
      <c r="I371" s="4"/>
      <c r="J371" s="4"/>
      <c r="K371" s="3"/>
      <c r="L371" s="3"/>
    </row>
    <row r="372" spans="6:12" x14ac:dyDescent="0.25">
      <c r="F372" s="3"/>
      <c r="G372" s="3"/>
      <c r="H372" s="3"/>
      <c r="I372" s="4"/>
      <c r="J372" s="4"/>
      <c r="K372" s="3"/>
      <c r="L372" s="3"/>
    </row>
    <row r="373" spans="6:12" x14ac:dyDescent="0.25">
      <c r="F373" s="3"/>
      <c r="G373" s="3"/>
      <c r="H373" s="3"/>
      <c r="I373" s="4"/>
      <c r="J373" s="4"/>
      <c r="K373" s="3"/>
      <c r="L373" s="3"/>
    </row>
    <row r="374" spans="6:12" x14ac:dyDescent="0.25">
      <c r="F374" s="3"/>
      <c r="G374" s="3"/>
      <c r="H374" s="3"/>
      <c r="I374" s="4"/>
      <c r="J374" s="4"/>
      <c r="K374" s="3"/>
      <c r="L374" s="3"/>
    </row>
    <row r="375" spans="6:12" x14ac:dyDescent="0.25">
      <c r="F375" s="3"/>
      <c r="G375" s="3"/>
      <c r="H375" s="3"/>
      <c r="I375" s="4"/>
      <c r="J375" s="4"/>
      <c r="K375" s="3"/>
      <c r="L375" s="3"/>
    </row>
    <row r="376" spans="6:12" x14ac:dyDescent="0.25">
      <c r="F376" s="3"/>
      <c r="G376" s="3"/>
      <c r="H376" s="3"/>
      <c r="I376" s="4"/>
      <c r="J376" s="4"/>
      <c r="K376" s="3"/>
      <c r="L376" s="3"/>
    </row>
    <row r="377" spans="6:12" x14ac:dyDescent="0.25">
      <c r="F377" s="3"/>
      <c r="G377" s="3"/>
      <c r="H377" s="3"/>
      <c r="I377" s="4"/>
      <c r="J377" s="4"/>
      <c r="K377" s="3"/>
      <c r="L377" s="3"/>
    </row>
    <row r="378" spans="6:12" x14ac:dyDescent="0.25">
      <c r="F378" s="3"/>
      <c r="G378" s="3"/>
      <c r="H378" s="3"/>
      <c r="I378" s="4"/>
      <c r="J378" s="4"/>
      <c r="K378" s="3"/>
      <c r="L378" s="3"/>
    </row>
    <row r="379" spans="6:12" x14ac:dyDescent="0.25">
      <c r="F379" s="3"/>
      <c r="G379" s="3"/>
      <c r="H379" s="3"/>
      <c r="I379" s="4"/>
      <c r="J379" s="4"/>
      <c r="K379" s="3"/>
      <c r="L379" s="3"/>
    </row>
    <row r="380" spans="6:12" x14ac:dyDescent="0.25">
      <c r="F380" s="3"/>
      <c r="G380" s="3"/>
      <c r="H380" s="3"/>
      <c r="I380" s="4"/>
      <c r="J380" s="4"/>
      <c r="K380" s="3"/>
      <c r="L380" s="3"/>
    </row>
    <row r="381" spans="6:12" x14ac:dyDescent="0.25">
      <c r="F381" s="3"/>
      <c r="G381" s="3"/>
      <c r="H381" s="3"/>
      <c r="I381" s="4"/>
      <c r="J381" s="4"/>
      <c r="K381" s="3"/>
      <c r="L381" s="3"/>
    </row>
    <row r="382" spans="6:12" x14ac:dyDescent="0.25">
      <c r="F382" s="3"/>
      <c r="G382" s="3"/>
      <c r="H382" s="3"/>
      <c r="I382" s="4"/>
      <c r="J382" s="4"/>
      <c r="K382" s="3"/>
      <c r="L382" s="3"/>
    </row>
    <row r="383" spans="6:12" x14ac:dyDescent="0.25">
      <c r="F383" s="3"/>
      <c r="G383" s="3"/>
      <c r="H383" s="3"/>
      <c r="I383" s="4"/>
      <c r="J383" s="4"/>
      <c r="K383" s="3"/>
      <c r="L383" s="3"/>
    </row>
    <row r="384" spans="6:12" x14ac:dyDescent="0.25">
      <c r="F384" s="3"/>
      <c r="G384" s="3"/>
      <c r="H384" s="3"/>
      <c r="I384" s="4"/>
      <c r="J384" s="4"/>
      <c r="K384" s="3"/>
      <c r="L384" s="3"/>
    </row>
    <row r="385" spans="6:12" x14ac:dyDescent="0.25">
      <c r="F385" s="3"/>
      <c r="G385" s="3"/>
      <c r="H385" s="3"/>
      <c r="I385" s="4"/>
      <c r="J385" s="4"/>
      <c r="K385" s="3"/>
      <c r="L385" s="3"/>
    </row>
    <row r="386" spans="6:12" x14ac:dyDescent="0.25">
      <c r="F386" s="3"/>
      <c r="G386" s="3"/>
      <c r="H386" s="3"/>
      <c r="I386" s="4"/>
      <c r="J386" s="4"/>
      <c r="K386" s="3"/>
      <c r="L386" s="3"/>
    </row>
    <row r="387" spans="6:12" x14ac:dyDescent="0.25">
      <c r="F387" s="3"/>
      <c r="G387" s="3"/>
      <c r="H387" s="3"/>
      <c r="I387" s="4"/>
      <c r="J387" s="4"/>
      <c r="K387" s="3"/>
      <c r="L387" s="3"/>
    </row>
    <row r="388" spans="6:12" x14ac:dyDescent="0.25">
      <c r="F388" s="3"/>
      <c r="G388" s="3"/>
      <c r="H388" s="3"/>
      <c r="I388" s="4"/>
      <c r="J388" s="4"/>
      <c r="K388" s="3"/>
      <c r="L388" s="3"/>
    </row>
    <row r="389" spans="6:12" x14ac:dyDescent="0.25">
      <c r="F389" s="3"/>
      <c r="G389" s="3"/>
      <c r="H389" s="3"/>
      <c r="I389" s="4"/>
      <c r="J389" s="4"/>
      <c r="K389" s="3"/>
      <c r="L389" s="3"/>
    </row>
    <row r="390" spans="6:12" x14ac:dyDescent="0.25">
      <c r="F390" s="3"/>
      <c r="G390" s="3"/>
      <c r="H390" s="3"/>
      <c r="I390" s="4"/>
      <c r="J390" s="4"/>
      <c r="K390" s="3"/>
      <c r="L390" s="3"/>
    </row>
    <row r="391" spans="6:12" x14ac:dyDescent="0.25">
      <c r="F391" s="3"/>
      <c r="G391" s="3"/>
      <c r="H391" s="3"/>
      <c r="I391" s="4"/>
      <c r="J391" s="4"/>
      <c r="K391" s="3"/>
      <c r="L391" s="3"/>
    </row>
    <row r="392" spans="6:12" x14ac:dyDescent="0.25">
      <c r="F392" s="3"/>
      <c r="G392" s="3"/>
      <c r="H392" s="3"/>
      <c r="I392" s="4"/>
      <c r="J392" s="4"/>
      <c r="K392" s="3"/>
      <c r="L392" s="3"/>
    </row>
    <row r="393" spans="6:12" x14ac:dyDescent="0.25">
      <c r="F393" s="3"/>
      <c r="G393" s="3"/>
      <c r="H393" s="3"/>
      <c r="I393" s="4"/>
      <c r="J393" s="4"/>
      <c r="K393" s="3"/>
      <c r="L393" s="3"/>
    </row>
    <row r="394" spans="6:12" x14ac:dyDescent="0.25">
      <c r="F394" s="3"/>
      <c r="G394" s="3"/>
      <c r="H394" s="3"/>
      <c r="I394" s="4"/>
      <c r="J394" s="4"/>
      <c r="K394" s="3"/>
      <c r="L394" s="3"/>
    </row>
    <row r="395" spans="6:12" x14ac:dyDescent="0.25">
      <c r="F395" s="3"/>
      <c r="G395" s="3"/>
      <c r="H395" s="3"/>
      <c r="I395" s="4"/>
      <c r="J395" s="4"/>
      <c r="K395" s="3"/>
      <c r="L395" s="3"/>
    </row>
    <row r="396" spans="6:12" x14ac:dyDescent="0.25">
      <c r="F396" s="3"/>
      <c r="G396" s="3"/>
      <c r="H396" s="3"/>
      <c r="I396" s="4"/>
      <c r="J396" s="4"/>
      <c r="K396" s="3"/>
      <c r="L396" s="3"/>
    </row>
    <row r="397" spans="6:12" x14ac:dyDescent="0.25">
      <c r="F397" s="3"/>
      <c r="G397" s="3"/>
      <c r="H397" s="3"/>
      <c r="I397" s="4"/>
      <c r="J397" s="4"/>
      <c r="K397" s="3"/>
      <c r="L397" s="3"/>
    </row>
    <row r="398" spans="6:12" x14ac:dyDescent="0.25">
      <c r="F398" s="3"/>
      <c r="G398" s="3"/>
      <c r="H398" s="3"/>
      <c r="I398" s="4"/>
      <c r="J398" s="4"/>
      <c r="K398" s="3"/>
      <c r="L398" s="3"/>
    </row>
    <row r="399" spans="6:12" x14ac:dyDescent="0.25">
      <c r="F399" s="3"/>
      <c r="G399" s="3"/>
      <c r="H399" s="3"/>
      <c r="I399" s="4"/>
      <c r="J399" s="4"/>
      <c r="K399" s="3"/>
      <c r="L399" s="3"/>
    </row>
    <row r="400" spans="6:12" x14ac:dyDescent="0.25">
      <c r="F400" s="3"/>
      <c r="G400" s="3"/>
      <c r="H400" s="3"/>
      <c r="I400" s="4"/>
      <c r="J400" s="4"/>
      <c r="K400" s="3"/>
      <c r="L400" s="3"/>
    </row>
    <row r="401" spans="6:12" x14ac:dyDescent="0.25">
      <c r="F401" s="3"/>
      <c r="G401" s="3"/>
      <c r="H401" s="3"/>
      <c r="I401" s="4"/>
      <c r="J401" s="4"/>
      <c r="K401" s="3"/>
      <c r="L401" s="3"/>
    </row>
    <row r="402" spans="6:12" x14ac:dyDescent="0.25">
      <c r="F402" s="3"/>
      <c r="G402" s="3"/>
      <c r="H402" s="3"/>
      <c r="I402" s="4"/>
      <c r="J402" s="4"/>
      <c r="K402" s="3"/>
      <c r="L402" s="3"/>
    </row>
    <row r="403" spans="6:12" x14ac:dyDescent="0.25">
      <c r="F403" s="3"/>
      <c r="G403" s="3"/>
      <c r="H403" s="3"/>
      <c r="I403" s="4"/>
      <c r="J403" s="4"/>
      <c r="K403" s="3"/>
      <c r="L403" s="3"/>
    </row>
    <row r="404" spans="6:12" x14ac:dyDescent="0.25">
      <c r="F404" s="3"/>
      <c r="G404" s="3"/>
      <c r="H404" s="3"/>
      <c r="I404" s="4"/>
      <c r="J404" s="4"/>
      <c r="K404" s="3"/>
      <c r="L404" s="3"/>
    </row>
    <row r="405" spans="6:12" x14ac:dyDescent="0.25">
      <c r="F405" s="3"/>
      <c r="G405" s="3"/>
      <c r="H405" s="3"/>
      <c r="I405" s="4"/>
      <c r="J405" s="4"/>
      <c r="K405" s="3"/>
      <c r="L405" s="3"/>
    </row>
    <row r="406" spans="6:12" x14ac:dyDescent="0.25">
      <c r="F406" s="3"/>
      <c r="G406" s="3"/>
      <c r="H406" s="3"/>
      <c r="I406" s="4"/>
      <c r="J406" s="4"/>
      <c r="K406" s="3"/>
      <c r="L406" s="3"/>
    </row>
    <row r="407" spans="6:12" x14ac:dyDescent="0.25">
      <c r="F407" s="3"/>
      <c r="G407" s="3"/>
      <c r="H407" s="3"/>
      <c r="I407" s="4"/>
      <c r="J407" s="4"/>
      <c r="K407" s="3"/>
      <c r="L407" s="3"/>
    </row>
    <row r="408" spans="6:12" x14ac:dyDescent="0.25">
      <c r="F408" s="3"/>
      <c r="G408" s="3"/>
      <c r="H408" s="3"/>
      <c r="I408" s="4"/>
      <c r="J408" s="4"/>
      <c r="K408" s="3"/>
      <c r="L408" s="3"/>
    </row>
    <row r="409" spans="6:12" x14ac:dyDescent="0.25">
      <c r="F409" s="3"/>
      <c r="G409" s="3"/>
      <c r="H409" s="3"/>
      <c r="I409" s="4"/>
      <c r="J409" s="4"/>
      <c r="K409" s="3"/>
      <c r="L409" s="3"/>
    </row>
    <row r="410" spans="6:12" x14ac:dyDescent="0.25">
      <c r="F410" s="3"/>
      <c r="G410" s="3"/>
      <c r="H410" s="3"/>
      <c r="I410" s="4"/>
      <c r="J410" s="4"/>
      <c r="K410" s="3"/>
      <c r="L410" s="3"/>
    </row>
    <row r="411" spans="6:12" x14ac:dyDescent="0.25">
      <c r="F411" s="3"/>
      <c r="G411" s="3"/>
      <c r="H411" s="3"/>
      <c r="I411" s="4"/>
      <c r="J411" s="4"/>
      <c r="K411" s="3"/>
      <c r="L411" s="3"/>
    </row>
    <row r="412" spans="6:12" x14ac:dyDescent="0.25">
      <c r="F412" s="3"/>
      <c r="G412" s="3"/>
      <c r="H412" s="3"/>
      <c r="I412" s="4"/>
      <c r="J412" s="4"/>
      <c r="K412" s="3"/>
      <c r="L412" s="3"/>
    </row>
    <row r="413" spans="6:12" x14ac:dyDescent="0.25">
      <c r="F413" s="3"/>
      <c r="G413" s="3"/>
      <c r="H413" s="3"/>
      <c r="I413" s="4"/>
      <c r="J413" s="4"/>
      <c r="K413" s="3"/>
      <c r="L413" s="3"/>
    </row>
    <row r="414" spans="6:12" x14ac:dyDescent="0.25">
      <c r="F414" s="3"/>
      <c r="G414" s="3"/>
      <c r="H414" s="3"/>
      <c r="I414" s="4"/>
      <c r="J414" s="4"/>
      <c r="K414" s="3"/>
      <c r="L414" s="3"/>
    </row>
    <row r="415" spans="6:12" x14ac:dyDescent="0.25">
      <c r="F415" s="3"/>
      <c r="G415" s="3"/>
      <c r="H415" s="3"/>
      <c r="I415" s="4"/>
      <c r="J415" s="4"/>
      <c r="K415" s="3"/>
      <c r="L415" s="3"/>
    </row>
    <row r="416" spans="6:12" x14ac:dyDescent="0.25">
      <c r="F416" s="3"/>
      <c r="G416" s="3"/>
      <c r="H416" s="3"/>
      <c r="I416" s="4"/>
      <c r="J416" s="4"/>
      <c r="K416" s="3"/>
      <c r="L416" s="3"/>
    </row>
    <row r="417" spans="6:12" x14ac:dyDescent="0.25">
      <c r="F417" s="3"/>
      <c r="G417" s="3"/>
      <c r="H417" s="3"/>
      <c r="I417" s="4"/>
      <c r="J417" s="4"/>
      <c r="K417" s="3"/>
      <c r="L417" s="3"/>
    </row>
    <row r="418" spans="6:12" x14ac:dyDescent="0.25">
      <c r="F418" s="3"/>
      <c r="G418" s="3"/>
      <c r="H418" s="3"/>
      <c r="I418" s="4"/>
      <c r="J418" s="4"/>
      <c r="K418" s="3"/>
      <c r="L418" s="3"/>
    </row>
    <row r="419" spans="6:12" x14ac:dyDescent="0.25">
      <c r="F419" s="3"/>
      <c r="G419" s="3"/>
      <c r="H419" s="3"/>
      <c r="I419" s="4"/>
      <c r="J419" s="4"/>
      <c r="K419" s="3"/>
      <c r="L419" s="3"/>
    </row>
    <row r="420" spans="6:12" x14ac:dyDescent="0.25">
      <c r="F420" s="3"/>
      <c r="G420" s="3"/>
      <c r="H420" s="3"/>
      <c r="I420" s="4"/>
      <c r="J420" s="4"/>
      <c r="K420" s="3"/>
      <c r="L420" s="3"/>
    </row>
    <row r="421" spans="6:12" x14ac:dyDescent="0.25">
      <c r="F421" s="3"/>
      <c r="G421" s="3"/>
      <c r="H421" s="3"/>
      <c r="I421" s="4"/>
      <c r="J421" s="4"/>
      <c r="K421" s="3"/>
      <c r="L421" s="3"/>
    </row>
    <row r="422" spans="6:12" x14ac:dyDescent="0.25">
      <c r="F422" s="3"/>
      <c r="G422" s="3"/>
      <c r="H422" s="3"/>
      <c r="I422" s="4"/>
      <c r="J422" s="4"/>
      <c r="K422" s="3"/>
      <c r="L422" s="3"/>
    </row>
    <row r="423" spans="6:12" x14ac:dyDescent="0.25">
      <c r="F423" s="3"/>
      <c r="G423" s="3"/>
      <c r="H423" s="3"/>
      <c r="I423" s="4"/>
      <c r="J423" s="4"/>
      <c r="K423" s="3"/>
      <c r="L423" s="3"/>
    </row>
    <row r="424" spans="6:12" x14ac:dyDescent="0.25">
      <c r="F424" s="3"/>
      <c r="G424" s="3"/>
      <c r="H424" s="3"/>
      <c r="I424" s="4"/>
      <c r="J424" s="4"/>
      <c r="K424" s="3"/>
      <c r="L424" s="3"/>
    </row>
    <row r="425" spans="6:12" x14ac:dyDescent="0.25">
      <c r="F425" s="3"/>
      <c r="G425" s="3"/>
      <c r="H425" s="3"/>
      <c r="I425" s="4"/>
      <c r="J425" s="4"/>
      <c r="K425" s="3"/>
      <c r="L425" s="3"/>
    </row>
    <row r="426" spans="6:12" x14ac:dyDescent="0.25">
      <c r="F426" s="3"/>
      <c r="G426" s="3"/>
      <c r="H426" s="3"/>
      <c r="I426" s="4"/>
      <c r="J426" s="4"/>
      <c r="K426" s="3"/>
      <c r="L426" s="3"/>
    </row>
    <row r="427" spans="6:12" x14ac:dyDescent="0.25">
      <c r="F427" s="3"/>
      <c r="G427" s="3"/>
      <c r="H427" s="3"/>
      <c r="I427" s="4"/>
      <c r="J427" s="4"/>
      <c r="K427" s="3"/>
      <c r="L427" s="3"/>
    </row>
    <row r="428" spans="6:12" x14ac:dyDescent="0.25">
      <c r="F428" s="3"/>
      <c r="G428" s="3"/>
      <c r="H428" s="3"/>
      <c r="I428" s="4"/>
      <c r="J428" s="4"/>
      <c r="K428" s="3"/>
      <c r="L428" s="3"/>
    </row>
    <row r="429" spans="6:12" x14ac:dyDescent="0.25">
      <c r="F429" s="3"/>
      <c r="G429" s="3"/>
      <c r="H429" s="3"/>
      <c r="I429" s="4"/>
      <c r="J429" s="4"/>
      <c r="K429" s="3"/>
      <c r="L429" s="3"/>
    </row>
    <row r="430" spans="6:12" x14ac:dyDescent="0.25">
      <c r="F430" s="3"/>
      <c r="G430" s="3"/>
      <c r="H430" s="3"/>
      <c r="I430" s="4"/>
      <c r="J430" s="4"/>
      <c r="K430" s="3"/>
      <c r="L430" s="3"/>
    </row>
    <row r="431" spans="6:12" x14ac:dyDescent="0.25">
      <c r="F431" s="3"/>
      <c r="G431" s="3"/>
      <c r="H431" s="3"/>
      <c r="I431" s="4"/>
      <c r="J431" s="4"/>
      <c r="K431" s="3"/>
      <c r="L431" s="3"/>
    </row>
    <row r="432" spans="6:12" x14ac:dyDescent="0.25">
      <c r="F432" s="3"/>
      <c r="G432" s="3"/>
      <c r="H432" s="3"/>
      <c r="I432" s="4"/>
      <c r="J432" s="4"/>
      <c r="K432" s="3"/>
      <c r="L432" s="3"/>
    </row>
    <row r="433" spans="6:12" x14ac:dyDescent="0.25">
      <c r="F433" s="3"/>
      <c r="G433" s="3"/>
      <c r="H433" s="3"/>
      <c r="I433" s="4"/>
      <c r="J433" s="4"/>
      <c r="K433" s="3"/>
      <c r="L433" s="3"/>
    </row>
    <row r="434" spans="6:12" x14ac:dyDescent="0.25">
      <c r="F434" s="3"/>
      <c r="G434" s="3"/>
      <c r="H434" s="3"/>
      <c r="I434" s="4"/>
      <c r="J434" s="4"/>
      <c r="K434" s="3"/>
      <c r="L434" s="3"/>
    </row>
    <row r="435" spans="6:12" x14ac:dyDescent="0.25">
      <c r="F435" s="3"/>
      <c r="G435" s="3"/>
      <c r="H435" s="3"/>
      <c r="I435" s="4"/>
      <c r="J435" s="4"/>
      <c r="K435" s="3"/>
      <c r="L435" s="3"/>
    </row>
    <row r="436" spans="6:12" x14ac:dyDescent="0.25">
      <c r="F436" s="3"/>
      <c r="G436" s="3"/>
      <c r="H436" s="3"/>
      <c r="I436" s="4"/>
      <c r="J436" s="4"/>
      <c r="K436" s="3"/>
      <c r="L436" s="3"/>
    </row>
    <row r="437" spans="6:12" x14ac:dyDescent="0.25">
      <c r="F437" s="3"/>
      <c r="G437" s="3"/>
      <c r="H437" s="3"/>
      <c r="I437" s="4"/>
      <c r="J437" s="4"/>
      <c r="K437" s="3"/>
      <c r="L437" s="3"/>
    </row>
    <row r="438" spans="6:12" x14ac:dyDescent="0.25">
      <c r="F438" s="3"/>
      <c r="G438" s="3"/>
      <c r="H438" s="3"/>
      <c r="I438" s="4"/>
      <c r="J438" s="4"/>
      <c r="K438" s="3"/>
      <c r="L438" s="3"/>
    </row>
    <row r="439" spans="6:12" x14ac:dyDescent="0.25">
      <c r="F439" s="3"/>
      <c r="G439" s="3"/>
      <c r="H439" s="3"/>
      <c r="I439" s="4"/>
      <c r="J439" s="4"/>
      <c r="K439" s="3"/>
      <c r="L439" s="3"/>
    </row>
    <row r="440" spans="6:12" x14ac:dyDescent="0.25">
      <c r="F440" s="3"/>
      <c r="G440" s="3"/>
      <c r="H440" s="3"/>
      <c r="I440" s="4"/>
      <c r="J440" s="4"/>
      <c r="K440" s="3"/>
      <c r="L440" s="3"/>
    </row>
    <row r="441" spans="6:12" x14ac:dyDescent="0.25">
      <c r="F441" s="3"/>
      <c r="G441" s="3"/>
      <c r="H441" s="3"/>
      <c r="I441" s="4"/>
      <c r="J441" s="4"/>
      <c r="K441" s="3"/>
      <c r="L441" s="3"/>
    </row>
    <row r="442" spans="6:12" x14ac:dyDescent="0.25">
      <c r="F442" s="3"/>
      <c r="G442" s="3"/>
      <c r="H442" s="3"/>
      <c r="I442" s="4"/>
      <c r="J442" s="4"/>
      <c r="K442" s="3"/>
      <c r="L442" s="3"/>
    </row>
    <row r="443" spans="6:12" x14ac:dyDescent="0.25">
      <c r="F443" s="3"/>
      <c r="G443" s="3"/>
      <c r="H443" s="3"/>
      <c r="I443" s="4"/>
      <c r="J443" s="4"/>
      <c r="K443" s="3"/>
      <c r="L443" s="3"/>
    </row>
    <row r="444" spans="6:12" x14ac:dyDescent="0.25">
      <c r="F444" s="3"/>
      <c r="G444" s="3"/>
      <c r="H444" s="3"/>
      <c r="I444" s="4"/>
      <c r="J444" s="4"/>
      <c r="K444" s="3"/>
      <c r="L444" s="3"/>
    </row>
    <row r="445" spans="6:12" x14ac:dyDescent="0.25">
      <c r="F445" s="3"/>
      <c r="G445" s="3"/>
      <c r="H445" s="3"/>
      <c r="I445" s="4"/>
      <c r="J445" s="4"/>
      <c r="K445" s="3"/>
      <c r="L445" s="3"/>
    </row>
    <row r="446" spans="6:12" x14ac:dyDescent="0.25">
      <c r="F446" s="3"/>
      <c r="G446" s="3"/>
      <c r="H446" s="3"/>
      <c r="I446" s="4"/>
      <c r="J446" s="4"/>
      <c r="K446" s="3"/>
      <c r="L446" s="3"/>
    </row>
    <row r="447" spans="6:12" x14ac:dyDescent="0.25">
      <c r="F447" s="3"/>
      <c r="G447" s="3"/>
      <c r="H447" s="3"/>
      <c r="I447" s="4"/>
      <c r="J447" s="4"/>
      <c r="K447" s="3"/>
      <c r="L447" s="3"/>
    </row>
    <row r="448" spans="6:12" x14ac:dyDescent="0.25">
      <c r="F448" s="3"/>
      <c r="G448" s="3"/>
      <c r="H448" s="3"/>
      <c r="I448" s="4"/>
      <c r="J448" s="4"/>
      <c r="K448" s="3"/>
      <c r="L448" s="3"/>
    </row>
    <row r="449" spans="6:12" x14ac:dyDescent="0.25">
      <c r="F449" s="3"/>
      <c r="G449" s="3"/>
      <c r="H449" s="3"/>
      <c r="I449" s="4"/>
      <c r="J449" s="4"/>
      <c r="K449" s="3"/>
      <c r="L449" s="3"/>
    </row>
    <row r="450" spans="6:12" x14ac:dyDescent="0.25">
      <c r="F450" s="3"/>
      <c r="G450" s="3"/>
      <c r="H450" s="3"/>
      <c r="I450" s="4"/>
      <c r="J450" s="4"/>
      <c r="K450" s="3"/>
      <c r="L450" s="3"/>
    </row>
    <row r="451" spans="6:12" x14ac:dyDescent="0.25">
      <c r="F451" s="3"/>
      <c r="G451" s="3"/>
      <c r="H451" s="3"/>
      <c r="I451" s="4"/>
      <c r="J451" s="4"/>
      <c r="K451" s="3"/>
      <c r="L451" s="3"/>
    </row>
    <row r="452" spans="6:12" x14ac:dyDescent="0.25">
      <c r="F452" s="3"/>
      <c r="G452" s="3"/>
      <c r="H452" s="3"/>
      <c r="I452" s="4"/>
      <c r="J452" s="4"/>
      <c r="K452" s="3"/>
      <c r="L452" s="3"/>
    </row>
    <row r="453" spans="6:12" x14ac:dyDescent="0.25">
      <c r="F453" s="3"/>
      <c r="G453" s="3"/>
      <c r="H453" s="3"/>
      <c r="I453" s="4"/>
      <c r="J453" s="4"/>
      <c r="K453" s="3"/>
      <c r="L453" s="3"/>
    </row>
    <row r="454" spans="6:12" x14ac:dyDescent="0.25">
      <c r="F454" s="3"/>
      <c r="G454" s="3"/>
      <c r="H454" s="3"/>
      <c r="I454" s="4"/>
      <c r="J454" s="4"/>
      <c r="K454" s="3"/>
      <c r="L454" s="3"/>
    </row>
    <row r="455" spans="6:12" x14ac:dyDescent="0.25">
      <c r="F455" s="3"/>
      <c r="G455" s="3"/>
      <c r="H455" s="3"/>
      <c r="I455" s="4"/>
      <c r="J455" s="4"/>
      <c r="K455" s="3"/>
      <c r="L455" s="3"/>
    </row>
    <row r="456" spans="6:12" x14ac:dyDescent="0.25">
      <c r="F456" s="3"/>
      <c r="G456" s="3"/>
      <c r="H456" s="3"/>
      <c r="I456" s="4"/>
      <c r="J456" s="4"/>
      <c r="K456" s="3"/>
      <c r="L456" s="3"/>
    </row>
    <row r="457" spans="6:12" x14ac:dyDescent="0.25">
      <c r="F457" s="3"/>
      <c r="G457" s="3"/>
      <c r="H457" s="3"/>
      <c r="I457" s="4"/>
      <c r="J457" s="4"/>
      <c r="K457" s="3"/>
      <c r="L457" s="3"/>
    </row>
    <row r="458" spans="6:12" x14ac:dyDescent="0.25">
      <c r="F458" s="3"/>
      <c r="G458" s="3"/>
      <c r="H458" s="3"/>
      <c r="I458" s="4"/>
      <c r="J458" s="4"/>
      <c r="K458" s="3"/>
      <c r="L458" s="3"/>
    </row>
    <row r="459" spans="6:12" x14ac:dyDescent="0.25">
      <c r="F459" s="3"/>
      <c r="G459" s="3"/>
      <c r="H459" s="3"/>
      <c r="I459" s="4"/>
      <c r="J459" s="4"/>
      <c r="K459" s="3"/>
      <c r="L459" s="3"/>
    </row>
    <row r="460" spans="6:12" x14ac:dyDescent="0.25">
      <c r="F460" s="3"/>
      <c r="G460" s="3"/>
      <c r="H460" s="3"/>
      <c r="I460" s="4"/>
      <c r="J460" s="4"/>
      <c r="K460" s="3"/>
      <c r="L460" s="3"/>
    </row>
    <row r="461" spans="6:12" x14ac:dyDescent="0.25">
      <c r="F461" s="3"/>
      <c r="G461" s="3"/>
      <c r="H461" s="3"/>
      <c r="I461" s="4"/>
      <c r="J461" s="4"/>
      <c r="K461" s="3"/>
      <c r="L461" s="3"/>
    </row>
    <row r="462" spans="6:12" x14ac:dyDescent="0.25">
      <c r="F462" s="3"/>
      <c r="G462" s="3"/>
      <c r="H462" s="3"/>
      <c r="I462" s="4"/>
      <c r="J462" s="4"/>
      <c r="K462" s="3"/>
      <c r="L462" s="3"/>
    </row>
    <row r="463" spans="6:12" x14ac:dyDescent="0.25">
      <c r="F463" s="3"/>
      <c r="G463" s="3"/>
      <c r="H463" s="3"/>
      <c r="I463" s="4"/>
      <c r="J463" s="4"/>
      <c r="K463" s="3"/>
      <c r="L463" s="3"/>
    </row>
    <row r="464" spans="6:12" x14ac:dyDescent="0.25">
      <c r="F464" s="3"/>
      <c r="G464" s="3"/>
      <c r="H464" s="3"/>
      <c r="I464" s="4"/>
      <c r="J464" s="4"/>
      <c r="K464" s="3"/>
      <c r="L464" s="3"/>
    </row>
    <row r="465" spans="6:12" x14ac:dyDescent="0.25">
      <c r="F465" s="3"/>
      <c r="G465" s="3"/>
      <c r="H465" s="3"/>
      <c r="I465" s="4"/>
      <c r="J465" s="4"/>
      <c r="K465" s="3"/>
      <c r="L465" s="3"/>
    </row>
    <row r="466" spans="6:12" x14ac:dyDescent="0.25">
      <c r="F466" s="3"/>
      <c r="G466" s="3"/>
      <c r="H466" s="3"/>
      <c r="I466" s="4"/>
      <c r="J466" s="4"/>
      <c r="K466" s="3"/>
      <c r="L466" s="3"/>
    </row>
    <row r="467" spans="6:12" x14ac:dyDescent="0.25">
      <c r="F467" s="3"/>
      <c r="G467" s="3"/>
      <c r="H467" s="3"/>
      <c r="I467" s="4"/>
      <c r="J467" s="4"/>
      <c r="K467" s="3"/>
      <c r="L467" s="3"/>
    </row>
    <row r="468" spans="6:12" x14ac:dyDescent="0.25">
      <c r="F468" s="3"/>
      <c r="G468" s="3"/>
      <c r="H468" s="3"/>
      <c r="I468" s="4"/>
      <c r="J468" s="4"/>
      <c r="K468" s="3"/>
      <c r="L468" s="3"/>
    </row>
    <row r="469" spans="6:12" x14ac:dyDescent="0.25">
      <c r="F469" s="3"/>
      <c r="G469" s="3"/>
      <c r="H469" s="3"/>
      <c r="I469" s="4"/>
      <c r="J469" s="4"/>
      <c r="K469" s="3"/>
      <c r="L469" s="3"/>
    </row>
    <row r="470" spans="6:12" x14ac:dyDescent="0.25">
      <c r="F470" s="3"/>
      <c r="G470" s="3"/>
      <c r="H470" s="3"/>
      <c r="I470" s="4"/>
      <c r="J470" s="4"/>
      <c r="K470" s="3"/>
      <c r="L470" s="3"/>
    </row>
    <row r="471" spans="6:12" x14ac:dyDescent="0.25">
      <c r="F471" s="3"/>
      <c r="G471" s="3"/>
      <c r="H471" s="3"/>
      <c r="I471" s="4"/>
      <c r="J471" s="4"/>
      <c r="K471" s="3"/>
      <c r="L471" s="3"/>
    </row>
    <row r="472" spans="6:12" x14ac:dyDescent="0.25">
      <c r="F472" s="3"/>
      <c r="G472" s="3"/>
      <c r="H472" s="3"/>
      <c r="I472" s="4"/>
      <c r="J472" s="4"/>
      <c r="K472" s="3"/>
      <c r="L472" s="3"/>
    </row>
    <row r="473" spans="6:12" x14ac:dyDescent="0.25">
      <c r="F473" s="3"/>
      <c r="G473" s="3"/>
      <c r="H473" s="3"/>
      <c r="I473" s="4"/>
      <c r="J473" s="4"/>
      <c r="K473" s="3"/>
      <c r="L473" s="3"/>
    </row>
    <row r="474" spans="6:12" x14ac:dyDescent="0.25">
      <c r="F474" s="3"/>
      <c r="G474" s="3"/>
      <c r="H474" s="3"/>
      <c r="I474" s="4"/>
      <c r="J474" s="4"/>
      <c r="K474" s="3"/>
      <c r="L474" s="3"/>
    </row>
    <row r="475" spans="6:12" x14ac:dyDescent="0.25">
      <c r="F475" s="3"/>
      <c r="G475" s="3"/>
      <c r="H475" s="3"/>
      <c r="I475" s="4"/>
      <c r="J475" s="4"/>
      <c r="K475" s="3"/>
      <c r="L475" s="3"/>
    </row>
    <row r="476" spans="6:12" x14ac:dyDescent="0.25">
      <c r="F476" s="3"/>
      <c r="G476" s="3"/>
      <c r="H476" s="3"/>
      <c r="I476" s="4"/>
      <c r="J476" s="4"/>
      <c r="K476" s="3"/>
      <c r="L476" s="3"/>
    </row>
    <row r="477" spans="6:12" x14ac:dyDescent="0.25">
      <c r="F477" s="3"/>
      <c r="G477" s="3"/>
      <c r="H477" s="3"/>
      <c r="I477" s="4"/>
      <c r="J477" s="4"/>
      <c r="K477" s="3"/>
      <c r="L477" s="3"/>
    </row>
    <row r="478" spans="6:12" x14ac:dyDescent="0.25">
      <c r="F478" s="3"/>
      <c r="G478" s="3"/>
      <c r="H478" s="3"/>
      <c r="I478" s="4"/>
      <c r="J478" s="4"/>
      <c r="K478" s="3"/>
      <c r="L478" s="3"/>
    </row>
    <row r="479" spans="6:12" x14ac:dyDescent="0.25">
      <c r="F479" s="3"/>
      <c r="G479" s="3"/>
      <c r="H479" s="3"/>
      <c r="I479" s="4"/>
      <c r="J479" s="4"/>
      <c r="K479" s="3"/>
      <c r="L479" s="3"/>
    </row>
    <row r="480" spans="6:12" x14ac:dyDescent="0.25">
      <c r="F480" s="3"/>
      <c r="G480" s="3"/>
      <c r="H480" s="3"/>
      <c r="I480" s="4"/>
      <c r="J480" s="4"/>
      <c r="K480" s="3"/>
      <c r="L480" s="3"/>
    </row>
    <row r="481" spans="6:12" x14ac:dyDescent="0.25">
      <c r="F481" s="3"/>
      <c r="G481" s="3"/>
      <c r="H481" s="3"/>
      <c r="I481" s="4"/>
      <c r="J481" s="4"/>
      <c r="K481" s="3"/>
      <c r="L481" s="3"/>
    </row>
    <row r="482" spans="6:12" x14ac:dyDescent="0.25">
      <c r="F482" s="3"/>
      <c r="G482" s="3"/>
      <c r="H482" s="3"/>
      <c r="I482" s="4"/>
      <c r="J482" s="4"/>
      <c r="K482" s="3"/>
      <c r="L482" s="3"/>
    </row>
    <row r="483" spans="6:12" x14ac:dyDescent="0.25">
      <c r="F483" s="3"/>
      <c r="G483" s="3"/>
      <c r="H483" s="3"/>
      <c r="I483" s="4"/>
      <c r="J483" s="4"/>
      <c r="K483" s="3"/>
      <c r="L483" s="3"/>
    </row>
    <row r="484" spans="6:12" x14ac:dyDescent="0.25">
      <c r="F484" s="3"/>
      <c r="G484" s="3"/>
      <c r="H484" s="3"/>
      <c r="I484" s="4"/>
      <c r="J484" s="4"/>
      <c r="K484" s="3"/>
      <c r="L484" s="3"/>
    </row>
    <row r="485" spans="6:12" x14ac:dyDescent="0.25">
      <c r="F485" s="3"/>
      <c r="G485" s="3"/>
      <c r="H485" s="3"/>
      <c r="I485" s="4"/>
      <c r="J485" s="4"/>
      <c r="K485" s="3"/>
      <c r="L485" s="3"/>
    </row>
    <row r="486" spans="6:12" x14ac:dyDescent="0.25">
      <c r="F486" s="3"/>
      <c r="G486" s="3"/>
      <c r="H486" s="3"/>
      <c r="I486" s="4"/>
      <c r="J486" s="4"/>
      <c r="K486" s="3"/>
      <c r="L486" s="3"/>
    </row>
    <row r="487" spans="6:12" x14ac:dyDescent="0.25">
      <c r="F487" s="3"/>
      <c r="G487" s="3"/>
      <c r="H487" s="3"/>
      <c r="I487" s="4"/>
      <c r="J487" s="4"/>
      <c r="K487" s="3"/>
      <c r="L487" s="3"/>
    </row>
    <row r="488" spans="6:12" x14ac:dyDescent="0.25">
      <c r="F488" s="3"/>
      <c r="G488" s="3"/>
      <c r="H488" s="3"/>
      <c r="I488" s="4"/>
      <c r="J488" s="4"/>
      <c r="K488" s="3"/>
      <c r="L488" s="3"/>
    </row>
    <row r="489" spans="6:12" x14ac:dyDescent="0.25">
      <c r="F489" s="3"/>
      <c r="G489" s="3"/>
      <c r="H489" s="3"/>
      <c r="I489" s="4"/>
      <c r="J489" s="4"/>
      <c r="K489" s="3"/>
      <c r="L489" s="3"/>
    </row>
    <row r="490" spans="6:12" x14ac:dyDescent="0.25">
      <c r="F490" s="3"/>
      <c r="G490" s="3"/>
      <c r="H490" s="3"/>
      <c r="I490" s="4"/>
      <c r="J490" s="4"/>
      <c r="K490" s="3"/>
      <c r="L490" s="3"/>
    </row>
    <row r="491" spans="6:12" x14ac:dyDescent="0.25">
      <c r="F491" s="3"/>
      <c r="G491" s="3"/>
      <c r="H491" s="3"/>
      <c r="I491" s="4"/>
      <c r="J491" s="4"/>
      <c r="K491" s="3"/>
      <c r="L491" s="3"/>
    </row>
    <row r="492" spans="6:12" x14ac:dyDescent="0.25">
      <c r="F492" s="3"/>
      <c r="G492" s="3"/>
      <c r="H492" s="3"/>
      <c r="I492" s="4"/>
      <c r="J492" s="4"/>
      <c r="K492" s="3"/>
      <c r="L492" s="3"/>
    </row>
    <row r="493" spans="6:12" x14ac:dyDescent="0.25">
      <c r="F493" s="3"/>
      <c r="G493" s="3"/>
      <c r="H493" s="3"/>
      <c r="I493" s="4"/>
      <c r="J493" s="4"/>
      <c r="K493" s="3"/>
      <c r="L493" s="3"/>
    </row>
    <row r="494" spans="6:12" x14ac:dyDescent="0.25">
      <c r="F494" s="3"/>
      <c r="G494" s="3"/>
      <c r="H494" s="3"/>
      <c r="I494" s="4"/>
      <c r="J494" s="4"/>
      <c r="K494" s="3"/>
      <c r="L494" s="3"/>
    </row>
    <row r="495" spans="6:12" x14ac:dyDescent="0.25">
      <c r="F495" s="3"/>
      <c r="G495" s="3"/>
      <c r="H495" s="3"/>
      <c r="I495" s="4"/>
      <c r="J495" s="4"/>
      <c r="K495" s="3"/>
      <c r="L495" s="3"/>
    </row>
    <row r="496" spans="6:12" x14ac:dyDescent="0.25">
      <c r="F496" s="3"/>
      <c r="G496" s="3"/>
      <c r="H496" s="3"/>
      <c r="I496" s="4"/>
      <c r="J496" s="4"/>
      <c r="K496" s="3"/>
      <c r="L496" s="3"/>
    </row>
    <row r="497" spans="6:12" x14ac:dyDescent="0.25">
      <c r="F497" s="3"/>
      <c r="G497" s="3"/>
      <c r="H497" s="3"/>
      <c r="I497" s="4"/>
      <c r="J497" s="4"/>
      <c r="K497" s="3"/>
      <c r="L497" s="3"/>
    </row>
    <row r="498" spans="6:12" x14ac:dyDescent="0.25">
      <c r="F498" s="3"/>
      <c r="G498" s="3"/>
      <c r="H498" s="3"/>
      <c r="I498" s="4"/>
      <c r="J498" s="4"/>
      <c r="K498" s="3"/>
      <c r="L498" s="3"/>
    </row>
    <row r="499" spans="6:12" x14ac:dyDescent="0.25">
      <c r="F499" s="3"/>
      <c r="G499" s="3"/>
      <c r="H499" s="3"/>
      <c r="I499" s="4"/>
      <c r="J499" s="4"/>
      <c r="K499" s="3"/>
      <c r="L499" s="3"/>
    </row>
    <row r="500" spans="6:12" x14ac:dyDescent="0.25">
      <c r="F500" s="3"/>
      <c r="G500" s="3"/>
      <c r="H500" s="3"/>
      <c r="I500" s="4"/>
      <c r="J500" s="4"/>
      <c r="K500" s="3"/>
      <c r="L500" s="3"/>
    </row>
    <row r="501" spans="6:12" x14ac:dyDescent="0.25">
      <c r="F501" s="3"/>
      <c r="G501" s="3"/>
      <c r="H501" s="3"/>
      <c r="I501" s="4"/>
      <c r="J501" s="4"/>
      <c r="K501" s="3"/>
      <c r="L501" s="3"/>
    </row>
    <row r="502" spans="6:12" x14ac:dyDescent="0.25">
      <c r="F502" s="3"/>
      <c r="G502" s="3"/>
      <c r="H502" s="3"/>
      <c r="I502" s="4"/>
      <c r="J502" s="4"/>
      <c r="K502" s="3"/>
      <c r="L502" s="3"/>
    </row>
    <row r="503" spans="6:12" x14ac:dyDescent="0.25">
      <c r="F503" s="3"/>
      <c r="G503" s="3"/>
      <c r="H503" s="3"/>
      <c r="I503" s="4"/>
      <c r="J503" s="4"/>
      <c r="K503" s="3"/>
      <c r="L503" s="3"/>
    </row>
    <row r="504" spans="6:12" x14ac:dyDescent="0.25">
      <c r="F504" s="3"/>
      <c r="G504" s="3"/>
      <c r="H504" s="3"/>
      <c r="I504" s="4"/>
      <c r="J504" s="4"/>
      <c r="K504" s="3"/>
      <c r="L504" s="3"/>
    </row>
    <row r="505" spans="6:12" x14ac:dyDescent="0.25">
      <c r="F505" s="3"/>
      <c r="G505" s="3"/>
      <c r="H505" s="3"/>
      <c r="I505" s="4"/>
      <c r="J505" s="4"/>
      <c r="K505" s="3"/>
      <c r="L505" s="3"/>
    </row>
    <row r="506" spans="6:12" x14ac:dyDescent="0.25">
      <c r="F506" s="3"/>
      <c r="G506" s="3"/>
      <c r="H506" s="3"/>
      <c r="I506" s="4"/>
      <c r="J506" s="4"/>
      <c r="K506" s="3"/>
      <c r="L506" s="3"/>
    </row>
    <row r="507" spans="6:12" x14ac:dyDescent="0.25">
      <c r="F507" s="3"/>
      <c r="G507" s="3"/>
      <c r="H507" s="3"/>
      <c r="I507" s="4"/>
      <c r="J507" s="4"/>
      <c r="K507" s="3"/>
      <c r="L507" s="3"/>
    </row>
    <row r="508" spans="6:12" x14ac:dyDescent="0.25">
      <c r="F508" s="3"/>
      <c r="G508" s="3"/>
      <c r="H508" s="3"/>
      <c r="I508" s="4"/>
      <c r="J508" s="4"/>
      <c r="K508" s="3"/>
      <c r="L50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4E2F-F8AC-43D9-8484-FD0ACA683D96}">
  <dimension ref="A1:L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10" width="23.28515625" style="6" customWidth="1"/>
    <col min="11" max="12" width="17.28515625" style="6" bestFit="1" customWidth="1"/>
    <col min="13" max="16384" width="9.140625" style="2"/>
  </cols>
  <sheetData>
    <row r="1" spans="1:12" x14ac:dyDescent="0.25">
      <c r="A1" s="11" t="s">
        <v>52</v>
      </c>
    </row>
    <row r="2" spans="1:12" x14ac:dyDescent="0.25">
      <c r="A2" s="2" t="s">
        <v>23</v>
      </c>
      <c r="B2" s="2" t="s">
        <v>33</v>
      </c>
    </row>
    <row r="3" spans="1:12" x14ac:dyDescent="0.25">
      <c r="A3" s="2" t="s">
        <v>24</v>
      </c>
      <c r="B3" s="10" t="s">
        <v>35</v>
      </c>
    </row>
    <row r="4" spans="1:12" x14ac:dyDescent="0.25">
      <c r="A4" s="2" t="s">
        <v>26</v>
      </c>
    </row>
    <row r="5" spans="1:12" x14ac:dyDescent="0.25">
      <c r="A5" s="2" t="s">
        <v>29</v>
      </c>
      <c r="B5" s="2" t="s">
        <v>30</v>
      </c>
    </row>
    <row r="7" spans="1:12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51</v>
      </c>
      <c r="K7" s="6" t="s">
        <v>22</v>
      </c>
      <c r="L7" s="6" t="s">
        <v>21</v>
      </c>
    </row>
    <row r="8" spans="1:12" x14ac:dyDescent="0.25">
      <c r="A8" s="2">
        <v>1000000</v>
      </c>
      <c r="B8" s="2">
        <v>-0.411914</v>
      </c>
      <c r="C8" s="2">
        <v>0.50873199999999996</v>
      </c>
      <c r="D8" s="2">
        <v>0.48809799999999998</v>
      </c>
      <c r="E8" s="2">
        <v>0.45188400000000001</v>
      </c>
      <c r="F8" s="3"/>
      <c r="G8" s="3">
        <f>A8/1000000</f>
        <v>1</v>
      </c>
      <c r="H8" s="3">
        <f>(1 + IMABS(COMPLEX(B8,C8)))/(1-IMABS(COMPLEX(B8,C8)))</f>
        <v>4.7901348250575992</v>
      </c>
      <c r="I8" s="4">
        <f>IMABS(-20*LOG10(IMABS(COMPLEX(D8,E8))))</f>
        <v>3.5414678732527887</v>
      </c>
      <c r="J8" s="4">
        <f>I8/2</f>
        <v>1.7707339366263943</v>
      </c>
      <c r="K8" s="3">
        <f>POWER(10,-1*J8/10) * 100</f>
        <v>66.51607377619338</v>
      </c>
      <c r="L8" s="3">
        <f>100-K8</f>
        <v>33.48392622380662</v>
      </c>
    </row>
    <row r="9" spans="1:12" x14ac:dyDescent="0.25">
      <c r="A9" s="2">
        <v>1290000</v>
      </c>
      <c r="B9" s="2">
        <v>-0.27315299999999998</v>
      </c>
      <c r="C9" s="2">
        <v>0.46001700000000001</v>
      </c>
      <c r="D9" s="2">
        <v>0.64587399999999995</v>
      </c>
      <c r="E9" s="2">
        <v>0.40663100000000002</v>
      </c>
      <c r="F9" s="3"/>
      <c r="G9" s="3">
        <f t="shared" ref="G9:G72" si="0">A9/1000000</f>
        <v>1.29</v>
      </c>
      <c r="H9" s="3">
        <f t="shared" ref="H9:H72" si="1">(1 + IMABS(COMPLEX(B9,C9)))/(1-IMABS(COMPLEX(B9,C9)))</f>
        <v>3.3011029460238972</v>
      </c>
      <c r="I9" s="4">
        <f t="shared" ref="I9:I72" si="2">IMABS(-20*LOG10(IMABS(COMPLEX(D9,E9))))</f>
        <v>2.3470258361046943</v>
      </c>
      <c r="J9" s="4">
        <f t="shared" ref="J9:J72" si="3">I9/2</f>
        <v>1.1735129180523471</v>
      </c>
      <c r="K9" s="3">
        <f t="shared" ref="K9:K72" si="4">POWER(10,-1*J9/10) * 100</f>
        <v>76.321818245964252</v>
      </c>
      <c r="L9" s="3">
        <f t="shared" ref="L9:L72" si="5">100-K9</f>
        <v>23.678181754035748</v>
      </c>
    </row>
    <row r="10" spans="1:12" x14ac:dyDescent="0.25">
      <c r="A10" s="2">
        <v>1580000</v>
      </c>
      <c r="B10" s="2">
        <v>-0.18948899999999999</v>
      </c>
      <c r="C10" s="2">
        <v>0.390098</v>
      </c>
      <c r="D10" s="2">
        <v>0.74681900000000001</v>
      </c>
      <c r="E10" s="2">
        <v>0.324042</v>
      </c>
      <c r="F10" s="3"/>
      <c r="G10" s="3">
        <f t="shared" si="0"/>
        <v>1.58</v>
      </c>
      <c r="H10" s="3">
        <f t="shared" si="1"/>
        <v>2.5316023685830022</v>
      </c>
      <c r="I10" s="4">
        <f t="shared" si="2"/>
        <v>1.7865561308408942</v>
      </c>
      <c r="J10" s="4">
        <f t="shared" si="3"/>
        <v>0.89327806542044708</v>
      </c>
      <c r="K10" s="3">
        <f t="shared" si="4"/>
        <v>81.408957524648358</v>
      </c>
      <c r="L10" s="3">
        <f t="shared" si="5"/>
        <v>18.591042475351642</v>
      </c>
    </row>
    <row r="11" spans="1:12" x14ac:dyDescent="0.25">
      <c r="A11" s="2">
        <v>1870000</v>
      </c>
      <c r="B11" s="2">
        <v>-0.143842</v>
      </c>
      <c r="C11" s="2">
        <v>0.32833299999999999</v>
      </c>
      <c r="D11" s="2">
        <v>0.80351899999999998</v>
      </c>
      <c r="E11" s="2">
        <v>0.240174</v>
      </c>
      <c r="F11" s="3"/>
      <c r="G11" s="3">
        <f t="shared" si="0"/>
        <v>1.87</v>
      </c>
      <c r="H11" s="3">
        <f t="shared" si="1"/>
        <v>2.1174951860487039</v>
      </c>
      <c r="I11" s="4">
        <f t="shared" si="2"/>
        <v>1.528431216181114</v>
      </c>
      <c r="J11" s="4">
        <f t="shared" si="3"/>
        <v>0.764215608090557</v>
      </c>
      <c r="K11" s="3">
        <f t="shared" si="4"/>
        <v>83.864553515594423</v>
      </c>
      <c r="L11" s="3">
        <f t="shared" si="5"/>
        <v>16.135446484405577</v>
      </c>
    </row>
    <row r="12" spans="1:12" x14ac:dyDescent="0.25">
      <c r="A12" s="2">
        <v>2160000</v>
      </c>
      <c r="B12" s="2">
        <v>-0.119029</v>
      </c>
      <c r="C12" s="2">
        <v>0.277947</v>
      </c>
      <c r="D12" s="2">
        <v>0.833874</v>
      </c>
      <c r="E12" s="2">
        <v>0.16603399999999999</v>
      </c>
      <c r="F12" s="3"/>
      <c r="G12" s="3">
        <f t="shared" si="0"/>
        <v>2.16</v>
      </c>
      <c r="H12" s="3">
        <f t="shared" si="1"/>
        <v>1.8668139945825182</v>
      </c>
      <c r="I12" s="4">
        <f t="shared" si="2"/>
        <v>1.4091388302911845</v>
      </c>
      <c r="J12" s="4">
        <f t="shared" si="3"/>
        <v>0.70456941514559224</v>
      </c>
      <c r="K12" s="3">
        <f t="shared" si="4"/>
        <v>85.024298705252491</v>
      </c>
      <c r="L12" s="3">
        <f t="shared" si="5"/>
        <v>14.975701294747509</v>
      </c>
    </row>
    <row r="13" spans="1:12" x14ac:dyDescent="0.25">
      <c r="A13" s="2">
        <v>2450000</v>
      </c>
      <c r="B13" s="2">
        <v>-0.10452</v>
      </c>
      <c r="C13" s="2">
        <v>0.238844</v>
      </c>
      <c r="D13" s="2">
        <v>0.84973200000000004</v>
      </c>
      <c r="E13" s="2">
        <v>0.102821</v>
      </c>
      <c r="F13" s="3"/>
      <c r="G13" s="3">
        <f t="shared" si="0"/>
        <v>2.4500000000000002</v>
      </c>
      <c r="H13" s="3">
        <f t="shared" si="1"/>
        <v>1.7053066264880905</v>
      </c>
      <c r="I13" s="4">
        <f t="shared" si="2"/>
        <v>1.3512322739051066</v>
      </c>
      <c r="J13" s="4">
        <f t="shared" si="3"/>
        <v>0.67561613695255329</v>
      </c>
      <c r="K13" s="3">
        <f t="shared" si="4"/>
        <v>85.593027161387397</v>
      </c>
      <c r="L13" s="3">
        <f t="shared" si="5"/>
        <v>14.406972838612603</v>
      </c>
    </row>
    <row r="14" spans="1:12" x14ac:dyDescent="0.25">
      <c r="A14" s="2">
        <v>2740000</v>
      </c>
      <c r="B14" s="2">
        <v>-9.4989000000000004E-2</v>
      </c>
      <c r="C14" s="2">
        <v>0.20761399999999999</v>
      </c>
      <c r="D14" s="2">
        <v>0.85805299999999995</v>
      </c>
      <c r="E14" s="2">
        <v>4.7795999999999998E-2</v>
      </c>
      <c r="F14" s="3"/>
      <c r="G14" s="3">
        <f t="shared" si="0"/>
        <v>2.74</v>
      </c>
      <c r="H14" s="3">
        <f t="shared" si="1"/>
        <v>1.5917218432271387</v>
      </c>
      <c r="I14" s="4">
        <f t="shared" si="2"/>
        <v>1.3162632580242346</v>
      </c>
      <c r="J14" s="4">
        <f t="shared" si="3"/>
        <v>0.6581316290121173</v>
      </c>
      <c r="K14" s="3">
        <f t="shared" si="4"/>
        <v>85.938315577220834</v>
      </c>
      <c r="L14" s="3">
        <f t="shared" si="5"/>
        <v>14.061684422779166</v>
      </c>
    </row>
    <row r="15" spans="1:12" x14ac:dyDescent="0.25">
      <c r="A15" s="2">
        <v>3030000</v>
      </c>
      <c r="B15" s="2">
        <v>-8.9510999999999993E-2</v>
      </c>
      <c r="C15" s="2">
        <v>0.18260599999999999</v>
      </c>
      <c r="D15" s="2">
        <v>0.86185900000000004</v>
      </c>
      <c r="E15" s="2">
        <v>-5.1699999999999999E-4</v>
      </c>
      <c r="F15" s="3"/>
      <c r="G15" s="3">
        <f t="shared" si="0"/>
        <v>3.03</v>
      </c>
      <c r="H15" s="3">
        <f t="shared" si="1"/>
        <v>1.5105588587178038</v>
      </c>
      <c r="I15" s="4">
        <f t="shared" si="2"/>
        <v>1.2912740147282167</v>
      </c>
      <c r="J15" s="4">
        <f t="shared" si="3"/>
        <v>0.64563700736410834</v>
      </c>
      <c r="K15" s="3">
        <f t="shared" si="4"/>
        <v>86.185915506537384</v>
      </c>
      <c r="L15" s="3">
        <f t="shared" si="5"/>
        <v>13.814084493462616</v>
      </c>
    </row>
    <row r="16" spans="1:12" x14ac:dyDescent="0.25">
      <c r="A16" s="2">
        <v>3320000</v>
      </c>
      <c r="B16" s="2">
        <v>-8.5730000000000001E-2</v>
      </c>
      <c r="C16" s="2">
        <v>0.16123100000000001</v>
      </c>
      <c r="D16" s="2">
        <v>0.862514</v>
      </c>
      <c r="E16" s="2">
        <v>-4.4614000000000001E-2</v>
      </c>
      <c r="F16" s="3"/>
      <c r="G16" s="3">
        <f t="shared" si="0"/>
        <v>3.32</v>
      </c>
      <c r="H16" s="3">
        <f t="shared" si="1"/>
        <v>1.4468014005836614</v>
      </c>
      <c r="I16" s="4">
        <f t="shared" si="2"/>
        <v>1.2730727702664808</v>
      </c>
      <c r="J16" s="4">
        <f t="shared" si="3"/>
        <v>0.6365363851332404</v>
      </c>
      <c r="K16" s="3">
        <f t="shared" si="4"/>
        <v>86.366707080448549</v>
      </c>
      <c r="L16" s="3">
        <f t="shared" si="5"/>
        <v>13.633292919551451</v>
      </c>
    </row>
    <row r="17" spans="1:12" x14ac:dyDescent="0.25">
      <c r="A17" s="2">
        <v>3610000</v>
      </c>
      <c r="B17" s="2">
        <v>-8.3172999999999997E-2</v>
      </c>
      <c r="C17" s="2">
        <v>0.14236699999999999</v>
      </c>
      <c r="D17" s="2">
        <v>0.86032900000000001</v>
      </c>
      <c r="E17" s="2">
        <v>-8.4548999999999999E-2</v>
      </c>
      <c r="F17" s="3"/>
      <c r="G17" s="3">
        <f t="shared" si="0"/>
        <v>3.61</v>
      </c>
      <c r="H17" s="3">
        <f t="shared" si="1"/>
        <v>1.3948714630575321</v>
      </c>
      <c r="I17" s="4">
        <f t="shared" si="2"/>
        <v>1.2649657855245742</v>
      </c>
      <c r="J17" s="4">
        <f t="shared" si="3"/>
        <v>0.63248289276228709</v>
      </c>
      <c r="K17" s="3">
        <f t="shared" si="4"/>
        <v>86.447355173076303</v>
      </c>
      <c r="L17" s="3">
        <f t="shared" si="5"/>
        <v>13.552644826923697</v>
      </c>
    </row>
    <row r="18" spans="1:12" x14ac:dyDescent="0.25">
      <c r="A18" s="2">
        <v>3900000</v>
      </c>
      <c r="B18" s="2">
        <v>-8.1767000000000006E-2</v>
      </c>
      <c r="C18" s="2">
        <v>0.126364</v>
      </c>
      <c r="D18" s="2">
        <v>0.85714599999999996</v>
      </c>
      <c r="E18" s="2">
        <v>-0.12168</v>
      </c>
      <c r="F18" s="3"/>
      <c r="G18" s="3">
        <f t="shared" si="0"/>
        <v>3.9</v>
      </c>
      <c r="H18" s="3">
        <f t="shared" si="1"/>
        <v>1.354357864531393</v>
      </c>
      <c r="I18" s="4">
        <f t="shared" si="2"/>
        <v>1.2522529888270642</v>
      </c>
      <c r="J18" s="4">
        <f t="shared" si="3"/>
        <v>0.62612649441353208</v>
      </c>
      <c r="K18" s="3">
        <f t="shared" si="4"/>
        <v>86.573973439827739</v>
      </c>
      <c r="L18" s="3">
        <f t="shared" si="5"/>
        <v>13.426026560172261</v>
      </c>
    </row>
    <row r="19" spans="1:12" x14ac:dyDescent="0.25">
      <c r="A19" s="2">
        <v>4190000</v>
      </c>
      <c r="B19" s="2">
        <v>-8.1498000000000001E-2</v>
      </c>
      <c r="C19" s="2">
        <v>0.112446</v>
      </c>
      <c r="D19" s="2">
        <v>0.85155199999999998</v>
      </c>
      <c r="E19" s="2">
        <v>-0.15648899999999999</v>
      </c>
      <c r="F19" s="3"/>
      <c r="G19" s="3">
        <f t="shared" si="0"/>
        <v>4.1900000000000004</v>
      </c>
      <c r="H19" s="3">
        <f t="shared" si="1"/>
        <v>1.3225408668272267</v>
      </c>
      <c r="I19" s="4">
        <f t="shared" si="2"/>
        <v>1.251532639888747</v>
      </c>
      <c r="J19" s="4">
        <f t="shared" si="3"/>
        <v>0.62576631994437348</v>
      </c>
      <c r="K19" s="3">
        <f t="shared" si="4"/>
        <v>86.581153597362047</v>
      </c>
      <c r="L19" s="3">
        <f t="shared" si="5"/>
        <v>13.418846402637953</v>
      </c>
    </row>
    <row r="20" spans="1:12" x14ac:dyDescent="0.25">
      <c r="A20" s="2">
        <v>4480000</v>
      </c>
      <c r="B20" s="2">
        <v>-8.1596000000000002E-2</v>
      </c>
      <c r="C20" s="2">
        <v>0.100276</v>
      </c>
      <c r="D20" s="2">
        <v>0.84572199999999997</v>
      </c>
      <c r="E20" s="2">
        <v>-0.189967</v>
      </c>
      <c r="F20" s="3"/>
      <c r="G20" s="3">
        <f t="shared" si="0"/>
        <v>4.4800000000000004</v>
      </c>
      <c r="H20" s="3">
        <f t="shared" si="1"/>
        <v>1.2969482734266784</v>
      </c>
      <c r="I20" s="4">
        <f t="shared" si="2"/>
        <v>1.2416744183007768</v>
      </c>
      <c r="J20" s="4">
        <f t="shared" si="3"/>
        <v>0.62083720915038842</v>
      </c>
      <c r="K20" s="3">
        <f t="shared" si="4"/>
        <v>86.679476369726643</v>
      </c>
      <c r="L20" s="3">
        <f t="shared" si="5"/>
        <v>13.320523630273357</v>
      </c>
    </row>
    <row r="21" spans="1:12" x14ac:dyDescent="0.25">
      <c r="A21" s="2">
        <v>4770000</v>
      </c>
      <c r="B21" s="2">
        <v>-8.1445000000000004E-2</v>
      </c>
      <c r="C21" s="2">
        <v>8.9001999999999998E-2</v>
      </c>
      <c r="D21" s="2">
        <v>0.837839</v>
      </c>
      <c r="E21" s="2">
        <v>-0.22128400000000001</v>
      </c>
      <c r="F21" s="3"/>
      <c r="G21" s="3">
        <f t="shared" si="0"/>
        <v>4.7699999999999996</v>
      </c>
      <c r="H21" s="3">
        <f t="shared" si="1"/>
        <v>1.2743881689871424</v>
      </c>
      <c r="I21" s="4">
        <f t="shared" si="2"/>
        <v>1.2439429983308563</v>
      </c>
      <c r="J21" s="4">
        <f t="shared" si="3"/>
        <v>0.62197149916542815</v>
      </c>
      <c r="K21" s="3">
        <f t="shared" si="4"/>
        <v>86.656840386492291</v>
      </c>
      <c r="L21" s="3">
        <f t="shared" si="5"/>
        <v>13.343159613507709</v>
      </c>
    </row>
    <row r="22" spans="1:12" x14ac:dyDescent="0.25">
      <c r="A22" s="2">
        <v>5060000</v>
      </c>
      <c r="B22" s="2">
        <v>-8.2124000000000003E-2</v>
      </c>
      <c r="C22" s="2">
        <v>7.8590999999999994E-2</v>
      </c>
      <c r="D22" s="2">
        <v>0.82977100000000004</v>
      </c>
      <c r="E22" s="2">
        <v>-0.251494</v>
      </c>
      <c r="F22" s="3"/>
      <c r="G22" s="3">
        <f t="shared" si="0"/>
        <v>5.0599999999999996</v>
      </c>
      <c r="H22" s="3">
        <f t="shared" si="1"/>
        <v>1.2564961983753096</v>
      </c>
      <c r="I22" s="4">
        <f t="shared" si="2"/>
        <v>1.239155033872678</v>
      </c>
      <c r="J22" s="4">
        <f t="shared" si="3"/>
        <v>0.619577516936339</v>
      </c>
      <c r="K22" s="3">
        <f t="shared" si="4"/>
        <v>86.704621818966501</v>
      </c>
      <c r="L22" s="3">
        <f t="shared" si="5"/>
        <v>13.295378181033499</v>
      </c>
    </row>
    <row r="23" spans="1:12" x14ac:dyDescent="0.25">
      <c r="A23" s="2">
        <v>5350000</v>
      </c>
      <c r="B23" s="2">
        <v>-8.2584000000000005E-2</v>
      </c>
      <c r="C23" s="2">
        <v>6.9884000000000002E-2</v>
      </c>
      <c r="D23" s="2">
        <v>0.82082900000000003</v>
      </c>
      <c r="E23" s="2">
        <v>-0.28009600000000001</v>
      </c>
      <c r="F23" s="3"/>
      <c r="G23" s="3">
        <f t="shared" si="0"/>
        <v>5.35</v>
      </c>
      <c r="H23" s="3">
        <f t="shared" si="1"/>
        <v>1.2426163778816202</v>
      </c>
      <c r="I23" s="4">
        <f t="shared" si="2"/>
        <v>1.2365857836746599</v>
      </c>
      <c r="J23" s="4">
        <f t="shared" si="3"/>
        <v>0.61829289183732994</v>
      </c>
      <c r="K23" s="3">
        <f t="shared" si="4"/>
        <v>86.730272480662734</v>
      </c>
      <c r="L23" s="3">
        <f t="shared" si="5"/>
        <v>13.269727519337266</v>
      </c>
    </row>
    <row r="24" spans="1:12" x14ac:dyDescent="0.25">
      <c r="A24" s="2">
        <v>5640000</v>
      </c>
      <c r="B24" s="2">
        <v>-8.4609000000000004E-2</v>
      </c>
      <c r="C24" s="2">
        <v>6.1664999999999998E-2</v>
      </c>
      <c r="D24" s="2">
        <v>0.81068600000000002</v>
      </c>
      <c r="E24" s="2">
        <v>-0.30812400000000001</v>
      </c>
      <c r="F24" s="3"/>
      <c r="G24" s="3">
        <f t="shared" si="0"/>
        <v>5.64</v>
      </c>
      <c r="H24" s="3">
        <f t="shared" si="1"/>
        <v>1.2338781337936622</v>
      </c>
      <c r="I24" s="4">
        <f t="shared" si="2"/>
        <v>1.2369427566134481</v>
      </c>
      <c r="J24" s="4">
        <f t="shared" si="3"/>
        <v>0.61847137830672405</v>
      </c>
      <c r="K24" s="3">
        <f t="shared" si="4"/>
        <v>86.72670811070833</v>
      </c>
      <c r="L24" s="3">
        <f t="shared" si="5"/>
        <v>13.27329188929167</v>
      </c>
    </row>
    <row r="25" spans="1:12" x14ac:dyDescent="0.25">
      <c r="A25" s="2">
        <v>5930000</v>
      </c>
      <c r="B25" s="2">
        <v>-8.5749000000000006E-2</v>
      </c>
      <c r="C25" s="2">
        <v>5.4043000000000001E-2</v>
      </c>
      <c r="D25" s="2">
        <v>0.80008000000000001</v>
      </c>
      <c r="E25" s="2">
        <v>-0.33486700000000003</v>
      </c>
      <c r="F25" s="3"/>
      <c r="G25" s="3">
        <f t="shared" si="0"/>
        <v>5.93</v>
      </c>
      <c r="H25" s="3">
        <f t="shared" si="1"/>
        <v>1.2255815080757113</v>
      </c>
      <c r="I25" s="4">
        <f t="shared" si="2"/>
        <v>1.236297706783593</v>
      </c>
      <c r="J25" s="4">
        <f t="shared" si="3"/>
        <v>0.61814885339179648</v>
      </c>
      <c r="K25" s="3">
        <f t="shared" si="4"/>
        <v>86.733149031324814</v>
      </c>
      <c r="L25" s="3">
        <f t="shared" si="5"/>
        <v>13.266850968675186</v>
      </c>
    </row>
    <row r="26" spans="1:12" x14ac:dyDescent="0.25">
      <c r="A26" s="2">
        <v>6220000</v>
      </c>
      <c r="B26" s="2">
        <v>-8.8209999999999997E-2</v>
      </c>
      <c r="C26" s="2">
        <v>4.7447999999999997E-2</v>
      </c>
      <c r="D26" s="2">
        <v>0.78904700000000005</v>
      </c>
      <c r="E26" s="2">
        <v>-0.36060599999999998</v>
      </c>
      <c r="F26" s="3"/>
      <c r="G26" s="3">
        <f t="shared" si="0"/>
        <v>6.22</v>
      </c>
      <c r="H26" s="3">
        <f t="shared" si="1"/>
        <v>1.2226209448207281</v>
      </c>
      <c r="I26" s="4">
        <f t="shared" si="2"/>
        <v>1.2341740393908882</v>
      </c>
      <c r="J26" s="4">
        <f t="shared" si="3"/>
        <v>0.61708701969544411</v>
      </c>
      <c r="K26" s="3">
        <f t="shared" si="4"/>
        <v>86.754357553093556</v>
      </c>
      <c r="L26" s="3">
        <f t="shared" si="5"/>
        <v>13.245642446906444</v>
      </c>
    </row>
    <row r="27" spans="1:12" x14ac:dyDescent="0.25">
      <c r="A27" s="2">
        <v>6510000</v>
      </c>
      <c r="B27" s="2">
        <v>-8.9894000000000002E-2</v>
      </c>
      <c r="C27" s="2">
        <v>4.0899999999999999E-2</v>
      </c>
      <c r="D27" s="2">
        <v>0.77684500000000001</v>
      </c>
      <c r="E27" s="2">
        <v>-0.38595400000000002</v>
      </c>
      <c r="F27" s="3"/>
      <c r="G27" s="3">
        <f t="shared" si="0"/>
        <v>6.51</v>
      </c>
      <c r="H27" s="3">
        <f t="shared" si="1"/>
        <v>1.219167244984126</v>
      </c>
      <c r="I27" s="4">
        <f t="shared" si="2"/>
        <v>1.2352313603616198</v>
      </c>
      <c r="J27" s="4">
        <f t="shared" si="3"/>
        <v>0.61761568018080992</v>
      </c>
      <c r="K27" s="3">
        <f t="shared" si="4"/>
        <v>86.743797711479061</v>
      </c>
      <c r="L27" s="3">
        <f t="shared" si="5"/>
        <v>13.256202288520939</v>
      </c>
    </row>
    <row r="28" spans="1:12" x14ac:dyDescent="0.25">
      <c r="A28" s="2">
        <v>6800000</v>
      </c>
      <c r="B28" s="2">
        <v>-9.2106999999999994E-2</v>
      </c>
      <c r="C28" s="2">
        <v>3.5519000000000002E-2</v>
      </c>
      <c r="D28" s="2">
        <v>0.76361199999999996</v>
      </c>
      <c r="E28" s="2">
        <v>-0.409829</v>
      </c>
      <c r="F28" s="3"/>
      <c r="G28" s="3">
        <f t="shared" si="0"/>
        <v>6.8</v>
      </c>
      <c r="H28" s="3">
        <f t="shared" si="1"/>
        <v>1.2190619821327089</v>
      </c>
      <c r="I28" s="4">
        <f t="shared" si="2"/>
        <v>1.2432357697690224</v>
      </c>
      <c r="J28" s="4">
        <f t="shared" si="3"/>
        <v>0.6216178848845112</v>
      </c>
      <c r="K28" s="3">
        <f t="shared" si="4"/>
        <v>86.663896507426912</v>
      </c>
      <c r="L28" s="3">
        <f t="shared" si="5"/>
        <v>13.336103492573088</v>
      </c>
    </row>
    <row r="29" spans="1:12" x14ac:dyDescent="0.25">
      <c r="A29" s="2">
        <v>7090000</v>
      </c>
      <c r="B29" s="2">
        <v>-9.5282000000000006E-2</v>
      </c>
      <c r="C29" s="2">
        <v>2.9822999999999999E-2</v>
      </c>
      <c r="D29" s="2">
        <v>0.75067600000000001</v>
      </c>
      <c r="E29" s="2">
        <v>-0.43330999999999997</v>
      </c>
      <c r="F29" s="3"/>
      <c r="G29" s="3">
        <f t="shared" si="0"/>
        <v>7.09</v>
      </c>
      <c r="H29" s="3">
        <f t="shared" si="1"/>
        <v>1.2218277900894703</v>
      </c>
      <c r="I29" s="4">
        <f t="shared" si="2"/>
        <v>1.2420278950850705</v>
      </c>
      <c r="J29" s="4">
        <f t="shared" si="3"/>
        <v>0.62101394754253525</v>
      </c>
      <c r="K29" s="3">
        <f t="shared" si="4"/>
        <v>86.67594897524917</v>
      </c>
      <c r="L29" s="3">
        <f t="shared" si="5"/>
        <v>13.32405102475083</v>
      </c>
    </row>
    <row r="30" spans="1:12" x14ac:dyDescent="0.25">
      <c r="A30" s="2">
        <v>7380000</v>
      </c>
      <c r="B30" s="2">
        <v>-9.7670000000000007E-2</v>
      </c>
      <c r="C30" s="2">
        <v>2.5623E-2</v>
      </c>
      <c r="D30" s="2">
        <v>0.73697500000000005</v>
      </c>
      <c r="E30" s="2">
        <v>-0.45616200000000001</v>
      </c>
      <c r="F30" s="3"/>
      <c r="G30" s="3">
        <f t="shared" si="0"/>
        <v>7.38</v>
      </c>
      <c r="H30" s="3">
        <f t="shared" si="1"/>
        <v>1.2246324414809719</v>
      </c>
      <c r="I30" s="4">
        <f t="shared" si="2"/>
        <v>1.2423521643911815</v>
      </c>
      <c r="J30" s="4">
        <f t="shared" si="3"/>
        <v>0.62117608219559073</v>
      </c>
      <c r="K30" s="3">
        <f t="shared" si="4"/>
        <v>86.672713172543538</v>
      </c>
      <c r="L30" s="3">
        <f t="shared" si="5"/>
        <v>13.327286827456462</v>
      </c>
    </row>
    <row r="31" spans="1:12" x14ac:dyDescent="0.25">
      <c r="A31" s="2">
        <v>7670000</v>
      </c>
      <c r="B31" s="2">
        <v>-0.100358</v>
      </c>
      <c r="C31" s="2">
        <v>2.1402000000000001E-2</v>
      </c>
      <c r="D31" s="2">
        <v>0.72301499999999996</v>
      </c>
      <c r="E31" s="2">
        <v>-0.47748200000000002</v>
      </c>
      <c r="F31" s="3"/>
      <c r="G31" s="3">
        <f t="shared" si="0"/>
        <v>7.67</v>
      </c>
      <c r="H31" s="3">
        <f t="shared" si="1"/>
        <v>1.2286970475632557</v>
      </c>
      <c r="I31" s="4">
        <f t="shared" si="2"/>
        <v>1.2451058828035957</v>
      </c>
      <c r="J31" s="4">
        <f t="shared" si="3"/>
        <v>0.62255294140179784</v>
      </c>
      <c r="K31" s="3">
        <f t="shared" si="4"/>
        <v>86.645239370031163</v>
      </c>
      <c r="L31" s="3">
        <f t="shared" si="5"/>
        <v>13.354760629968837</v>
      </c>
    </row>
    <row r="32" spans="1:12" x14ac:dyDescent="0.25">
      <c r="A32" s="2">
        <v>7960000</v>
      </c>
      <c r="B32" s="2">
        <v>-0.103312</v>
      </c>
      <c r="C32" s="2">
        <v>1.7680999999999999E-2</v>
      </c>
      <c r="D32" s="2">
        <v>0.707758</v>
      </c>
      <c r="E32" s="2">
        <v>-0.49902299999999999</v>
      </c>
      <c r="F32" s="3"/>
      <c r="G32" s="3">
        <f t="shared" si="0"/>
        <v>7.96</v>
      </c>
      <c r="H32" s="3">
        <f t="shared" si="1"/>
        <v>1.2341727119485193</v>
      </c>
      <c r="I32" s="4">
        <f t="shared" si="2"/>
        <v>1.2497038851061544</v>
      </c>
      <c r="J32" s="4">
        <f t="shared" si="3"/>
        <v>0.62485194255307719</v>
      </c>
      <c r="K32" s="3">
        <f t="shared" si="4"/>
        <v>86.599384587478454</v>
      </c>
      <c r="L32" s="3">
        <f t="shared" si="5"/>
        <v>13.400615412521546</v>
      </c>
    </row>
    <row r="33" spans="1:12" x14ac:dyDescent="0.25">
      <c r="A33" s="2">
        <v>8250000</v>
      </c>
      <c r="B33" s="2">
        <v>-0.10588599999999999</v>
      </c>
      <c r="C33" s="2">
        <v>1.4739E-2</v>
      </c>
      <c r="D33" s="2">
        <v>0.692936</v>
      </c>
      <c r="E33" s="2">
        <v>-0.51961500000000005</v>
      </c>
      <c r="F33" s="3"/>
      <c r="G33" s="3">
        <f t="shared" si="0"/>
        <v>8.25</v>
      </c>
      <c r="H33" s="3">
        <f t="shared" si="1"/>
        <v>1.2394081618985635</v>
      </c>
      <c r="I33" s="4">
        <f t="shared" si="2"/>
        <v>1.2484606902527808</v>
      </c>
      <c r="J33" s="4">
        <f t="shared" si="3"/>
        <v>0.62423034512639042</v>
      </c>
      <c r="K33" s="3">
        <f t="shared" si="4"/>
        <v>86.61178027964786</v>
      </c>
      <c r="L33" s="3">
        <f t="shared" si="5"/>
        <v>13.38821972035214</v>
      </c>
    </row>
    <row r="34" spans="1:12" x14ac:dyDescent="0.25">
      <c r="A34" s="2">
        <v>8540000</v>
      </c>
      <c r="B34" s="2">
        <v>-0.109399</v>
      </c>
      <c r="C34" s="2">
        <v>1.2005E-2</v>
      </c>
      <c r="D34" s="2">
        <v>0.67748600000000003</v>
      </c>
      <c r="E34" s="2">
        <v>-0.53922999999999999</v>
      </c>
      <c r="F34" s="3"/>
      <c r="G34" s="3">
        <f t="shared" si="0"/>
        <v>8.5399999999999991</v>
      </c>
      <c r="H34" s="3">
        <f t="shared" si="1"/>
        <v>1.2473317061538873</v>
      </c>
      <c r="I34" s="4">
        <f t="shared" si="2"/>
        <v>1.2507989187776494</v>
      </c>
      <c r="J34" s="4">
        <f t="shared" si="3"/>
        <v>0.62539945938882469</v>
      </c>
      <c r="K34" s="3">
        <f t="shared" si="4"/>
        <v>86.588467655687268</v>
      </c>
      <c r="L34" s="3">
        <f t="shared" si="5"/>
        <v>13.411532344312732</v>
      </c>
    </row>
    <row r="35" spans="1:12" x14ac:dyDescent="0.25">
      <c r="A35" s="2">
        <v>8830000</v>
      </c>
      <c r="B35" s="2">
        <v>-0.11211500000000001</v>
      </c>
      <c r="C35" s="2">
        <v>9.6880000000000004E-3</v>
      </c>
      <c r="D35" s="2">
        <v>0.66124700000000003</v>
      </c>
      <c r="E35" s="2">
        <v>-0.55910300000000002</v>
      </c>
      <c r="F35" s="3"/>
      <c r="G35" s="3">
        <f t="shared" si="0"/>
        <v>8.83</v>
      </c>
      <c r="H35" s="3">
        <f t="shared" si="1"/>
        <v>1.2536044091826271</v>
      </c>
      <c r="I35" s="4">
        <f t="shared" si="2"/>
        <v>1.2502921848091284</v>
      </c>
      <c r="J35" s="4">
        <f t="shared" si="3"/>
        <v>0.6251460924045642</v>
      </c>
      <c r="K35" s="3">
        <f t="shared" si="4"/>
        <v>86.593519365943308</v>
      </c>
      <c r="L35" s="3">
        <f t="shared" si="5"/>
        <v>13.406480634056692</v>
      </c>
    </row>
    <row r="36" spans="1:12" x14ac:dyDescent="0.25">
      <c r="A36" s="2">
        <v>9120000</v>
      </c>
      <c r="B36" s="2">
        <v>-0.115095</v>
      </c>
      <c r="C36" s="2">
        <v>8.1860000000000006E-3</v>
      </c>
      <c r="D36" s="2">
        <v>0.64468700000000001</v>
      </c>
      <c r="E36" s="2">
        <v>-0.57718400000000003</v>
      </c>
      <c r="F36" s="3"/>
      <c r="G36" s="3">
        <f t="shared" si="0"/>
        <v>9.1199999999999992</v>
      </c>
      <c r="H36" s="3">
        <f t="shared" si="1"/>
        <v>1.260872446403394</v>
      </c>
      <c r="I36" s="4">
        <f t="shared" si="2"/>
        <v>1.2565579959619471</v>
      </c>
      <c r="J36" s="4">
        <f t="shared" si="3"/>
        <v>0.62827899798097353</v>
      </c>
      <c r="K36" s="3">
        <f t="shared" si="4"/>
        <v>86.531075217230494</v>
      </c>
      <c r="L36" s="3">
        <f t="shared" si="5"/>
        <v>13.468924782769506</v>
      </c>
    </row>
    <row r="37" spans="1:12" x14ac:dyDescent="0.25">
      <c r="A37" s="2">
        <v>9410000</v>
      </c>
      <c r="B37" s="2">
        <v>-0.117808</v>
      </c>
      <c r="C37" s="2">
        <v>6.5539999999999999E-3</v>
      </c>
      <c r="D37" s="2">
        <v>0.62828600000000001</v>
      </c>
      <c r="E37" s="2">
        <v>-0.59511700000000001</v>
      </c>
      <c r="F37" s="3"/>
      <c r="G37" s="3">
        <f t="shared" si="0"/>
        <v>9.41</v>
      </c>
      <c r="H37" s="3">
        <f t="shared" si="1"/>
        <v>1.2675484192782842</v>
      </c>
      <c r="I37" s="4">
        <f t="shared" si="2"/>
        <v>1.2557179605413098</v>
      </c>
      <c r="J37" s="4">
        <f t="shared" si="3"/>
        <v>0.6278589802706549</v>
      </c>
      <c r="K37" s="3">
        <f t="shared" si="4"/>
        <v>86.539444271673005</v>
      </c>
      <c r="L37" s="3">
        <f t="shared" si="5"/>
        <v>13.460555728326995</v>
      </c>
    </row>
    <row r="38" spans="1:12" x14ac:dyDescent="0.25">
      <c r="A38" s="2">
        <v>9700000</v>
      </c>
      <c r="B38" s="2">
        <v>-0.121451</v>
      </c>
      <c r="C38" s="2">
        <v>5.6049999999999997E-3</v>
      </c>
      <c r="D38" s="2">
        <v>0.61063699999999999</v>
      </c>
      <c r="E38" s="2">
        <v>-0.61250000000000004</v>
      </c>
      <c r="F38" s="3"/>
      <c r="G38" s="3">
        <f t="shared" si="0"/>
        <v>9.6999999999999993</v>
      </c>
      <c r="H38" s="3">
        <f t="shared" si="1"/>
        <v>1.2768158840496175</v>
      </c>
      <c r="I38" s="4">
        <f t="shared" si="2"/>
        <v>1.2607878049860446</v>
      </c>
      <c r="J38" s="4">
        <f t="shared" si="3"/>
        <v>0.6303939024930223</v>
      </c>
      <c r="K38" s="3">
        <f t="shared" si="4"/>
        <v>86.488947026137396</v>
      </c>
      <c r="L38" s="3">
        <f t="shared" si="5"/>
        <v>13.511052973862604</v>
      </c>
    </row>
    <row r="39" spans="1:12" x14ac:dyDescent="0.25">
      <c r="A39" s="2">
        <v>9990000</v>
      </c>
      <c r="B39" s="2">
        <v>-0.12364600000000001</v>
      </c>
      <c r="C39" s="2">
        <v>5.2209999999999999E-3</v>
      </c>
      <c r="D39" s="2">
        <v>0.59311599999999998</v>
      </c>
      <c r="E39" s="2">
        <v>-0.63023300000000004</v>
      </c>
      <c r="F39" s="3"/>
      <c r="G39" s="3">
        <f t="shared" si="0"/>
        <v>9.99</v>
      </c>
      <c r="H39" s="3">
        <f t="shared" si="1"/>
        <v>1.2824697361454931</v>
      </c>
      <c r="I39" s="4">
        <f t="shared" si="2"/>
        <v>1.2552964936569704</v>
      </c>
      <c r="J39" s="4">
        <f t="shared" si="3"/>
        <v>0.62764824682848519</v>
      </c>
      <c r="K39" s="3">
        <f t="shared" si="4"/>
        <v>86.543643541568088</v>
      </c>
      <c r="L39" s="3">
        <f t="shared" si="5"/>
        <v>13.456356458431912</v>
      </c>
    </row>
    <row r="40" spans="1:12" x14ac:dyDescent="0.25">
      <c r="A40" s="2">
        <v>10280000</v>
      </c>
      <c r="B40" s="2">
        <v>-0.12647700000000001</v>
      </c>
      <c r="C40" s="2">
        <v>4.7410000000000004E-3</v>
      </c>
      <c r="D40" s="2">
        <v>0.57591800000000004</v>
      </c>
      <c r="E40" s="2">
        <v>-0.64597599999999999</v>
      </c>
      <c r="F40" s="3"/>
      <c r="G40" s="3">
        <f t="shared" si="0"/>
        <v>10.28</v>
      </c>
      <c r="H40" s="3">
        <f t="shared" si="1"/>
        <v>1.2898119426045844</v>
      </c>
      <c r="I40" s="4">
        <f t="shared" si="2"/>
        <v>1.2553758665197727</v>
      </c>
      <c r="J40" s="4">
        <f t="shared" si="3"/>
        <v>0.62768793325988637</v>
      </c>
      <c r="K40" s="3">
        <f t="shared" si="4"/>
        <v>86.542852697377612</v>
      </c>
      <c r="L40" s="3">
        <f t="shared" si="5"/>
        <v>13.457147302622388</v>
      </c>
    </row>
    <row r="41" spans="1:12" x14ac:dyDescent="0.25">
      <c r="A41" s="2">
        <v>10570000</v>
      </c>
      <c r="B41" s="2">
        <v>-0.129519</v>
      </c>
      <c r="C41" s="2">
        <v>5.359E-3</v>
      </c>
      <c r="D41" s="2">
        <v>0.55727599999999999</v>
      </c>
      <c r="E41" s="2">
        <v>-0.66202799999999995</v>
      </c>
      <c r="F41" s="3"/>
      <c r="G41" s="3">
        <f t="shared" si="0"/>
        <v>10.57</v>
      </c>
      <c r="H41" s="3">
        <f t="shared" si="1"/>
        <v>1.2978728431133855</v>
      </c>
      <c r="I41" s="4">
        <f t="shared" si="2"/>
        <v>1.256123497791316</v>
      </c>
      <c r="J41" s="4">
        <f t="shared" si="3"/>
        <v>0.62806174889565802</v>
      </c>
      <c r="K41" s="3">
        <f t="shared" si="4"/>
        <v>86.535403908458193</v>
      </c>
      <c r="L41" s="3">
        <f t="shared" si="5"/>
        <v>13.464596091541807</v>
      </c>
    </row>
    <row r="42" spans="1:12" x14ac:dyDescent="0.25">
      <c r="A42" s="2">
        <v>10860000</v>
      </c>
      <c r="B42" s="2">
        <v>-0.13139999999999999</v>
      </c>
      <c r="C42" s="2">
        <v>5.888E-3</v>
      </c>
      <c r="D42" s="2">
        <v>0.53901299999999996</v>
      </c>
      <c r="E42" s="2">
        <v>-0.677068</v>
      </c>
      <c r="F42" s="3"/>
      <c r="G42" s="3">
        <f t="shared" si="0"/>
        <v>10.86</v>
      </c>
      <c r="H42" s="3">
        <f t="shared" si="1"/>
        <v>1.3029054186677909</v>
      </c>
      <c r="I42" s="4">
        <f t="shared" si="2"/>
        <v>1.2554364302855816</v>
      </c>
      <c r="J42" s="4">
        <f t="shared" si="3"/>
        <v>0.6277182151427908</v>
      </c>
      <c r="K42" s="3">
        <f t="shared" si="4"/>
        <v>86.54224926548882</v>
      </c>
      <c r="L42" s="3">
        <f t="shared" si="5"/>
        <v>13.45775073451118</v>
      </c>
    </row>
    <row r="43" spans="1:12" x14ac:dyDescent="0.25">
      <c r="A43" s="2">
        <v>11150000</v>
      </c>
      <c r="B43" s="2">
        <v>-0.13364000000000001</v>
      </c>
      <c r="C43" s="2">
        <v>6.9750000000000003E-3</v>
      </c>
      <c r="D43" s="2">
        <v>0.52040600000000004</v>
      </c>
      <c r="E43" s="2">
        <v>-0.69206800000000002</v>
      </c>
      <c r="F43" s="3"/>
      <c r="G43" s="3">
        <f t="shared" si="0"/>
        <v>11.15</v>
      </c>
      <c r="H43" s="3">
        <f t="shared" si="1"/>
        <v>1.3089939517144562</v>
      </c>
      <c r="I43" s="4">
        <f t="shared" si="2"/>
        <v>1.2506584629953108</v>
      </c>
      <c r="J43" s="4">
        <f t="shared" si="3"/>
        <v>0.6253292314976554</v>
      </c>
      <c r="K43" s="3">
        <f t="shared" si="4"/>
        <v>86.589867851845099</v>
      </c>
      <c r="L43" s="3">
        <f t="shared" si="5"/>
        <v>13.410132148154901</v>
      </c>
    </row>
    <row r="44" spans="1:12" x14ac:dyDescent="0.25">
      <c r="A44" s="2">
        <v>11440000</v>
      </c>
      <c r="B44" s="2">
        <v>-0.13564300000000001</v>
      </c>
      <c r="C44" s="2">
        <v>7.757E-3</v>
      </c>
      <c r="D44" s="2">
        <v>0.50095299999999998</v>
      </c>
      <c r="E44" s="2">
        <v>-0.70616800000000002</v>
      </c>
      <c r="F44" s="3"/>
      <c r="G44" s="3">
        <f t="shared" si="0"/>
        <v>11.44</v>
      </c>
      <c r="H44" s="3">
        <f t="shared" si="1"/>
        <v>1.3144521591037679</v>
      </c>
      <c r="I44" s="4">
        <f t="shared" si="2"/>
        <v>1.2515469114608346</v>
      </c>
      <c r="J44" s="4">
        <f t="shared" si="3"/>
        <v>0.62577345573041732</v>
      </c>
      <c r="K44" s="3">
        <f t="shared" si="4"/>
        <v>86.5810113381104</v>
      </c>
      <c r="L44" s="3">
        <f t="shared" si="5"/>
        <v>13.4189886618896</v>
      </c>
    </row>
    <row r="45" spans="1:12" x14ac:dyDescent="0.25">
      <c r="A45" s="2">
        <v>11730000</v>
      </c>
      <c r="B45" s="2">
        <v>-0.137625</v>
      </c>
      <c r="C45" s="2">
        <v>9.7470000000000005E-3</v>
      </c>
      <c r="D45" s="2">
        <v>0.48193999999999998</v>
      </c>
      <c r="E45" s="2">
        <v>-0.72007100000000002</v>
      </c>
      <c r="F45" s="3"/>
      <c r="G45" s="3">
        <f t="shared" si="0"/>
        <v>11.73</v>
      </c>
      <c r="H45" s="3">
        <f t="shared" si="1"/>
        <v>1.3201041248618521</v>
      </c>
      <c r="I45" s="4">
        <f t="shared" si="2"/>
        <v>1.2449401021364332</v>
      </c>
      <c r="J45" s="4">
        <f t="shared" si="3"/>
        <v>0.62247005106821662</v>
      </c>
      <c r="K45" s="3">
        <f t="shared" si="4"/>
        <v>86.64689311458315</v>
      </c>
      <c r="L45" s="3">
        <f t="shared" si="5"/>
        <v>13.35310688541685</v>
      </c>
    </row>
    <row r="46" spans="1:12" x14ac:dyDescent="0.25">
      <c r="A46" s="2">
        <v>12020000</v>
      </c>
      <c r="B46" s="2">
        <v>-0.139325</v>
      </c>
      <c r="C46" s="2">
        <v>1.1561999999999999E-2</v>
      </c>
      <c r="D46" s="2">
        <v>0.46183000000000002</v>
      </c>
      <c r="E46" s="2">
        <v>-0.73310299999999995</v>
      </c>
      <c r="F46" s="3"/>
      <c r="G46" s="3">
        <f t="shared" si="0"/>
        <v>12.02</v>
      </c>
      <c r="H46" s="3">
        <f t="shared" si="1"/>
        <v>1.3250512780651726</v>
      </c>
      <c r="I46" s="4">
        <f t="shared" si="2"/>
        <v>1.2451798897282775</v>
      </c>
      <c r="J46" s="4">
        <f t="shared" si="3"/>
        <v>0.62258994486413877</v>
      </c>
      <c r="K46" s="3">
        <f t="shared" si="4"/>
        <v>86.64450112436451</v>
      </c>
      <c r="L46" s="3">
        <f t="shared" si="5"/>
        <v>13.35549887563549</v>
      </c>
    </row>
    <row r="47" spans="1:12" x14ac:dyDescent="0.25">
      <c r="A47" s="2">
        <v>12310000</v>
      </c>
      <c r="B47" s="2">
        <v>-0.14108200000000001</v>
      </c>
      <c r="C47" s="2">
        <v>1.3379E-2</v>
      </c>
      <c r="D47" s="2">
        <v>0.44243100000000002</v>
      </c>
      <c r="E47" s="2">
        <v>-0.74627500000000002</v>
      </c>
      <c r="F47" s="3"/>
      <c r="G47" s="3">
        <f t="shared" si="0"/>
        <v>12.31</v>
      </c>
      <c r="H47" s="3">
        <f t="shared" si="1"/>
        <v>1.3302281809318703</v>
      </c>
      <c r="I47" s="4">
        <f t="shared" si="2"/>
        <v>1.2339449054100808</v>
      </c>
      <c r="J47" s="4">
        <f t="shared" si="3"/>
        <v>0.61697245270504042</v>
      </c>
      <c r="K47" s="3">
        <f t="shared" si="4"/>
        <v>86.756646165351498</v>
      </c>
      <c r="L47" s="3">
        <f t="shared" si="5"/>
        <v>13.243353834648502</v>
      </c>
    </row>
    <row r="48" spans="1:12" x14ac:dyDescent="0.25">
      <c r="A48" s="2">
        <v>12600000</v>
      </c>
      <c r="B48" s="2">
        <v>-0.14135800000000001</v>
      </c>
      <c r="C48" s="2">
        <v>1.6147999999999999E-2</v>
      </c>
      <c r="D48" s="2">
        <v>0.42190800000000001</v>
      </c>
      <c r="E48" s="2">
        <v>-0.75862200000000002</v>
      </c>
      <c r="F48" s="3"/>
      <c r="G48" s="3">
        <f t="shared" si="0"/>
        <v>12.6</v>
      </c>
      <c r="H48" s="3">
        <f t="shared" si="1"/>
        <v>1.3317560536863928</v>
      </c>
      <c r="I48" s="4">
        <f t="shared" si="2"/>
        <v>1.229088475336116</v>
      </c>
      <c r="J48" s="4">
        <f t="shared" si="3"/>
        <v>0.61454423766805799</v>
      </c>
      <c r="K48" s="3">
        <f t="shared" si="4"/>
        <v>86.805166859352326</v>
      </c>
      <c r="L48" s="3">
        <f t="shared" si="5"/>
        <v>13.194833140647674</v>
      </c>
    </row>
    <row r="49" spans="1:12" x14ac:dyDescent="0.25">
      <c r="A49" s="2">
        <v>12890000</v>
      </c>
      <c r="B49" s="2">
        <v>-0.14224600000000001</v>
      </c>
      <c r="C49" s="2">
        <v>1.8647E-2</v>
      </c>
      <c r="D49" s="2">
        <v>0.40221600000000002</v>
      </c>
      <c r="E49" s="2">
        <v>-0.77051999999999998</v>
      </c>
      <c r="F49" s="3"/>
      <c r="G49" s="3">
        <f t="shared" si="0"/>
        <v>12.89</v>
      </c>
      <c r="H49" s="3">
        <f t="shared" si="1"/>
        <v>1.3349838038848707</v>
      </c>
      <c r="I49" s="4">
        <f t="shared" si="2"/>
        <v>1.2177772907439761</v>
      </c>
      <c r="J49" s="4">
        <f t="shared" si="3"/>
        <v>0.60888864537198806</v>
      </c>
      <c r="K49" s="3">
        <f t="shared" si="4"/>
        <v>86.918282372352479</v>
      </c>
      <c r="L49" s="3">
        <f t="shared" si="5"/>
        <v>13.081717627647521</v>
      </c>
    </row>
    <row r="50" spans="1:12" x14ac:dyDescent="0.25">
      <c r="A50" s="2">
        <v>13180000</v>
      </c>
      <c r="B50" s="2">
        <v>-0.142595</v>
      </c>
      <c r="C50" s="2">
        <v>2.103E-2</v>
      </c>
      <c r="D50" s="2">
        <v>0.38133899999999998</v>
      </c>
      <c r="E50" s="2">
        <v>-0.78216699999999995</v>
      </c>
      <c r="F50" s="3"/>
      <c r="G50" s="3">
        <f t="shared" si="0"/>
        <v>13.18</v>
      </c>
      <c r="H50" s="3">
        <f t="shared" si="1"/>
        <v>1.3368237369932581</v>
      </c>
      <c r="I50" s="4">
        <f t="shared" si="2"/>
        <v>1.207867283765812</v>
      </c>
      <c r="J50" s="4">
        <f t="shared" si="3"/>
        <v>0.60393364188290599</v>
      </c>
      <c r="K50" s="3">
        <f t="shared" si="4"/>
        <v>87.017506790875103</v>
      </c>
      <c r="L50" s="3">
        <f t="shared" si="5"/>
        <v>12.982493209124897</v>
      </c>
    </row>
    <row r="51" spans="1:12" x14ac:dyDescent="0.25">
      <c r="A51" s="2">
        <v>13470000</v>
      </c>
      <c r="B51" s="2">
        <v>-0.142234</v>
      </c>
      <c r="C51" s="2">
        <v>2.4372999999999999E-2</v>
      </c>
      <c r="D51" s="2">
        <v>0.35971199999999998</v>
      </c>
      <c r="E51" s="2">
        <v>-0.79308900000000004</v>
      </c>
      <c r="F51" s="3"/>
      <c r="G51" s="3">
        <f t="shared" si="0"/>
        <v>13.47</v>
      </c>
      <c r="H51" s="3">
        <f t="shared" si="1"/>
        <v>1.3372872670197322</v>
      </c>
      <c r="I51" s="4">
        <f t="shared" si="2"/>
        <v>1.20111476688662</v>
      </c>
      <c r="J51" s="4">
        <f t="shared" si="3"/>
        <v>0.60055738344331</v>
      </c>
      <c r="K51" s="3">
        <f t="shared" si="4"/>
        <v>87.085181567531919</v>
      </c>
      <c r="L51" s="3">
        <f t="shared" si="5"/>
        <v>12.914818432468081</v>
      </c>
    </row>
    <row r="52" spans="1:12" x14ac:dyDescent="0.25">
      <c r="A52" s="2">
        <v>13760000</v>
      </c>
      <c r="B52" s="2">
        <v>-0.142761</v>
      </c>
      <c r="C52" s="2">
        <v>2.7732E-2</v>
      </c>
      <c r="D52" s="2">
        <v>0.33872099999999999</v>
      </c>
      <c r="E52" s="2">
        <v>-0.80349700000000002</v>
      </c>
      <c r="F52" s="3"/>
      <c r="G52" s="3">
        <f t="shared" si="0"/>
        <v>13.76</v>
      </c>
      <c r="H52" s="3">
        <f t="shared" si="1"/>
        <v>1.3403571982320355</v>
      </c>
      <c r="I52" s="4">
        <f t="shared" si="2"/>
        <v>1.1899253574087194</v>
      </c>
      <c r="J52" s="4">
        <f t="shared" si="3"/>
        <v>0.5949626787043597</v>
      </c>
      <c r="K52" s="3">
        <f t="shared" si="4"/>
        <v>87.197439460685985</v>
      </c>
      <c r="L52" s="3">
        <f t="shared" si="5"/>
        <v>12.802560539314015</v>
      </c>
    </row>
    <row r="53" spans="1:12" x14ac:dyDescent="0.25">
      <c r="A53" s="2">
        <v>14050000</v>
      </c>
      <c r="B53" s="2">
        <v>-0.14172999999999999</v>
      </c>
      <c r="C53" s="2">
        <v>3.0783999999999999E-2</v>
      </c>
      <c r="D53" s="2">
        <v>0.31686399999999998</v>
      </c>
      <c r="E53" s="2">
        <v>-0.81394699999999998</v>
      </c>
      <c r="F53" s="3"/>
      <c r="G53" s="3">
        <f t="shared" si="0"/>
        <v>14.05</v>
      </c>
      <c r="H53" s="3">
        <f t="shared" si="1"/>
        <v>1.3392760685618441</v>
      </c>
      <c r="I53" s="4">
        <f t="shared" si="2"/>
        <v>1.1752526174017262</v>
      </c>
      <c r="J53" s="4">
        <f t="shared" si="3"/>
        <v>0.58762630870086308</v>
      </c>
      <c r="K53" s="3">
        <f t="shared" si="4"/>
        <v>87.344863232190136</v>
      </c>
      <c r="L53" s="3">
        <f t="shared" si="5"/>
        <v>12.655136767809864</v>
      </c>
    </row>
    <row r="54" spans="1:12" x14ac:dyDescent="0.25">
      <c r="A54" s="2">
        <v>14340000</v>
      </c>
      <c r="B54" s="2">
        <v>-0.140572</v>
      </c>
      <c r="C54" s="2">
        <v>3.4188999999999997E-2</v>
      </c>
      <c r="D54" s="2">
        <v>0.29502</v>
      </c>
      <c r="E54" s="2">
        <v>-0.82366300000000003</v>
      </c>
      <c r="F54" s="3"/>
      <c r="G54" s="3">
        <f t="shared" si="0"/>
        <v>14.34</v>
      </c>
      <c r="H54" s="3">
        <f t="shared" si="1"/>
        <v>1.3382784717851208</v>
      </c>
      <c r="I54" s="4">
        <f t="shared" si="2"/>
        <v>1.1607889580468991</v>
      </c>
      <c r="J54" s="4">
        <f t="shared" si="3"/>
        <v>0.58039447902344954</v>
      </c>
      <c r="K54" s="3">
        <f t="shared" si="4"/>
        <v>87.490430217767241</v>
      </c>
      <c r="L54" s="3">
        <f t="shared" si="5"/>
        <v>12.509569782232759</v>
      </c>
    </row>
    <row r="55" spans="1:12" x14ac:dyDescent="0.25">
      <c r="A55" s="2">
        <v>14630000</v>
      </c>
      <c r="B55" s="2">
        <v>-0.139652</v>
      </c>
      <c r="C55" s="2">
        <v>3.7518000000000003E-2</v>
      </c>
      <c r="D55" s="2">
        <v>0.27223199999999997</v>
      </c>
      <c r="E55" s="2">
        <v>-0.83292500000000003</v>
      </c>
      <c r="F55" s="3"/>
      <c r="G55" s="3">
        <f t="shared" si="0"/>
        <v>14.63</v>
      </c>
      <c r="H55" s="3">
        <f t="shared" si="1"/>
        <v>1.338098043369488</v>
      </c>
      <c r="I55" s="4">
        <f t="shared" si="2"/>
        <v>1.1470985770951472</v>
      </c>
      <c r="J55" s="4">
        <f t="shared" si="3"/>
        <v>0.57354928854757359</v>
      </c>
      <c r="K55" s="3">
        <f t="shared" si="4"/>
        <v>87.628438160736394</v>
      </c>
      <c r="L55" s="3">
        <f t="shared" si="5"/>
        <v>12.371561839263606</v>
      </c>
    </row>
    <row r="56" spans="1:12" x14ac:dyDescent="0.25">
      <c r="A56" s="2">
        <v>14920000</v>
      </c>
      <c r="B56" s="2">
        <v>-0.13717599999999999</v>
      </c>
      <c r="C56" s="2">
        <v>4.1258000000000003E-2</v>
      </c>
      <c r="D56" s="2">
        <v>0.249639</v>
      </c>
      <c r="E56" s="2">
        <v>-0.84160900000000005</v>
      </c>
      <c r="F56" s="3"/>
      <c r="G56" s="3">
        <f t="shared" si="0"/>
        <v>14.92</v>
      </c>
      <c r="H56" s="3">
        <f t="shared" si="1"/>
        <v>1.3343929497091802</v>
      </c>
      <c r="I56" s="4">
        <f t="shared" si="2"/>
        <v>1.131567148990908</v>
      </c>
      <c r="J56" s="4">
        <f t="shared" si="3"/>
        <v>0.56578357449545402</v>
      </c>
      <c r="K56" s="3">
        <f t="shared" si="4"/>
        <v>87.785268650383472</v>
      </c>
      <c r="L56" s="3">
        <f t="shared" si="5"/>
        <v>12.214731349616528</v>
      </c>
    </row>
    <row r="57" spans="1:12" x14ac:dyDescent="0.25">
      <c r="A57" s="2">
        <v>15210000</v>
      </c>
      <c r="B57" s="2">
        <v>-0.13492599999999999</v>
      </c>
      <c r="C57" s="2">
        <v>4.4422000000000003E-2</v>
      </c>
      <c r="D57" s="2">
        <v>0.22656599999999999</v>
      </c>
      <c r="E57" s="2">
        <v>-0.84957300000000002</v>
      </c>
      <c r="F57" s="3"/>
      <c r="G57" s="3">
        <f t="shared" si="0"/>
        <v>15.21</v>
      </c>
      <c r="H57" s="3">
        <f t="shared" si="1"/>
        <v>1.3311394890414898</v>
      </c>
      <c r="I57" s="4">
        <f t="shared" si="2"/>
        <v>1.1176071201392566</v>
      </c>
      <c r="J57" s="4">
        <f t="shared" si="3"/>
        <v>0.55880356006962828</v>
      </c>
      <c r="K57" s="3">
        <f t="shared" si="4"/>
        <v>87.926471252120663</v>
      </c>
      <c r="L57" s="3">
        <f t="shared" si="5"/>
        <v>12.073528747879337</v>
      </c>
    </row>
    <row r="58" spans="1:12" x14ac:dyDescent="0.25">
      <c r="A58" s="2">
        <v>15500000</v>
      </c>
      <c r="B58" s="2">
        <v>-0.13184499999999999</v>
      </c>
      <c r="C58" s="2">
        <v>4.7794999999999997E-2</v>
      </c>
      <c r="D58" s="2">
        <v>0.20311799999999999</v>
      </c>
      <c r="E58" s="2">
        <v>-0.85729699999999998</v>
      </c>
      <c r="F58" s="3"/>
      <c r="G58" s="3">
        <f t="shared" si="0"/>
        <v>15.5</v>
      </c>
      <c r="H58" s="3">
        <f t="shared" si="1"/>
        <v>1.3262325868018816</v>
      </c>
      <c r="I58" s="4">
        <f t="shared" si="2"/>
        <v>1.1001793085199874</v>
      </c>
      <c r="J58" s="4">
        <f t="shared" si="3"/>
        <v>0.55008965425999368</v>
      </c>
      <c r="K58" s="3">
        <f t="shared" si="4"/>
        <v>88.103068512566566</v>
      </c>
      <c r="L58" s="3">
        <f t="shared" si="5"/>
        <v>11.896931487433434</v>
      </c>
    </row>
    <row r="59" spans="1:12" x14ac:dyDescent="0.25">
      <c r="A59" s="2">
        <v>15790000</v>
      </c>
      <c r="B59" s="2">
        <v>-0.12951599999999999</v>
      </c>
      <c r="C59" s="2">
        <v>5.1171000000000001E-2</v>
      </c>
      <c r="D59" s="2">
        <v>0.179066</v>
      </c>
      <c r="E59" s="2">
        <v>-0.86443899999999996</v>
      </c>
      <c r="F59" s="3"/>
      <c r="G59" s="3">
        <f t="shared" si="0"/>
        <v>15.79</v>
      </c>
      <c r="H59" s="3">
        <f t="shared" si="1"/>
        <v>1.3235773613271502</v>
      </c>
      <c r="I59" s="4">
        <f t="shared" si="2"/>
        <v>1.0828450299302266</v>
      </c>
      <c r="J59" s="4">
        <f t="shared" si="3"/>
        <v>0.54142251496511329</v>
      </c>
      <c r="K59" s="3">
        <f t="shared" si="4"/>
        <v>88.279069834077887</v>
      </c>
      <c r="L59" s="3">
        <f t="shared" si="5"/>
        <v>11.720930165922113</v>
      </c>
    </row>
    <row r="60" spans="1:12" x14ac:dyDescent="0.25">
      <c r="A60" s="2">
        <v>16080000</v>
      </c>
      <c r="B60" s="2">
        <v>-0.12572800000000001</v>
      </c>
      <c r="C60" s="2">
        <v>5.5108999999999998E-2</v>
      </c>
      <c r="D60" s="2">
        <v>0.15502299999999999</v>
      </c>
      <c r="E60" s="2">
        <v>-0.87094000000000005</v>
      </c>
      <c r="F60" s="3"/>
      <c r="G60" s="3">
        <f t="shared" si="0"/>
        <v>16.079999999999998</v>
      </c>
      <c r="H60" s="3">
        <f t="shared" si="1"/>
        <v>1.3182368623429095</v>
      </c>
      <c r="I60" s="4">
        <f t="shared" si="2"/>
        <v>1.0647757399720861</v>
      </c>
      <c r="J60" s="4">
        <f t="shared" si="3"/>
        <v>0.53238786998604304</v>
      </c>
      <c r="K60" s="3">
        <f t="shared" si="4"/>
        <v>88.462908279628721</v>
      </c>
      <c r="L60" s="3">
        <f t="shared" si="5"/>
        <v>11.537091720371279</v>
      </c>
    </row>
    <row r="61" spans="1:12" x14ac:dyDescent="0.25">
      <c r="A61" s="2">
        <v>16370000</v>
      </c>
      <c r="B61" s="2">
        <v>-0.122206</v>
      </c>
      <c r="C61" s="2">
        <v>5.8222000000000003E-2</v>
      </c>
      <c r="D61" s="2">
        <v>0.130213</v>
      </c>
      <c r="E61" s="2">
        <v>-0.87722199999999995</v>
      </c>
      <c r="F61" s="3"/>
      <c r="G61" s="3">
        <f t="shared" si="0"/>
        <v>16.37</v>
      </c>
      <c r="H61" s="3">
        <f t="shared" si="1"/>
        <v>1.3131189772183482</v>
      </c>
      <c r="I61" s="4">
        <f t="shared" si="2"/>
        <v>1.0431570596401782</v>
      </c>
      <c r="J61" s="4">
        <f t="shared" si="3"/>
        <v>0.52157852982008912</v>
      </c>
      <c r="K61" s="3">
        <f t="shared" si="4"/>
        <v>88.683361610450902</v>
      </c>
      <c r="L61" s="3">
        <f t="shared" si="5"/>
        <v>11.316638389549098</v>
      </c>
    </row>
    <row r="62" spans="1:12" x14ac:dyDescent="0.25">
      <c r="A62" s="2">
        <v>16660000</v>
      </c>
      <c r="B62" s="2">
        <v>-0.117864</v>
      </c>
      <c r="C62" s="2">
        <v>6.1595999999999998E-2</v>
      </c>
      <c r="D62" s="2">
        <v>0.10566200000000001</v>
      </c>
      <c r="E62" s="2">
        <v>-0.88241999999999998</v>
      </c>
      <c r="F62" s="3"/>
      <c r="G62" s="3">
        <f t="shared" si="0"/>
        <v>16.66</v>
      </c>
      <c r="H62" s="3">
        <f t="shared" si="1"/>
        <v>1.306774963566143</v>
      </c>
      <c r="I62" s="4">
        <f t="shared" si="2"/>
        <v>1.0246664141800246</v>
      </c>
      <c r="J62" s="4">
        <f t="shared" si="3"/>
        <v>0.51233320709001229</v>
      </c>
      <c r="K62" s="3">
        <f t="shared" si="4"/>
        <v>88.872353105113618</v>
      </c>
      <c r="L62" s="3">
        <f t="shared" si="5"/>
        <v>11.127646894886382</v>
      </c>
    </row>
    <row r="63" spans="1:12" x14ac:dyDescent="0.25">
      <c r="A63" s="2">
        <v>16950000</v>
      </c>
      <c r="B63" s="2">
        <v>-0.11300399999999999</v>
      </c>
      <c r="C63" s="2">
        <v>6.3981999999999997E-2</v>
      </c>
      <c r="D63" s="2">
        <v>8.0600000000000005E-2</v>
      </c>
      <c r="E63" s="2">
        <v>-0.88699700000000004</v>
      </c>
      <c r="F63" s="3"/>
      <c r="G63" s="3">
        <f t="shared" si="0"/>
        <v>16.95</v>
      </c>
      <c r="H63" s="3">
        <f t="shared" si="1"/>
        <v>1.2984805083688007</v>
      </c>
      <c r="I63" s="4">
        <f t="shared" si="2"/>
        <v>1.0058442357758439</v>
      </c>
      <c r="J63" s="4">
        <f t="shared" si="3"/>
        <v>0.50292211788792196</v>
      </c>
      <c r="K63" s="3">
        <f t="shared" si="4"/>
        <v>89.065146831350361</v>
      </c>
      <c r="L63" s="3">
        <f t="shared" si="5"/>
        <v>10.934853168649639</v>
      </c>
    </row>
    <row r="64" spans="1:12" x14ac:dyDescent="0.25">
      <c r="A64" s="2">
        <v>17240000</v>
      </c>
      <c r="B64" s="2">
        <v>-0.107974</v>
      </c>
      <c r="C64" s="2">
        <v>6.6957000000000003E-2</v>
      </c>
      <c r="D64" s="2">
        <v>5.4844999999999998E-2</v>
      </c>
      <c r="E64" s="2">
        <v>-0.89098100000000002</v>
      </c>
      <c r="F64" s="3"/>
      <c r="G64" s="3">
        <f t="shared" si="0"/>
        <v>17.239999999999998</v>
      </c>
      <c r="H64" s="3">
        <f t="shared" si="1"/>
        <v>1.2910811580744488</v>
      </c>
      <c r="I64" s="4">
        <f t="shared" si="2"/>
        <v>0.98620634531066786</v>
      </c>
      <c r="J64" s="4">
        <f t="shared" si="3"/>
        <v>0.49310317265533393</v>
      </c>
      <c r="K64" s="3">
        <f t="shared" si="4"/>
        <v>89.266741644690939</v>
      </c>
      <c r="L64" s="3">
        <f t="shared" si="5"/>
        <v>10.733258355309061</v>
      </c>
    </row>
    <row r="65" spans="1:12" x14ac:dyDescent="0.25">
      <c r="A65" s="2">
        <v>17530000</v>
      </c>
      <c r="B65" s="2">
        <v>-0.10223699999999999</v>
      </c>
      <c r="C65" s="2">
        <v>6.9863999999999996E-2</v>
      </c>
      <c r="D65" s="2">
        <v>2.8447E-2</v>
      </c>
      <c r="E65" s="2">
        <v>-0.89479900000000001</v>
      </c>
      <c r="F65" s="3"/>
      <c r="G65" s="3">
        <f t="shared" si="0"/>
        <v>17.53</v>
      </c>
      <c r="H65" s="3">
        <f t="shared" si="1"/>
        <v>1.2826569254666764</v>
      </c>
      <c r="I65" s="4">
        <f t="shared" si="2"/>
        <v>0.96110300398802906</v>
      </c>
      <c r="J65" s="4">
        <f t="shared" si="3"/>
        <v>0.48055150199401453</v>
      </c>
      <c r="K65" s="3">
        <f t="shared" si="4"/>
        <v>89.525107216355792</v>
      </c>
      <c r="L65" s="3">
        <f t="shared" si="5"/>
        <v>10.474892783644208</v>
      </c>
    </row>
    <row r="66" spans="1:12" x14ac:dyDescent="0.25">
      <c r="A66" s="2">
        <v>17820000</v>
      </c>
      <c r="B66" s="2">
        <v>-9.7337999999999994E-2</v>
      </c>
      <c r="C66" s="2">
        <v>7.1936E-2</v>
      </c>
      <c r="D66" s="2">
        <v>2.5200000000000001E-3</v>
      </c>
      <c r="E66" s="2">
        <v>-0.89671199999999995</v>
      </c>
      <c r="F66" s="3"/>
      <c r="G66" s="3">
        <f t="shared" si="0"/>
        <v>17.82</v>
      </c>
      <c r="H66" s="3">
        <f t="shared" si="1"/>
        <v>1.275403490787798</v>
      </c>
      <c r="I66" s="4">
        <f t="shared" si="2"/>
        <v>0.94690606882646255</v>
      </c>
      <c r="J66" s="4">
        <f t="shared" si="3"/>
        <v>0.47345303441323128</v>
      </c>
      <c r="K66" s="3">
        <f t="shared" si="4"/>
        <v>89.671554092922904</v>
      </c>
      <c r="L66" s="3">
        <f t="shared" si="5"/>
        <v>10.328445907077096</v>
      </c>
    </row>
    <row r="67" spans="1:12" x14ac:dyDescent="0.25">
      <c r="A67" s="2">
        <v>18110000</v>
      </c>
      <c r="B67" s="2">
        <v>-9.0255000000000002E-2</v>
      </c>
      <c r="C67" s="2">
        <v>7.3928999999999995E-2</v>
      </c>
      <c r="D67" s="2">
        <v>-2.4220999999999999E-2</v>
      </c>
      <c r="E67" s="2">
        <v>-0.89858000000000005</v>
      </c>
      <c r="F67" s="3"/>
      <c r="G67" s="3">
        <f t="shared" si="0"/>
        <v>18.11</v>
      </c>
      <c r="H67" s="3">
        <f t="shared" si="1"/>
        <v>1.2641547986521096</v>
      </c>
      <c r="I67" s="4">
        <f t="shared" si="2"/>
        <v>0.92571077936574708</v>
      </c>
      <c r="J67" s="4">
        <f t="shared" si="3"/>
        <v>0.46285538968287354</v>
      </c>
      <c r="K67" s="3">
        <f t="shared" si="4"/>
        <v>89.890637623781487</v>
      </c>
      <c r="L67" s="3">
        <f t="shared" si="5"/>
        <v>10.109362376218513</v>
      </c>
    </row>
    <row r="68" spans="1:12" x14ac:dyDescent="0.25">
      <c r="A68" s="2">
        <v>18400000</v>
      </c>
      <c r="B68" s="2">
        <v>-8.3556000000000005E-2</v>
      </c>
      <c r="C68" s="2">
        <v>7.5548000000000004E-2</v>
      </c>
      <c r="D68" s="2">
        <v>-5.1401000000000002E-2</v>
      </c>
      <c r="E68" s="2">
        <v>-0.89963599999999999</v>
      </c>
      <c r="F68" s="3"/>
      <c r="G68" s="3">
        <f t="shared" si="0"/>
        <v>18.399999999999999</v>
      </c>
      <c r="H68" s="3">
        <f t="shared" si="1"/>
        <v>1.2538917288607183</v>
      </c>
      <c r="I68" s="4">
        <f t="shared" si="2"/>
        <v>0.90450926320375602</v>
      </c>
      <c r="J68" s="4">
        <f t="shared" si="3"/>
        <v>0.45225463160187801</v>
      </c>
      <c r="K68" s="3">
        <f t="shared" si="4"/>
        <v>90.110321012467836</v>
      </c>
      <c r="L68" s="3">
        <f t="shared" si="5"/>
        <v>9.8896789875321645</v>
      </c>
    </row>
    <row r="69" spans="1:12" x14ac:dyDescent="0.25">
      <c r="A69" s="2">
        <v>18690000</v>
      </c>
      <c r="B69" s="2">
        <v>-7.6850000000000002E-2</v>
      </c>
      <c r="C69" s="2">
        <v>7.6997999999999997E-2</v>
      </c>
      <c r="D69" s="2">
        <v>-7.8879000000000005E-2</v>
      </c>
      <c r="E69" s="2">
        <v>-0.90012800000000004</v>
      </c>
      <c r="F69" s="3"/>
      <c r="G69" s="3">
        <f t="shared" si="0"/>
        <v>18.690000000000001</v>
      </c>
      <c r="H69" s="3">
        <f t="shared" si="1"/>
        <v>1.2441324715140574</v>
      </c>
      <c r="I69" s="4">
        <f t="shared" si="2"/>
        <v>0.88069176260938309</v>
      </c>
      <c r="J69" s="4">
        <f t="shared" si="3"/>
        <v>0.44034588130469154</v>
      </c>
      <c r="K69" s="3">
        <f t="shared" si="4"/>
        <v>90.357750803403704</v>
      </c>
      <c r="L69" s="3">
        <f t="shared" si="5"/>
        <v>9.6422491965962962</v>
      </c>
    </row>
    <row r="70" spans="1:12" x14ac:dyDescent="0.25">
      <c r="A70" s="2">
        <v>18980000</v>
      </c>
      <c r="B70" s="2">
        <v>-6.9740999999999997E-2</v>
      </c>
      <c r="C70" s="2">
        <v>7.7395000000000005E-2</v>
      </c>
      <c r="D70" s="2">
        <v>-0.106779</v>
      </c>
      <c r="E70" s="2">
        <v>-0.89946700000000002</v>
      </c>
      <c r="F70" s="3"/>
      <c r="G70" s="3">
        <f t="shared" si="0"/>
        <v>18.98</v>
      </c>
      <c r="H70" s="3">
        <f t="shared" si="1"/>
        <v>1.2325952048032083</v>
      </c>
      <c r="I70" s="4">
        <f t="shared" si="2"/>
        <v>0.85951777154460385</v>
      </c>
      <c r="J70" s="4">
        <f t="shared" si="3"/>
        <v>0.42975888577230192</v>
      </c>
      <c r="K70" s="3">
        <f t="shared" si="4"/>
        <v>90.578288730247053</v>
      </c>
      <c r="L70" s="3">
        <f t="shared" si="5"/>
        <v>9.4217112697529473</v>
      </c>
    </row>
    <row r="71" spans="1:12" x14ac:dyDescent="0.25">
      <c r="A71" s="2">
        <v>19270000</v>
      </c>
      <c r="B71" s="2">
        <v>-6.1927999999999997E-2</v>
      </c>
      <c r="C71" s="2">
        <v>7.8729999999999994E-2</v>
      </c>
      <c r="D71" s="2">
        <v>-0.13503200000000001</v>
      </c>
      <c r="E71" s="2">
        <v>-0.89765799999999996</v>
      </c>
      <c r="F71" s="3"/>
      <c r="G71" s="3">
        <f t="shared" si="0"/>
        <v>19.27</v>
      </c>
      <c r="H71" s="3">
        <f t="shared" si="1"/>
        <v>1.2226354112714524</v>
      </c>
      <c r="I71" s="4">
        <f t="shared" si="2"/>
        <v>0.84060388957111121</v>
      </c>
      <c r="J71" s="4">
        <f t="shared" si="3"/>
        <v>0.4203019447855556</v>
      </c>
      <c r="K71" s="3">
        <f t="shared" si="4"/>
        <v>90.775741582649715</v>
      </c>
      <c r="L71" s="3">
        <f t="shared" si="5"/>
        <v>9.2242584173502848</v>
      </c>
    </row>
    <row r="72" spans="1:12" x14ac:dyDescent="0.25">
      <c r="A72" s="2">
        <v>19560000</v>
      </c>
      <c r="B72" s="2">
        <v>-5.4220999999999998E-2</v>
      </c>
      <c r="C72" s="2">
        <v>7.8843999999999997E-2</v>
      </c>
      <c r="D72" s="2">
        <v>-0.162908</v>
      </c>
      <c r="E72" s="2">
        <v>-0.89528200000000002</v>
      </c>
      <c r="F72" s="3"/>
      <c r="G72" s="3">
        <f t="shared" si="0"/>
        <v>19.559999999999999</v>
      </c>
      <c r="H72" s="3">
        <f t="shared" si="1"/>
        <v>1.2116273517458798</v>
      </c>
      <c r="I72" s="4">
        <f t="shared" si="2"/>
        <v>0.81933538556326968</v>
      </c>
      <c r="J72" s="4">
        <f t="shared" si="3"/>
        <v>0.40966769278163484</v>
      </c>
      <c r="K72" s="3">
        <f t="shared" si="4"/>
        <v>90.998289873381694</v>
      </c>
      <c r="L72" s="3">
        <f t="shared" si="5"/>
        <v>9.0017101266183062</v>
      </c>
    </row>
    <row r="73" spans="1:12" x14ac:dyDescent="0.25">
      <c r="A73" s="2">
        <v>19850000</v>
      </c>
      <c r="B73" s="2">
        <v>-4.6338999999999998E-2</v>
      </c>
      <c r="C73" s="2">
        <v>7.8492999999999993E-2</v>
      </c>
      <c r="D73" s="2">
        <v>-0.19115799999999999</v>
      </c>
      <c r="E73" s="2">
        <v>-0.89181299999999997</v>
      </c>
      <c r="F73" s="3"/>
      <c r="G73" s="3">
        <f t="shared" ref="G73:G108" si="6">A73/1000000</f>
        <v>19.850000000000001</v>
      </c>
      <c r="H73" s="3">
        <f t="shared" ref="H73:H108" si="7">(1 + IMABS(COMPLEX(B73,C73)))/(1-IMABS(COMPLEX(B73,C73)))</f>
        <v>1.2005849006965872</v>
      </c>
      <c r="I73" s="4">
        <f t="shared" ref="I73:I108" si="8">IMABS(-20*LOG10(IMABS(COMPLEX(D73,E73))))</f>
        <v>0.79943593657275058</v>
      </c>
      <c r="J73" s="4">
        <f t="shared" ref="J73:J108" si="9">I73/2</f>
        <v>0.39971796828637529</v>
      </c>
      <c r="K73" s="3">
        <f t="shared" ref="K73:K108" si="10">POWER(10,-1*J73/10) * 100</f>
        <v>91.207006744712345</v>
      </c>
      <c r="L73" s="3">
        <f t="shared" ref="L73:L108" si="11">100-K73</f>
        <v>8.7929932552876551</v>
      </c>
    </row>
    <row r="74" spans="1:12" x14ac:dyDescent="0.25">
      <c r="A74" s="2">
        <v>20140000</v>
      </c>
      <c r="B74" s="2">
        <v>-3.8084E-2</v>
      </c>
      <c r="C74" s="2">
        <v>7.739E-2</v>
      </c>
      <c r="D74" s="2">
        <v>-0.22022700000000001</v>
      </c>
      <c r="E74" s="2">
        <v>-0.88705299999999998</v>
      </c>
      <c r="F74" s="3"/>
      <c r="G74" s="3">
        <f t="shared" si="6"/>
        <v>20.14</v>
      </c>
      <c r="H74" s="3">
        <f t="shared" si="7"/>
        <v>1.1887899973334548</v>
      </c>
      <c r="I74" s="4">
        <f t="shared" si="8"/>
        <v>0.78124787168448462</v>
      </c>
      <c r="J74" s="4">
        <f t="shared" si="9"/>
        <v>0.39062393584224231</v>
      </c>
      <c r="K74" s="3">
        <f t="shared" si="10"/>
        <v>91.398192341971424</v>
      </c>
      <c r="L74" s="3">
        <f t="shared" si="11"/>
        <v>8.6018076580285765</v>
      </c>
    </row>
    <row r="75" spans="1:12" x14ac:dyDescent="0.25">
      <c r="A75" s="2">
        <v>20430000</v>
      </c>
      <c r="B75" s="2">
        <v>-2.9545999999999999E-2</v>
      </c>
      <c r="C75" s="2">
        <v>7.6285000000000006E-2</v>
      </c>
      <c r="D75" s="2">
        <v>-0.24881200000000001</v>
      </c>
      <c r="E75" s="2">
        <v>-0.88069600000000003</v>
      </c>
      <c r="F75" s="3"/>
      <c r="G75" s="3">
        <f t="shared" si="6"/>
        <v>20.43</v>
      </c>
      <c r="H75" s="3">
        <f t="shared" si="7"/>
        <v>1.1781910356437824</v>
      </c>
      <c r="I75" s="4">
        <f t="shared" si="8"/>
        <v>0.76998146923498423</v>
      </c>
      <c r="J75" s="4">
        <f t="shared" si="9"/>
        <v>0.38499073461749211</v>
      </c>
      <c r="K75" s="3">
        <f t="shared" si="10"/>
        <v>91.516821172940638</v>
      </c>
      <c r="L75" s="3">
        <f t="shared" si="11"/>
        <v>8.483178827059362</v>
      </c>
    </row>
    <row r="76" spans="1:12" x14ac:dyDescent="0.25">
      <c r="A76" s="2">
        <v>20720000</v>
      </c>
      <c r="B76" s="2">
        <v>-2.0788999999999998E-2</v>
      </c>
      <c r="C76" s="2">
        <v>7.4647000000000005E-2</v>
      </c>
      <c r="D76" s="2">
        <v>-0.27809</v>
      </c>
      <c r="E76" s="2">
        <v>-0.87405100000000002</v>
      </c>
      <c r="F76" s="3"/>
      <c r="G76" s="3">
        <f t="shared" si="6"/>
        <v>20.72</v>
      </c>
      <c r="H76" s="3">
        <f t="shared" si="7"/>
        <v>1.1679929780418437</v>
      </c>
      <c r="I76" s="4">
        <f t="shared" si="8"/>
        <v>0.75049524729818795</v>
      </c>
      <c r="J76" s="4">
        <f t="shared" si="9"/>
        <v>0.37524762364909398</v>
      </c>
      <c r="K76" s="3">
        <f t="shared" si="10"/>
        <v>91.722363614387959</v>
      </c>
      <c r="L76" s="3">
        <f t="shared" si="11"/>
        <v>8.2776363856120412</v>
      </c>
    </row>
    <row r="77" spans="1:12" x14ac:dyDescent="0.25">
      <c r="A77" s="2">
        <v>21010000</v>
      </c>
      <c r="B77" s="2">
        <v>-1.1977E-2</v>
      </c>
      <c r="C77" s="2">
        <v>7.1815000000000004E-2</v>
      </c>
      <c r="D77" s="2">
        <v>-0.306481</v>
      </c>
      <c r="E77" s="2">
        <v>-0.86543400000000004</v>
      </c>
      <c r="F77" s="3"/>
      <c r="G77" s="3">
        <f t="shared" si="6"/>
        <v>21.01</v>
      </c>
      <c r="H77" s="3">
        <f t="shared" si="7"/>
        <v>1.1570479454134133</v>
      </c>
      <c r="I77" s="4">
        <f t="shared" si="8"/>
        <v>0.74220539565855115</v>
      </c>
      <c r="J77" s="4">
        <f t="shared" si="9"/>
        <v>0.37110269782927557</v>
      </c>
      <c r="K77" s="3">
        <f t="shared" si="10"/>
        <v>91.809945633193792</v>
      </c>
      <c r="L77" s="3">
        <f t="shared" si="11"/>
        <v>8.1900543668062085</v>
      </c>
    </row>
    <row r="78" spans="1:12" x14ac:dyDescent="0.25">
      <c r="A78" s="2">
        <v>21300000</v>
      </c>
      <c r="B78" s="2">
        <v>-3.2039999999999998E-3</v>
      </c>
      <c r="C78" s="2">
        <v>6.9318000000000005E-2</v>
      </c>
      <c r="D78" s="2">
        <v>-0.33548499999999998</v>
      </c>
      <c r="E78" s="2">
        <v>-0.85665000000000002</v>
      </c>
      <c r="F78" s="3"/>
      <c r="G78" s="3">
        <f t="shared" si="6"/>
        <v>21.3</v>
      </c>
      <c r="H78" s="3">
        <f t="shared" si="7"/>
        <v>1.1491326279833645</v>
      </c>
      <c r="I78" s="4">
        <f t="shared" si="8"/>
        <v>0.72424649209946113</v>
      </c>
      <c r="J78" s="4">
        <f t="shared" si="9"/>
        <v>0.36212324604973056</v>
      </c>
      <c r="K78" s="3">
        <f t="shared" si="10"/>
        <v>91.999967811135647</v>
      </c>
      <c r="L78" s="3">
        <f t="shared" si="11"/>
        <v>8.0000321888643526</v>
      </c>
    </row>
    <row r="79" spans="1:12" x14ac:dyDescent="0.25">
      <c r="A79" s="2">
        <v>21590000</v>
      </c>
      <c r="B79" s="2">
        <v>5.8230000000000001E-3</v>
      </c>
      <c r="C79" s="2">
        <v>6.5335000000000004E-2</v>
      </c>
      <c r="D79" s="2">
        <v>-0.36398999999999998</v>
      </c>
      <c r="E79" s="2">
        <v>-0.84528800000000004</v>
      </c>
      <c r="F79" s="3"/>
      <c r="G79" s="3">
        <f t="shared" si="6"/>
        <v>21.59</v>
      </c>
      <c r="H79" s="3">
        <f t="shared" si="7"/>
        <v>1.1403971576087217</v>
      </c>
      <c r="I79" s="4">
        <f t="shared" si="8"/>
        <v>0.72116321481509271</v>
      </c>
      <c r="J79" s="4">
        <f t="shared" si="9"/>
        <v>0.36058160740754636</v>
      </c>
      <c r="K79" s="3">
        <f t="shared" si="10"/>
        <v>92.032631334978149</v>
      </c>
      <c r="L79" s="3">
        <f t="shared" si="11"/>
        <v>7.9673686650218514</v>
      </c>
    </row>
    <row r="80" spans="1:12" x14ac:dyDescent="0.25">
      <c r="A80" s="2">
        <v>21880000</v>
      </c>
      <c r="B80" s="2">
        <v>1.4284E-2</v>
      </c>
      <c r="C80" s="2">
        <v>6.1386000000000003E-2</v>
      </c>
      <c r="D80" s="2">
        <v>-0.39270100000000002</v>
      </c>
      <c r="E80" s="2">
        <v>-0.83368200000000003</v>
      </c>
      <c r="F80" s="3"/>
      <c r="G80" s="3">
        <f t="shared" si="6"/>
        <v>21.88</v>
      </c>
      <c r="H80" s="3">
        <f t="shared" si="7"/>
        <v>1.1345308928448197</v>
      </c>
      <c r="I80" s="4">
        <f t="shared" si="8"/>
        <v>0.70969684903853303</v>
      </c>
      <c r="J80" s="4">
        <f t="shared" si="9"/>
        <v>0.35484842451926651</v>
      </c>
      <c r="K80" s="3">
        <f t="shared" si="10"/>
        <v>92.154205141436719</v>
      </c>
      <c r="L80" s="3">
        <f t="shared" si="11"/>
        <v>7.8457948585632806</v>
      </c>
    </row>
    <row r="81" spans="1:12" x14ac:dyDescent="0.25">
      <c r="A81" s="2">
        <v>22170000</v>
      </c>
      <c r="B81" s="2">
        <v>2.3438000000000001E-2</v>
      </c>
      <c r="C81" s="2">
        <v>5.6598000000000002E-2</v>
      </c>
      <c r="D81" s="2">
        <v>-0.420568</v>
      </c>
      <c r="E81" s="2">
        <v>-0.82080900000000001</v>
      </c>
      <c r="F81" s="3"/>
      <c r="G81" s="3">
        <f t="shared" si="6"/>
        <v>22.17</v>
      </c>
      <c r="H81" s="3">
        <f t="shared" si="7"/>
        <v>1.1305132571145218</v>
      </c>
      <c r="I81" s="4">
        <f t="shared" si="8"/>
        <v>0.70272141716191361</v>
      </c>
      <c r="J81" s="4">
        <f t="shared" si="9"/>
        <v>0.3513607085809568</v>
      </c>
      <c r="K81" s="3">
        <f t="shared" si="10"/>
        <v>92.228241721557282</v>
      </c>
      <c r="L81" s="3">
        <f t="shared" si="11"/>
        <v>7.7717582784427179</v>
      </c>
    </row>
    <row r="82" spans="1:12" x14ac:dyDescent="0.25">
      <c r="A82" s="2">
        <v>22460000</v>
      </c>
      <c r="B82" s="2">
        <v>3.2131E-2</v>
      </c>
      <c r="C82" s="2">
        <v>5.1402000000000003E-2</v>
      </c>
      <c r="D82" s="2">
        <v>-0.44850800000000002</v>
      </c>
      <c r="E82" s="2">
        <v>-0.80615599999999998</v>
      </c>
      <c r="F82" s="3"/>
      <c r="G82" s="3">
        <f t="shared" si="6"/>
        <v>22.46</v>
      </c>
      <c r="H82" s="3">
        <f t="shared" si="7"/>
        <v>1.1290597821111212</v>
      </c>
      <c r="I82" s="4">
        <f t="shared" si="8"/>
        <v>0.7004649446580713</v>
      </c>
      <c r="J82" s="4">
        <f t="shared" si="9"/>
        <v>0.35023247232903565</v>
      </c>
      <c r="K82" s="3">
        <f t="shared" si="10"/>
        <v>92.252204439785615</v>
      </c>
      <c r="L82" s="3">
        <f t="shared" si="11"/>
        <v>7.7477955602143851</v>
      </c>
    </row>
    <row r="83" spans="1:12" x14ac:dyDescent="0.25">
      <c r="A83" s="2">
        <v>22750000</v>
      </c>
      <c r="B83" s="2">
        <v>4.0839E-2</v>
      </c>
      <c r="C83" s="2">
        <v>4.5594999999999997E-2</v>
      </c>
      <c r="D83" s="2">
        <v>-0.47541600000000001</v>
      </c>
      <c r="E83" s="2">
        <v>-0.79048300000000005</v>
      </c>
      <c r="F83" s="3"/>
      <c r="G83" s="3">
        <f t="shared" si="6"/>
        <v>22.75</v>
      </c>
      <c r="H83" s="3">
        <f t="shared" si="7"/>
        <v>1.1304030838308485</v>
      </c>
      <c r="I83" s="4">
        <f t="shared" si="8"/>
        <v>0.70129772194781459</v>
      </c>
      <c r="J83" s="4">
        <f t="shared" si="9"/>
        <v>0.35064886097390729</v>
      </c>
      <c r="K83" s="3">
        <f t="shared" si="10"/>
        <v>92.243359996533073</v>
      </c>
      <c r="L83" s="3">
        <f t="shared" si="11"/>
        <v>7.7566400034669272</v>
      </c>
    </row>
    <row r="84" spans="1:12" x14ac:dyDescent="0.25">
      <c r="A84" s="2">
        <v>23040000</v>
      </c>
      <c r="B84" s="2">
        <v>4.9291000000000001E-2</v>
      </c>
      <c r="C84" s="2">
        <v>3.8935999999999998E-2</v>
      </c>
      <c r="D84" s="2">
        <v>-0.50178199999999995</v>
      </c>
      <c r="E84" s="2">
        <v>-0.77345699999999995</v>
      </c>
      <c r="F84" s="3"/>
      <c r="G84" s="3">
        <f t="shared" si="6"/>
        <v>23.04</v>
      </c>
      <c r="H84" s="3">
        <f t="shared" si="7"/>
        <v>1.1340483904657994</v>
      </c>
      <c r="I84" s="4">
        <f t="shared" si="8"/>
        <v>0.70570392625973577</v>
      </c>
      <c r="J84" s="4">
        <f t="shared" si="9"/>
        <v>0.35285196312986788</v>
      </c>
      <c r="K84" s="3">
        <f t="shared" si="10"/>
        <v>92.196578373223829</v>
      </c>
      <c r="L84" s="3">
        <f t="shared" si="11"/>
        <v>7.8034216267761707</v>
      </c>
    </row>
    <row r="85" spans="1:12" x14ac:dyDescent="0.25">
      <c r="A85" s="2">
        <v>23330000</v>
      </c>
      <c r="B85" s="2">
        <v>5.7681000000000003E-2</v>
      </c>
      <c r="C85" s="2">
        <v>3.2215000000000001E-2</v>
      </c>
      <c r="D85" s="2">
        <v>-0.52790999999999999</v>
      </c>
      <c r="E85" s="2">
        <v>-0.75526300000000002</v>
      </c>
      <c r="F85" s="3"/>
      <c r="G85" s="3">
        <f t="shared" si="6"/>
        <v>23.33</v>
      </c>
      <c r="H85" s="3">
        <f t="shared" si="7"/>
        <v>1.1414822042173645</v>
      </c>
      <c r="I85" s="4">
        <f t="shared" si="8"/>
        <v>0.71035447363885329</v>
      </c>
      <c r="J85" s="4">
        <f t="shared" si="9"/>
        <v>0.35517723681942664</v>
      </c>
      <c r="K85" s="3">
        <f t="shared" si="10"/>
        <v>92.147228242036675</v>
      </c>
      <c r="L85" s="3">
        <f t="shared" si="11"/>
        <v>7.8527717579633247</v>
      </c>
    </row>
    <row r="86" spans="1:12" x14ac:dyDescent="0.25">
      <c r="A86" s="2">
        <v>23620000</v>
      </c>
      <c r="B86" s="2">
        <v>6.5542000000000003E-2</v>
      </c>
      <c r="C86" s="2">
        <v>2.3977999999999999E-2</v>
      </c>
      <c r="D86" s="2">
        <v>-0.55318699999999998</v>
      </c>
      <c r="E86" s="2">
        <v>-0.73611000000000004</v>
      </c>
      <c r="F86" s="3"/>
      <c r="G86" s="3">
        <f t="shared" si="6"/>
        <v>23.62</v>
      </c>
      <c r="H86" s="3">
        <f t="shared" si="7"/>
        <v>1.1500530354210448</v>
      </c>
      <c r="I86" s="4">
        <f t="shared" si="8"/>
        <v>0.71668790184656128</v>
      </c>
      <c r="J86" s="4">
        <f t="shared" si="9"/>
        <v>0.35834395092328064</v>
      </c>
      <c r="K86" s="3">
        <f t="shared" si="10"/>
        <v>92.080062395124401</v>
      </c>
      <c r="L86" s="3">
        <f t="shared" si="11"/>
        <v>7.9199376048755994</v>
      </c>
    </row>
    <row r="87" spans="1:12" x14ac:dyDescent="0.25">
      <c r="A87" s="2">
        <v>23910000</v>
      </c>
      <c r="B87" s="2">
        <v>7.3126999999999998E-2</v>
      </c>
      <c r="C87" s="2">
        <v>1.5592999999999999E-2</v>
      </c>
      <c r="D87" s="2">
        <v>-0.57790900000000001</v>
      </c>
      <c r="E87" s="2">
        <v>-0.71571600000000002</v>
      </c>
      <c r="F87" s="3"/>
      <c r="G87" s="3">
        <f t="shared" si="6"/>
        <v>23.91</v>
      </c>
      <c r="H87" s="3">
        <f t="shared" si="7"/>
        <v>1.1616269718160341</v>
      </c>
      <c r="I87" s="4">
        <f t="shared" si="8"/>
        <v>0.72512503650949145</v>
      </c>
      <c r="J87" s="4">
        <f t="shared" si="9"/>
        <v>0.36256251825474572</v>
      </c>
      <c r="K87" s="3">
        <f t="shared" si="10"/>
        <v>91.990662837975037</v>
      </c>
      <c r="L87" s="3">
        <f t="shared" si="11"/>
        <v>8.0093371620249627</v>
      </c>
    </row>
    <row r="88" spans="1:12" x14ac:dyDescent="0.25">
      <c r="A88" s="2">
        <v>24200000</v>
      </c>
      <c r="B88" s="2">
        <v>8.0191999999999999E-2</v>
      </c>
      <c r="C88" s="2">
        <v>6.9360000000000003E-3</v>
      </c>
      <c r="D88" s="2">
        <v>-0.60106800000000005</v>
      </c>
      <c r="E88" s="2">
        <v>-0.694164</v>
      </c>
      <c r="F88" s="3"/>
      <c r="G88" s="3">
        <f t="shared" si="6"/>
        <v>24.2</v>
      </c>
      <c r="H88" s="3">
        <f t="shared" si="7"/>
        <v>1.1750748095839132</v>
      </c>
      <c r="I88" s="4">
        <f t="shared" si="8"/>
        <v>0.74097010210990599</v>
      </c>
      <c r="J88" s="4">
        <f t="shared" si="9"/>
        <v>0.370485051054953</v>
      </c>
      <c r="K88" s="3">
        <f t="shared" si="10"/>
        <v>91.823003627631351</v>
      </c>
      <c r="L88" s="3">
        <f t="shared" si="11"/>
        <v>8.1769963723686487</v>
      </c>
    </row>
    <row r="89" spans="1:12" x14ac:dyDescent="0.25">
      <c r="A89" s="2">
        <v>24490000</v>
      </c>
      <c r="B89" s="2">
        <v>8.72E-2</v>
      </c>
      <c r="C89" s="2">
        <v>-2.1559999999999999E-3</v>
      </c>
      <c r="D89" s="2">
        <v>-0.62347399999999997</v>
      </c>
      <c r="E89" s="2">
        <v>-0.67111799999999999</v>
      </c>
      <c r="F89" s="3"/>
      <c r="G89" s="3">
        <f t="shared" si="6"/>
        <v>24.49</v>
      </c>
      <c r="H89" s="3">
        <f t="shared" si="7"/>
        <v>1.1911244432302632</v>
      </c>
      <c r="I89" s="4">
        <f t="shared" si="8"/>
        <v>0.76176342368878514</v>
      </c>
      <c r="J89" s="4">
        <f t="shared" si="9"/>
        <v>0.38088171184439257</v>
      </c>
      <c r="K89" s="3">
        <f t="shared" si="10"/>
        <v>91.603449640283742</v>
      </c>
      <c r="L89" s="3">
        <f t="shared" si="11"/>
        <v>8.3965503597162581</v>
      </c>
    </row>
    <row r="90" spans="1:12" x14ac:dyDescent="0.25">
      <c r="A90" s="2">
        <v>24780000</v>
      </c>
      <c r="B90" s="2">
        <v>9.3589000000000006E-2</v>
      </c>
      <c r="C90" s="2">
        <v>-1.1901999999999999E-2</v>
      </c>
      <c r="D90" s="2">
        <v>-0.64535799999999999</v>
      </c>
      <c r="E90" s="2">
        <v>-0.64800800000000003</v>
      </c>
      <c r="F90" s="3"/>
      <c r="G90" s="3">
        <f t="shared" si="6"/>
        <v>24.78</v>
      </c>
      <c r="H90" s="3">
        <f t="shared" si="7"/>
        <v>1.2083410113157844</v>
      </c>
      <c r="I90" s="4">
        <f t="shared" si="8"/>
        <v>0.77585292413299856</v>
      </c>
      <c r="J90" s="4">
        <f t="shared" si="9"/>
        <v>0.38792646206649928</v>
      </c>
      <c r="K90" s="3">
        <f t="shared" si="10"/>
        <v>91.454978881852028</v>
      </c>
      <c r="L90" s="3">
        <f t="shared" si="11"/>
        <v>8.5450211181479716</v>
      </c>
    </row>
    <row r="91" spans="1:12" x14ac:dyDescent="0.25">
      <c r="A91" s="2">
        <v>25070000</v>
      </c>
      <c r="B91" s="2">
        <v>9.9837999999999996E-2</v>
      </c>
      <c r="C91" s="2">
        <v>-2.2776999999999999E-2</v>
      </c>
      <c r="D91" s="2">
        <v>-0.66595899999999997</v>
      </c>
      <c r="E91" s="2">
        <v>-0.62350700000000003</v>
      </c>
      <c r="F91" s="3"/>
      <c r="G91" s="3">
        <f t="shared" si="6"/>
        <v>25.07</v>
      </c>
      <c r="H91" s="3">
        <f t="shared" si="7"/>
        <v>1.2281719679888352</v>
      </c>
      <c r="I91" s="4">
        <f t="shared" si="8"/>
        <v>0.79739741823116939</v>
      </c>
      <c r="J91" s="4">
        <f t="shared" si="9"/>
        <v>0.39869870911558469</v>
      </c>
      <c r="K91" s="3">
        <f t="shared" si="10"/>
        <v>91.228414911692951</v>
      </c>
      <c r="L91" s="3">
        <f t="shared" si="11"/>
        <v>8.7715850883070487</v>
      </c>
    </row>
    <row r="92" spans="1:12" x14ac:dyDescent="0.25">
      <c r="A92" s="2">
        <v>25360000</v>
      </c>
      <c r="B92" s="2">
        <v>0.104806</v>
      </c>
      <c r="C92" s="2">
        <v>-3.3543000000000003E-2</v>
      </c>
      <c r="D92" s="2">
        <v>-0.68509900000000001</v>
      </c>
      <c r="E92" s="2">
        <v>-0.59758800000000001</v>
      </c>
      <c r="F92" s="3"/>
      <c r="G92" s="3">
        <f t="shared" si="6"/>
        <v>25.36</v>
      </c>
      <c r="H92" s="3">
        <f t="shared" si="7"/>
        <v>1.2472992287737881</v>
      </c>
      <c r="I92" s="4">
        <f t="shared" si="8"/>
        <v>0.82771825043722314</v>
      </c>
      <c r="J92" s="4">
        <f t="shared" si="9"/>
        <v>0.41385912521861157</v>
      </c>
      <c r="K92" s="3">
        <f t="shared" si="10"/>
        <v>90.910508608466145</v>
      </c>
      <c r="L92" s="3">
        <f t="shared" si="11"/>
        <v>9.0894913915338549</v>
      </c>
    </row>
    <row r="93" spans="1:12" x14ac:dyDescent="0.25">
      <c r="A93" s="2">
        <v>25650000</v>
      </c>
      <c r="B93" s="2">
        <v>0.109901</v>
      </c>
      <c r="C93" s="2">
        <v>-4.4403999999999999E-2</v>
      </c>
      <c r="D93" s="2">
        <v>-0.70291800000000004</v>
      </c>
      <c r="E93" s="2">
        <v>-0.57156899999999999</v>
      </c>
      <c r="F93" s="3"/>
      <c r="G93" s="3">
        <f t="shared" si="6"/>
        <v>25.65</v>
      </c>
      <c r="H93" s="3">
        <f t="shared" si="7"/>
        <v>1.2689434588014075</v>
      </c>
      <c r="I93" s="4">
        <f t="shared" si="8"/>
        <v>0.85770675492153359</v>
      </c>
      <c r="J93" s="4">
        <f t="shared" si="9"/>
        <v>0.42885337746076679</v>
      </c>
      <c r="K93" s="3">
        <f t="shared" si="10"/>
        <v>90.597176362456239</v>
      </c>
      <c r="L93" s="3">
        <f t="shared" si="11"/>
        <v>9.4028236375437615</v>
      </c>
    </row>
    <row r="94" spans="1:12" x14ac:dyDescent="0.25">
      <c r="A94" s="2">
        <v>25940000</v>
      </c>
      <c r="B94" s="2">
        <v>0.11447400000000001</v>
      </c>
      <c r="C94" s="2">
        <v>-5.6238000000000003E-2</v>
      </c>
      <c r="D94" s="2">
        <v>-0.72015099999999999</v>
      </c>
      <c r="E94" s="2">
        <v>-0.54469999999999996</v>
      </c>
      <c r="F94" s="3"/>
      <c r="G94" s="3">
        <f t="shared" si="6"/>
        <v>25.94</v>
      </c>
      <c r="H94" s="3">
        <f t="shared" si="7"/>
        <v>1.2923744493984308</v>
      </c>
      <c r="I94" s="4">
        <f t="shared" si="8"/>
        <v>0.88674273079835264</v>
      </c>
      <c r="J94" s="4">
        <f t="shared" si="9"/>
        <v>0.44337136539917632</v>
      </c>
      <c r="K94" s="3">
        <f t="shared" si="10"/>
        <v>90.294825588236222</v>
      </c>
      <c r="L94" s="3">
        <f t="shared" si="11"/>
        <v>9.7051744117637782</v>
      </c>
    </row>
    <row r="95" spans="1:12" x14ac:dyDescent="0.25">
      <c r="A95" s="2">
        <v>26230000</v>
      </c>
      <c r="B95" s="2">
        <v>0.118425</v>
      </c>
      <c r="C95" s="2">
        <v>-6.7943000000000003E-2</v>
      </c>
      <c r="D95" s="2">
        <v>-0.73613700000000004</v>
      </c>
      <c r="E95" s="2">
        <v>-0.517289</v>
      </c>
      <c r="F95" s="3"/>
      <c r="G95" s="3">
        <f t="shared" si="6"/>
        <v>26.23</v>
      </c>
      <c r="H95" s="3">
        <f t="shared" si="7"/>
        <v>1.3162385122642926</v>
      </c>
      <c r="I95" s="4">
        <f t="shared" si="8"/>
        <v>0.91790876675442634</v>
      </c>
      <c r="J95" s="4">
        <f t="shared" si="9"/>
        <v>0.45895438337721317</v>
      </c>
      <c r="K95" s="3">
        <f t="shared" si="10"/>
        <v>89.971417255148324</v>
      </c>
      <c r="L95" s="3">
        <f t="shared" si="11"/>
        <v>10.028582744851676</v>
      </c>
    </row>
    <row r="96" spans="1:12" x14ac:dyDescent="0.25">
      <c r="A96" s="2">
        <v>26520000</v>
      </c>
      <c r="B96" s="2">
        <v>0.12091499999999999</v>
      </c>
      <c r="C96" s="2">
        <v>-8.0117999999999995E-2</v>
      </c>
      <c r="D96" s="2">
        <v>-0.750116</v>
      </c>
      <c r="E96" s="2">
        <v>-0.49007400000000001</v>
      </c>
      <c r="F96" s="3"/>
      <c r="G96" s="3">
        <f t="shared" si="6"/>
        <v>26.52</v>
      </c>
      <c r="H96" s="3">
        <f t="shared" si="7"/>
        <v>1.3393164726033251</v>
      </c>
      <c r="I96" s="4">
        <f t="shared" si="8"/>
        <v>0.95367460529914638</v>
      </c>
      <c r="J96" s="4">
        <f t="shared" si="9"/>
        <v>0.47683730264957319</v>
      </c>
      <c r="K96" s="3">
        <f t="shared" si="10"/>
        <v>89.601704165266852</v>
      </c>
      <c r="L96" s="3">
        <f t="shared" si="11"/>
        <v>10.398295834733148</v>
      </c>
    </row>
    <row r="97" spans="1:12" x14ac:dyDescent="0.25">
      <c r="A97" s="2">
        <v>26810000</v>
      </c>
      <c r="B97" s="2">
        <v>0.122945</v>
      </c>
      <c r="C97" s="2">
        <v>-9.2517000000000002E-2</v>
      </c>
      <c r="D97" s="2">
        <v>-0.76338300000000003</v>
      </c>
      <c r="E97" s="2">
        <v>-0.46126099999999998</v>
      </c>
      <c r="F97" s="3"/>
      <c r="G97" s="3">
        <f t="shared" si="6"/>
        <v>26.81</v>
      </c>
      <c r="H97" s="3">
        <f t="shared" si="7"/>
        <v>1.3636929136897278</v>
      </c>
      <c r="I97" s="4">
        <f t="shared" si="8"/>
        <v>0.99351455145681244</v>
      </c>
      <c r="J97" s="4">
        <f t="shared" si="9"/>
        <v>0.49675727572840622</v>
      </c>
      <c r="K97" s="3">
        <f t="shared" si="10"/>
        <v>89.191665238967261</v>
      </c>
      <c r="L97" s="3">
        <f t="shared" si="11"/>
        <v>10.808334761032739</v>
      </c>
    </row>
    <row r="98" spans="1:12" x14ac:dyDescent="0.25">
      <c r="A98" s="2">
        <v>27100000</v>
      </c>
      <c r="B98" s="2">
        <v>0.12500900000000001</v>
      </c>
      <c r="C98" s="2">
        <v>-0.104869</v>
      </c>
      <c r="D98" s="2">
        <v>-0.77527299999999999</v>
      </c>
      <c r="E98" s="2">
        <v>-0.432674</v>
      </c>
      <c r="F98" s="3"/>
      <c r="G98" s="3">
        <f t="shared" si="6"/>
        <v>27.1</v>
      </c>
      <c r="H98" s="3">
        <f t="shared" si="7"/>
        <v>1.389974377302674</v>
      </c>
      <c r="I98" s="4">
        <f t="shared" si="8"/>
        <v>1.0333325763021761</v>
      </c>
      <c r="J98" s="4">
        <f t="shared" si="9"/>
        <v>0.51666628815108806</v>
      </c>
      <c r="K98" s="3">
        <f t="shared" si="10"/>
        <v>88.783726820009065</v>
      </c>
      <c r="L98" s="3">
        <f t="shared" si="11"/>
        <v>11.216273179990935</v>
      </c>
    </row>
    <row r="99" spans="1:12" x14ac:dyDescent="0.25">
      <c r="A99" s="2">
        <v>27390000</v>
      </c>
      <c r="B99" s="2">
        <v>0.12542600000000001</v>
      </c>
      <c r="C99" s="2">
        <v>-0.117963</v>
      </c>
      <c r="D99" s="2">
        <v>-0.78572500000000001</v>
      </c>
      <c r="E99" s="2">
        <v>-0.40388400000000002</v>
      </c>
      <c r="F99" s="3"/>
      <c r="G99" s="3">
        <f t="shared" si="6"/>
        <v>27.39</v>
      </c>
      <c r="H99" s="3">
        <f t="shared" si="7"/>
        <v>1.4159926130359692</v>
      </c>
      <c r="I99" s="4">
        <f t="shared" si="8"/>
        <v>1.0763484871900322</v>
      </c>
      <c r="J99" s="4">
        <f t="shared" si="9"/>
        <v>0.53817424359501609</v>
      </c>
      <c r="K99" s="3">
        <f t="shared" si="10"/>
        <v>88.345122167610356</v>
      </c>
      <c r="L99" s="3">
        <f t="shared" si="11"/>
        <v>11.654877832389644</v>
      </c>
    </row>
    <row r="100" spans="1:12" x14ac:dyDescent="0.25">
      <c r="A100" s="2">
        <v>27680000</v>
      </c>
      <c r="B100" s="2">
        <v>0.12550800000000001</v>
      </c>
      <c r="C100" s="2">
        <v>-0.12995200000000001</v>
      </c>
      <c r="D100" s="2">
        <v>-0.79432599999999998</v>
      </c>
      <c r="E100" s="2">
        <v>-0.37451600000000002</v>
      </c>
      <c r="F100" s="3"/>
      <c r="G100" s="3">
        <f t="shared" si="6"/>
        <v>27.68</v>
      </c>
      <c r="H100" s="3">
        <f t="shared" si="7"/>
        <v>1.4410034749134606</v>
      </c>
      <c r="I100" s="4">
        <f t="shared" si="8"/>
        <v>1.1282395287252043</v>
      </c>
      <c r="J100" s="4">
        <f t="shared" si="9"/>
        <v>0.56411976436260214</v>
      </c>
      <c r="K100" s="3">
        <f t="shared" si="10"/>
        <v>87.818906195192383</v>
      </c>
      <c r="L100" s="3">
        <f t="shared" si="11"/>
        <v>12.181093804807617</v>
      </c>
    </row>
    <row r="101" spans="1:12" x14ac:dyDescent="0.25">
      <c r="A101" s="2">
        <v>27970000</v>
      </c>
      <c r="B101" s="2">
        <v>0.12489500000000001</v>
      </c>
      <c r="C101" s="2">
        <v>-0.14305599999999999</v>
      </c>
      <c r="D101" s="2">
        <v>-0.80207799999999996</v>
      </c>
      <c r="E101" s="2">
        <v>-0.34570699999999999</v>
      </c>
      <c r="F101" s="3"/>
      <c r="G101" s="3">
        <f t="shared" si="6"/>
        <v>27.97</v>
      </c>
      <c r="H101" s="3">
        <f t="shared" si="7"/>
        <v>1.4688452124208109</v>
      </c>
      <c r="I101" s="4">
        <f t="shared" si="8"/>
        <v>1.1756514888486698</v>
      </c>
      <c r="J101" s="4">
        <f t="shared" si="9"/>
        <v>0.58782574442433488</v>
      </c>
      <c r="K101" s="3">
        <f t="shared" si="10"/>
        <v>87.340852293356946</v>
      </c>
      <c r="L101" s="3">
        <f t="shared" si="11"/>
        <v>12.659147706643054</v>
      </c>
    </row>
    <row r="102" spans="1:12" x14ac:dyDescent="0.25">
      <c r="A102" s="2">
        <v>28260000</v>
      </c>
      <c r="B102" s="2">
        <v>0.124336</v>
      </c>
      <c r="C102" s="2">
        <v>-0.15577199999999999</v>
      </c>
      <c r="D102" s="2">
        <v>-0.80878899999999998</v>
      </c>
      <c r="E102" s="2">
        <v>-0.316579</v>
      </c>
      <c r="F102" s="3"/>
      <c r="G102" s="3">
        <f t="shared" si="6"/>
        <v>28.26</v>
      </c>
      <c r="H102" s="3">
        <f t="shared" si="7"/>
        <v>1.4978446751420365</v>
      </c>
      <c r="I102" s="4">
        <f t="shared" si="8"/>
        <v>1.2242024868776236</v>
      </c>
      <c r="J102" s="4">
        <f t="shared" si="9"/>
        <v>0.61210124343881178</v>
      </c>
      <c r="K102" s="3">
        <f t="shared" si="10"/>
        <v>86.854010256406696</v>
      </c>
      <c r="L102" s="3">
        <f t="shared" si="11"/>
        <v>13.145989743593304</v>
      </c>
    </row>
    <row r="103" spans="1:12" x14ac:dyDescent="0.25">
      <c r="A103" s="2">
        <v>28550000</v>
      </c>
      <c r="B103" s="2">
        <v>0.121576</v>
      </c>
      <c r="C103" s="2">
        <v>-0.16848199999999999</v>
      </c>
      <c r="D103" s="2">
        <v>-0.81431699999999996</v>
      </c>
      <c r="E103" s="2">
        <v>-0.28771999999999998</v>
      </c>
      <c r="F103" s="3"/>
      <c r="G103" s="3">
        <f t="shared" si="6"/>
        <v>28.55</v>
      </c>
      <c r="H103" s="3">
        <f t="shared" si="7"/>
        <v>1.5245081616482841</v>
      </c>
      <c r="I103" s="4">
        <f t="shared" si="8"/>
        <v>1.2732231868977779</v>
      </c>
      <c r="J103" s="4">
        <f t="shared" si="9"/>
        <v>0.63661159344888896</v>
      </c>
      <c r="K103" s="3">
        <f t="shared" si="10"/>
        <v>86.365211450502457</v>
      </c>
      <c r="L103" s="3">
        <f t="shared" si="11"/>
        <v>13.634788549497543</v>
      </c>
    </row>
    <row r="104" spans="1:12" x14ac:dyDescent="0.25">
      <c r="A104" s="2">
        <v>28840000</v>
      </c>
      <c r="B104" s="2">
        <v>0.11923</v>
      </c>
      <c r="C104" s="2">
        <v>-0.18093699999999999</v>
      </c>
      <c r="D104" s="2">
        <v>-0.81859300000000002</v>
      </c>
      <c r="E104" s="2">
        <v>-0.25858399999999998</v>
      </c>
      <c r="F104" s="3"/>
      <c r="G104" s="3">
        <f t="shared" si="6"/>
        <v>28.84</v>
      </c>
      <c r="H104" s="3">
        <f t="shared" si="7"/>
        <v>1.5532632928533925</v>
      </c>
      <c r="I104" s="4">
        <f t="shared" si="8"/>
        <v>1.3255597486822901</v>
      </c>
      <c r="J104" s="4">
        <f t="shared" si="9"/>
        <v>0.66277987434114505</v>
      </c>
      <c r="K104" s="3">
        <f t="shared" si="10"/>
        <v>85.846385171712399</v>
      </c>
      <c r="L104" s="3">
        <f t="shared" si="11"/>
        <v>14.153614828287601</v>
      </c>
    </row>
    <row r="105" spans="1:12" x14ac:dyDescent="0.25">
      <c r="A105" s="2">
        <v>29130000</v>
      </c>
      <c r="B105" s="2">
        <v>0.115235</v>
      </c>
      <c r="C105" s="2">
        <v>-0.192885</v>
      </c>
      <c r="D105" s="2">
        <v>-0.82118999999999998</v>
      </c>
      <c r="E105" s="2">
        <v>-0.230213</v>
      </c>
      <c r="F105" s="3"/>
      <c r="G105" s="3">
        <f t="shared" si="6"/>
        <v>29.13</v>
      </c>
      <c r="H105" s="3">
        <f t="shared" si="7"/>
        <v>1.57959948785904</v>
      </c>
      <c r="I105" s="4">
        <f t="shared" si="8"/>
        <v>1.3825593497698183</v>
      </c>
      <c r="J105" s="4">
        <f t="shared" si="9"/>
        <v>0.69127967488490916</v>
      </c>
      <c r="K105" s="3">
        <f t="shared" si="10"/>
        <v>85.284877995398446</v>
      </c>
      <c r="L105" s="3">
        <f t="shared" si="11"/>
        <v>14.715122004601554</v>
      </c>
    </row>
    <row r="106" spans="1:12" x14ac:dyDescent="0.25">
      <c r="A106" s="2">
        <v>29420000</v>
      </c>
      <c r="B106" s="2">
        <v>0.111412</v>
      </c>
      <c r="C106" s="2">
        <v>-0.20511599999999999</v>
      </c>
      <c r="D106" s="2">
        <v>-0.82362899999999994</v>
      </c>
      <c r="E106" s="2">
        <v>-0.20180300000000001</v>
      </c>
      <c r="F106" s="3"/>
      <c r="G106" s="3">
        <f t="shared" si="6"/>
        <v>29.42</v>
      </c>
      <c r="H106" s="3">
        <f t="shared" si="7"/>
        <v>1.6089928473761494</v>
      </c>
      <c r="I106" s="4">
        <f t="shared" si="8"/>
        <v>1.4321724567334435</v>
      </c>
      <c r="J106" s="4">
        <f t="shared" si="9"/>
        <v>0.71608622836672176</v>
      </c>
      <c r="K106" s="3">
        <f t="shared" si="10"/>
        <v>84.79912620127638</v>
      </c>
      <c r="L106" s="3">
        <f t="shared" si="11"/>
        <v>15.20087379872362</v>
      </c>
    </row>
    <row r="107" spans="1:12" x14ac:dyDescent="0.25">
      <c r="A107" s="2">
        <v>29710000</v>
      </c>
      <c r="B107" s="2">
        <v>0.10646</v>
      </c>
      <c r="C107" s="2">
        <v>-0.217192</v>
      </c>
      <c r="D107" s="2">
        <v>-0.82455000000000001</v>
      </c>
      <c r="E107" s="2">
        <v>-0.17394999999999999</v>
      </c>
      <c r="F107" s="3"/>
      <c r="G107" s="3">
        <f t="shared" si="6"/>
        <v>29.71</v>
      </c>
      <c r="H107" s="3">
        <f t="shared" si="7"/>
        <v>1.6381059512859129</v>
      </c>
      <c r="I107" s="4">
        <f t="shared" si="8"/>
        <v>1.4865522610372326</v>
      </c>
      <c r="J107" s="4">
        <f t="shared" si="9"/>
        <v>0.7432761305186163</v>
      </c>
      <c r="K107" s="3">
        <f t="shared" si="10"/>
        <v>84.269882223722135</v>
      </c>
      <c r="L107" s="3">
        <f t="shared" si="11"/>
        <v>15.730117776277865</v>
      </c>
    </row>
    <row r="108" spans="1:12" x14ac:dyDescent="0.25">
      <c r="A108" s="2">
        <v>30000000</v>
      </c>
      <c r="B108" s="2">
        <v>9.9956000000000003E-2</v>
      </c>
      <c r="C108" s="2">
        <v>-0.228213</v>
      </c>
      <c r="D108" s="2">
        <v>-0.82460599999999995</v>
      </c>
      <c r="E108" s="2">
        <v>-0.1457</v>
      </c>
      <c r="F108" s="3"/>
      <c r="G108" s="3">
        <f t="shared" si="6"/>
        <v>30</v>
      </c>
      <c r="H108" s="3">
        <f t="shared" si="7"/>
        <v>1.663624036208706</v>
      </c>
      <c r="I108" s="4">
        <f t="shared" si="8"/>
        <v>1.5415589681021724</v>
      </c>
      <c r="J108" s="4">
        <f t="shared" si="9"/>
        <v>0.77077948405108621</v>
      </c>
      <c r="K108" s="3">
        <f t="shared" si="10"/>
        <v>83.737897348572091</v>
      </c>
      <c r="L108" s="3">
        <f t="shared" si="11"/>
        <v>16.262102651427909</v>
      </c>
    </row>
    <row r="109" spans="1:12" x14ac:dyDescent="0.25">
      <c r="F109" s="3"/>
      <c r="G109" s="3"/>
      <c r="H109" s="3"/>
      <c r="I109" s="4"/>
      <c r="J109" s="4"/>
      <c r="K109" s="3"/>
      <c r="L109" s="3"/>
    </row>
    <row r="110" spans="1:12" x14ac:dyDescent="0.25">
      <c r="F110" s="3"/>
      <c r="G110" s="3"/>
      <c r="H110" s="3"/>
      <c r="I110" s="4"/>
      <c r="J110" s="4"/>
      <c r="K110" s="3"/>
      <c r="L110" s="3"/>
    </row>
    <row r="111" spans="1:12" x14ac:dyDescent="0.25">
      <c r="F111" s="3"/>
      <c r="G111" s="3"/>
      <c r="H111" s="3"/>
      <c r="I111" s="4"/>
      <c r="J111" s="4"/>
      <c r="K111" s="3"/>
      <c r="L111" s="3"/>
    </row>
    <row r="112" spans="1:12" x14ac:dyDescent="0.25">
      <c r="F112" s="3"/>
      <c r="G112" s="3"/>
      <c r="H112" s="3"/>
      <c r="I112" s="4"/>
      <c r="J112" s="4"/>
      <c r="K112" s="3"/>
      <c r="L112" s="3"/>
    </row>
    <row r="113" spans="6:12" x14ac:dyDescent="0.25">
      <c r="F113" s="3"/>
      <c r="G113" s="3"/>
      <c r="H113" s="3"/>
      <c r="I113" s="4"/>
      <c r="J113" s="4"/>
      <c r="K113" s="3"/>
      <c r="L113" s="3"/>
    </row>
    <row r="114" spans="6:12" x14ac:dyDescent="0.25">
      <c r="F114" s="3"/>
      <c r="G114" s="3"/>
      <c r="H114" s="3"/>
      <c r="I114" s="4"/>
      <c r="J114" s="4"/>
      <c r="K114" s="3"/>
      <c r="L114" s="3"/>
    </row>
    <row r="115" spans="6:12" x14ac:dyDescent="0.25">
      <c r="F115" s="3"/>
      <c r="G115" s="3"/>
      <c r="H115" s="3"/>
      <c r="I115" s="4"/>
      <c r="J115" s="4"/>
      <c r="K115" s="3"/>
      <c r="L115" s="3"/>
    </row>
    <row r="116" spans="6:12" x14ac:dyDescent="0.25">
      <c r="F116" s="3"/>
      <c r="G116" s="3"/>
      <c r="H116" s="3"/>
      <c r="I116" s="4"/>
      <c r="J116" s="4"/>
      <c r="K116" s="3"/>
      <c r="L116" s="3"/>
    </row>
    <row r="117" spans="6:12" x14ac:dyDescent="0.25">
      <c r="F117" s="3"/>
      <c r="G117" s="3"/>
      <c r="H117" s="3"/>
      <c r="I117" s="4"/>
      <c r="J117" s="4"/>
      <c r="K117" s="3"/>
      <c r="L117" s="3"/>
    </row>
    <row r="118" spans="6:12" x14ac:dyDescent="0.25">
      <c r="F118" s="3"/>
      <c r="G118" s="3"/>
      <c r="H118" s="3"/>
      <c r="I118" s="4"/>
      <c r="J118" s="4"/>
      <c r="K118" s="3"/>
      <c r="L118" s="3"/>
    </row>
    <row r="119" spans="6:12" x14ac:dyDescent="0.25">
      <c r="F119" s="3"/>
      <c r="G119" s="3"/>
      <c r="H119" s="3"/>
      <c r="I119" s="4"/>
      <c r="J119" s="4"/>
      <c r="K119" s="3"/>
      <c r="L119" s="3"/>
    </row>
    <row r="120" spans="6:12" x14ac:dyDescent="0.25">
      <c r="F120" s="3"/>
      <c r="G120" s="3"/>
      <c r="H120" s="3"/>
      <c r="I120" s="4"/>
      <c r="J120" s="4"/>
      <c r="K120" s="3"/>
      <c r="L120" s="3"/>
    </row>
    <row r="121" spans="6:12" x14ac:dyDescent="0.25">
      <c r="F121" s="3"/>
      <c r="G121" s="3"/>
      <c r="H121" s="3"/>
      <c r="I121" s="4"/>
      <c r="J121" s="4"/>
      <c r="K121" s="3"/>
      <c r="L121" s="3"/>
    </row>
    <row r="122" spans="6:12" x14ac:dyDescent="0.25">
      <c r="F122" s="3"/>
      <c r="G122" s="3"/>
      <c r="H122" s="3"/>
      <c r="I122" s="4"/>
      <c r="J122" s="4"/>
      <c r="K122" s="3"/>
      <c r="L122" s="3"/>
    </row>
    <row r="123" spans="6:12" x14ac:dyDescent="0.25">
      <c r="F123" s="3"/>
      <c r="G123" s="3"/>
      <c r="H123" s="3"/>
      <c r="I123" s="4"/>
      <c r="J123" s="4"/>
      <c r="K123" s="3"/>
      <c r="L123" s="3"/>
    </row>
    <row r="124" spans="6:12" x14ac:dyDescent="0.25">
      <c r="F124" s="3"/>
      <c r="G124" s="3"/>
      <c r="H124" s="3"/>
      <c r="I124" s="4"/>
      <c r="J124" s="4"/>
      <c r="K124" s="3"/>
      <c r="L124" s="3"/>
    </row>
    <row r="125" spans="6:12" x14ac:dyDescent="0.25">
      <c r="F125" s="3"/>
      <c r="G125" s="3"/>
      <c r="H125" s="3"/>
      <c r="I125" s="4"/>
      <c r="J125" s="4"/>
      <c r="K125" s="3"/>
      <c r="L125" s="3"/>
    </row>
    <row r="126" spans="6:12" x14ac:dyDescent="0.25">
      <c r="F126" s="3"/>
      <c r="G126" s="3"/>
      <c r="H126" s="3"/>
      <c r="I126" s="4"/>
      <c r="J126" s="4"/>
      <c r="K126" s="3"/>
      <c r="L126" s="3"/>
    </row>
    <row r="127" spans="6:12" x14ac:dyDescent="0.25">
      <c r="F127" s="3"/>
      <c r="G127" s="3"/>
      <c r="H127" s="3"/>
      <c r="I127" s="4"/>
      <c r="J127" s="4"/>
      <c r="K127" s="3"/>
      <c r="L127" s="3"/>
    </row>
    <row r="128" spans="6:12" x14ac:dyDescent="0.25">
      <c r="F128" s="3"/>
      <c r="G128" s="3"/>
      <c r="H128" s="3"/>
      <c r="I128" s="4"/>
      <c r="J128" s="4"/>
      <c r="K128" s="3"/>
      <c r="L128" s="3"/>
    </row>
    <row r="129" spans="6:12" x14ac:dyDescent="0.25">
      <c r="F129" s="3"/>
      <c r="G129" s="3"/>
      <c r="H129" s="3"/>
      <c r="I129" s="4"/>
      <c r="J129" s="4"/>
      <c r="K129" s="3"/>
      <c r="L129" s="3"/>
    </row>
    <row r="130" spans="6:12" x14ac:dyDescent="0.25">
      <c r="F130" s="3"/>
      <c r="G130" s="3"/>
      <c r="H130" s="3"/>
      <c r="I130" s="4"/>
      <c r="J130" s="4"/>
      <c r="K130" s="3"/>
      <c r="L130" s="3"/>
    </row>
    <row r="131" spans="6:12" x14ac:dyDescent="0.25">
      <c r="F131" s="3"/>
      <c r="G131" s="3"/>
      <c r="H131" s="3"/>
      <c r="I131" s="4"/>
      <c r="J131" s="4"/>
      <c r="K131" s="3"/>
      <c r="L131" s="3"/>
    </row>
    <row r="132" spans="6:12" x14ac:dyDescent="0.25">
      <c r="F132" s="3"/>
      <c r="G132" s="3"/>
      <c r="H132" s="3"/>
      <c r="I132" s="4"/>
      <c r="J132" s="4"/>
      <c r="K132" s="3"/>
      <c r="L132" s="3"/>
    </row>
    <row r="133" spans="6:12" x14ac:dyDescent="0.25">
      <c r="F133" s="3"/>
      <c r="G133" s="3"/>
      <c r="H133" s="3"/>
      <c r="I133" s="4"/>
      <c r="J133" s="4"/>
      <c r="K133" s="3"/>
      <c r="L133" s="3"/>
    </row>
    <row r="134" spans="6:12" x14ac:dyDescent="0.25">
      <c r="F134" s="3"/>
      <c r="G134" s="3"/>
      <c r="H134" s="3"/>
      <c r="I134" s="4"/>
      <c r="J134" s="4"/>
      <c r="K134" s="3"/>
      <c r="L134" s="3"/>
    </row>
    <row r="135" spans="6:12" x14ac:dyDescent="0.25">
      <c r="F135" s="3"/>
      <c r="G135" s="3"/>
      <c r="H135" s="3"/>
      <c r="I135" s="4"/>
      <c r="J135" s="4"/>
      <c r="K135" s="3"/>
      <c r="L135" s="3"/>
    </row>
    <row r="136" spans="6:12" x14ac:dyDescent="0.25">
      <c r="F136" s="3"/>
      <c r="G136" s="3"/>
      <c r="H136" s="3"/>
      <c r="I136" s="4"/>
      <c r="J136" s="4"/>
      <c r="K136" s="3"/>
      <c r="L136" s="3"/>
    </row>
    <row r="137" spans="6:12" x14ac:dyDescent="0.25">
      <c r="F137" s="3"/>
      <c r="G137" s="3"/>
      <c r="H137" s="3"/>
      <c r="I137" s="4"/>
      <c r="J137" s="4"/>
      <c r="K137" s="3"/>
      <c r="L137" s="3"/>
    </row>
    <row r="138" spans="6:12" x14ac:dyDescent="0.25">
      <c r="F138" s="3"/>
      <c r="G138" s="3"/>
      <c r="H138" s="3"/>
      <c r="I138" s="4"/>
      <c r="J138" s="4"/>
      <c r="K138" s="3"/>
      <c r="L138" s="3"/>
    </row>
    <row r="139" spans="6:12" x14ac:dyDescent="0.25">
      <c r="F139" s="3"/>
      <c r="G139" s="3"/>
      <c r="H139" s="3"/>
      <c r="I139" s="4"/>
      <c r="J139" s="4"/>
      <c r="K139" s="3"/>
      <c r="L139" s="3"/>
    </row>
    <row r="140" spans="6:12" x14ac:dyDescent="0.25">
      <c r="F140" s="3"/>
      <c r="G140" s="3"/>
      <c r="H140" s="3"/>
      <c r="I140" s="4"/>
      <c r="J140" s="4"/>
      <c r="K140" s="3"/>
      <c r="L140" s="3"/>
    </row>
    <row r="141" spans="6:12" x14ac:dyDescent="0.25">
      <c r="F141" s="3"/>
      <c r="G141" s="3"/>
      <c r="H141" s="3"/>
      <c r="I141" s="4"/>
      <c r="J141" s="4"/>
      <c r="K141" s="3"/>
      <c r="L141" s="3"/>
    </row>
    <row r="142" spans="6:12" x14ac:dyDescent="0.25">
      <c r="F142" s="3"/>
      <c r="G142" s="3"/>
      <c r="H142" s="3"/>
      <c r="I142" s="4"/>
      <c r="J142" s="4"/>
      <c r="K142" s="3"/>
      <c r="L142" s="3"/>
    </row>
    <row r="143" spans="6:12" x14ac:dyDescent="0.25">
      <c r="F143" s="3"/>
      <c r="G143" s="3"/>
      <c r="H143" s="3"/>
      <c r="I143" s="4"/>
      <c r="J143" s="4"/>
      <c r="K143" s="3"/>
      <c r="L143" s="3"/>
    </row>
    <row r="144" spans="6:12" x14ac:dyDescent="0.25">
      <c r="F144" s="3"/>
      <c r="G144" s="3"/>
      <c r="H144" s="3"/>
      <c r="I144" s="4"/>
      <c r="J144" s="4"/>
      <c r="K144" s="3"/>
      <c r="L144" s="3"/>
    </row>
    <row r="145" spans="6:12" x14ac:dyDescent="0.25">
      <c r="F145" s="3"/>
      <c r="G145" s="3"/>
      <c r="H145" s="3"/>
      <c r="I145" s="4"/>
      <c r="J145" s="4"/>
      <c r="K145" s="3"/>
      <c r="L145" s="3"/>
    </row>
    <row r="146" spans="6:12" x14ac:dyDescent="0.25">
      <c r="F146" s="3"/>
      <c r="G146" s="3"/>
      <c r="H146" s="3"/>
      <c r="I146" s="4"/>
      <c r="J146" s="4"/>
      <c r="K146" s="3"/>
      <c r="L146" s="3"/>
    </row>
    <row r="147" spans="6:12" x14ac:dyDescent="0.25">
      <c r="F147" s="3"/>
      <c r="G147" s="3"/>
      <c r="H147" s="3"/>
      <c r="I147" s="4"/>
      <c r="J147" s="4"/>
      <c r="K147" s="3"/>
      <c r="L147" s="3"/>
    </row>
    <row r="148" spans="6:12" x14ac:dyDescent="0.25">
      <c r="F148" s="3"/>
      <c r="G148" s="3"/>
      <c r="H148" s="3"/>
      <c r="I148" s="4"/>
      <c r="J148" s="4"/>
      <c r="K148" s="3"/>
      <c r="L148" s="3"/>
    </row>
    <row r="149" spans="6:12" x14ac:dyDescent="0.25">
      <c r="F149" s="3"/>
      <c r="G149" s="3"/>
      <c r="H149" s="3"/>
      <c r="I149" s="4"/>
      <c r="J149" s="4"/>
      <c r="K149" s="3"/>
      <c r="L149" s="3"/>
    </row>
    <row r="150" spans="6:12" x14ac:dyDescent="0.25">
      <c r="F150" s="3"/>
      <c r="G150" s="3"/>
      <c r="H150" s="3"/>
      <c r="I150" s="4"/>
      <c r="J150" s="4"/>
      <c r="K150" s="3"/>
      <c r="L150" s="3"/>
    </row>
    <row r="151" spans="6:12" x14ac:dyDescent="0.25">
      <c r="F151" s="3"/>
      <c r="G151" s="3"/>
      <c r="H151" s="3"/>
      <c r="I151" s="4"/>
      <c r="J151" s="4"/>
      <c r="K151" s="3"/>
      <c r="L151" s="3"/>
    </row>
    <row r="152" spans="6:12" x14ac:dyDescent="0.25">
      <c r="F152" s="3"/>
      <c r="G152" s="3"/>
      <c r="H152" s="3"/>
      <c r="I152" s="4"/>
      <c r="J152" s="4"/>
      <c r="K152" s="3"/>
      <c r="L152" s="3"/>
    </row>
    <row r="153" spans="6:12" x14ac:dyDescent="0.25">
      <c r="F153" s="3"/>
      <c r="G153" s="3"/>
      <c r="H153" s="3"/>
      <c r="I153" s="4"/>
      <c r="J153" s="4"/>
      <c r="K153" s="3"/>
      <c r="L153" s="3"/>
    </row>
    <row r="154" spans="6:12" x14ac:dyDescent="0.25">
      <c r="F154" s="3"/>
      <c r="G154" s="3"/>
      <c r="H154" s="3"/>
      <c r="I154" s="4"/>
      <c r="J154" s="4"/>
      <c r="K154" s="3"/>
      <c r="L154" s="3"/>
    </row>
    <row r="155" spans="6:12" x14ac:dyDescent="0.25">
      <c r="F155" s="3"/>
      <c r="G155" s="3"/>
      <c r="H155" s="3"/>
      <c r="I155" s="4"/>
      <c r="J155" s="4"/>
      <c r="K155" s="3"/>
      <c r="L155" s="3"/>
    </row>
    <row r="156" spans="6:12" x14ac:dyDescent="0.25">
      <c r="F156" s="3"/>
      <c r="G156" s="3"/>
      <c r="H156" s="3"/>
      <c r="I156" s="4"/>
      <c r="J156" s="4"/>
      <c r="K156" s="3"/>
      <c r="L156" s="3"/>
    </row>
    <row r="157" spans="6:12" x14ac:dyDescent="0.25">
      <c r="F157" s="3"/>
      <c r="G157" s="3"/>
      <c r="H157" s="3"/>
      <c r="I157" s="4"/>
      <c r="J157" s="4"/>
      <c r="K157" s="3"/>
      <c r="L157" s="3"/>
    </row>
    <row r="158" spans="6:12" x14ac:dyDescent="0.25">
      <c r="F158" s="3"/>
      <c r="G158" s="3"/>
      <c r="H158" s="3"/>
      <c r="I158" s="4"/>
      <c r="J158" s="4"/>
      <c r="K158" s="3"/>
      <c r="L158" s="3"/>
    </row>
    <row r="159" spans="6:12" x14ac:dyDescent="0.25">
      <c r="F159" s="3"/>
      <c r="G159" s="3"/>
      <c r="H159" s="3"/>
      <c r="I159" s="4"/>
      <c r="J159" s="4"/>
      <c r="K159" s="3"/>
      <c r="L159" s="3"/>
    </row>
    <row r="160" spans="6:12" x14ac:dyDescent="0.25">
      <c r="F160" s="3"/>
      <c r="G160" s="3"/>
      <c r="H160" s="3"/>
      <c r="I160" s="4"/>
      <c r="J160" s="4"/>
      <c r="K160" s="3"/>
      <c r="L160" s="3"/>
    </row>
    <row r="161" spans="6:12" x14ac:dyDescent="0.25">
      <c r="F161" s="3"/>
      <c r="G161" s="3"/>
      <c r="H161" s="3"/>
      <c r="I161" s="4"/>
      <c r="J161" s="4"/>
      <c r="K161" s="3"/>
      <c r="L161" s="3"/>
    </row>
    <row r="162" spans="6:12" x14ac:dyDescent="0.25">
      <c r="F162" s="3"/>
      <c r="G162" s="3"/>
      <c r="H162" s="3"/>
      <c r="I162" s="4"/>
      <c r="J162" s="4"/>
      <c r="K162" s="3"/>
      <c r="L162" s="3"/>
    </row>
    <row r="163" spans="6:12" x14ac:dyDescent="0.25">
      <c r="F163" s="3"/>
      <c r="G163" s="3"/>
      <c r="H163" s="3"/>
      <c r="I163" s="4"/>
      <c r="J163" s="4"/>
      <c r="K163" s="3"/>
      <c r="L163" s="3"/>
    </row>
    <row r="164" spans="6:12" x14ac:dyDescent="0.25">
      <c r="F164" s="3"/>
      <c r="G164" s="3"/>
      <c r="H164" s="3"/>
      <c r="I164" s="4"/>
      <c r="J164" s="4"/>
      <c r="K164" s="3"/>
      <c r="L164" s="3"/>
    </row>
    <row r="165" spans="6:12" x14ac:dyDescent="0.25">
      <c r="F165" s="3"/>
      <c r="G165" s="3"/>
      <c r="H165" s="3"/>
      <c r="I165" s="4"/>
      <c r="J165" s="4"/>
      <c r="K165" s="3"/>
      <c r="L165" s="3"/>
    </row>
    <row r="166" spans="6:12" x14ac:dyDescent="0.25">
      <c r="F166" s="3"/>
      <c r="G166" s="3"/>
      <c r="H166" s="3"/>
      <c r="I166" s="4"/>
      <c r="J166" s="4"/>
      <c r="K166" s="3"/>
      <c r="L166" s="3"/>
    </row>
    <row r="167" spans="6:12" x14ac:dyDescent="0.25">
      <c r="F167" s="3"/>
      <c r="G167" s="3"/>
      <c r="H167" s="3"/>
      <c r="I167" s="4"/>
      <c r="J167" s="4"/>
      <c r="K167" s="3"/>
      <c r="L167" s="3"/>
    </row>
    <row r="168" spans="6:12" x14ac:dyDescent="0.25">
      <c r="F168" s="3"/>
      <c r="G168" s="3"/>
      <c r="H168" s="3"/>
      <c r="I168" s="4"/>
      <c r="J168" s="4"/>
      <c r="K168" s="3"/>
      <c r="L168" s="3"/>
    </row>
    <row r="169" spans="6:12" x14ac:dyDescent="0.25">
      <c r="F169" s="3"/>
      <c r="G169" s="3"/>
      <c r="H169" s="3"/>
      <c r="I169" s="4"/>
      <c r="J169" s="4"/>
      <c r="K169" s="3"/>
      <c r="L169" s="3"/>
    </row>
    <row r="170" spans="6:12" x14ac:dyDescent="0.25">
      <c r="F170" s="3"/>
      <c r="G170" s="3"/>
      <c r="H170" s="3"/>
      <c r="I170" s="4"/>
      <c r="J170" s="4"/>
      <c r="K170" s="3"/>
      <c r="L170" s="3"/>
    </row>
    <row r="171" spans="6:12" x14ac:dyDescent="0.25">
      <c r="F171" s="3"/>
      <c r="G171" s="3"/>
      <c r="H171" s="3"/>
      <c r="I171" s="4"/>
      <c r="J171" s="4"/>
      <c r="K171" s="3"/>
      <c r="L171" s="3"/>
    </row>
    <row r="172" spans="6:12" x14ac:dyDescent="0.25">
      <c r="F172" s="3"/>
      <c r="G172" s="3"/>
      <c r="H172" s="3"/>
      <c r="I172" s="4"/>
      <c r="J172" s="4"/>
      <c r="K172" s="3"/>
      <c r="L172" s="3"/>
    </row>
    <row r="173" spans="6:12" x14ac:dyDescent="0.25">
      <c r="F173" s="3"/>
      <c r="G173" s="3"/>
      <c r="H173" s="3"/>
      <c r="I173" s="4"/>
      <c r="J173" s="4"/>
      <c r="K173" s="3"/>
      <c r="L173" s="3"/>
    </row>
    <row r="174" spans="6:12" x14ac:dyDescent="0.25">
      <c r="F174" s="3"/>
      <c r="G174" s="3"/>
      <c r="H174" s="3"/>
      <c r="I174" s="4"/>
      <c r="J174" s="4"/>
      <c r="K174" s="3"/>
      <c r="L174" s="3"/>
    </row>
    <row r="175" spans="6:12" x14ac:dyDescent="0.25">
      <c r="F175" s="3"/>
      <c r="G175" s="3"/>
      <c r="H175" s="3"/>
      <c r="I175" s="4"/>
      <c r="J175" s="4"/>
      <c r="K175" s="3"/>
      <c r="L175" s="3"/>
    </row>
    <row r="176" spans="6:12" x14ac:dyDescent="0.25">
      <c r="F176" s="3"/>
      <c r="G176" s="3"/>
      <c r="H176" s="3"/>
      <c r="I176" s="4"/>
      <c r="J176" s="4"/>
      <c r="K176" s="3"/>
      <c r="L176" s="3"/>
    </row>
    <row r="177" spans="6:12" x14ac:dyDescent="0.25">
      <c r="F177" s="3"/>
      <c r="G177" s="3"/>
      <c r="H177" s="3"/>
      <c r="I177" s="4"/>
      <c r="J177" s="4"/>
      <c r="K177" s="3"/>
      <c r="L177" s="3"/>
    </row>
    <row r="178" spans="6:12" x14ac:dyDescent="0.25">
      <c r="F178" s="3"/>
      <c r="G178" s="3"/>
      <c r="H178" s="3"/>
      <c r="I178" s="4"/>
      <c r="J178" s="4"/>
      <c r="K178" s="3"/>
      <c r="L178" s="3"/>
    </row>
    <row r="179" spans="6:12" x14ac:dyDescent="0.25">
      <c r="F179" s="3"/>
      <c r="G179" s="3"/>
      <c r="H179" s="3"/>
      <c r="I179" s="4"/>
      <c r="J179" s="4"/>
      <c r="K179" s="3"/>
      <c r="L179" s="3"/>
    </row>
    <row r="180" spans="6:12" x14ac:dyDescent="0.25">
      <c r="F180" s="3"/>
      <c r="G180" s="3"/>
      <c r="H180" s="3"/>
      <c r="I180" s="4"/>
      <c r="J180" s="4"/>
      <c r="K180" s="3"/>
      <c r="L180" s="3"/>
    </row>
    <row r="181" spans="6:12" x14ac:dyDescent="0.25">
      <c r="F181" s="3"/>
      <c r="G181" s="3"/>
      <c r="H181" s="3"/>
      <c r="I181" s="4"/>
      <c r="J181" s="4"/>
      <c r="K181" s="3"/>
      <c r="L181" s="3"/>
    </row>
    <row r="182" spans="6:12" x14ac:dyDescent="0.25">
      <c r="F182" s="3"/>
      <c r="G182" s="3"/>
      <c r="H182" s="3"/>
      <c r="I182" s="4"/>
      <c r="J182" s="4"/>
      <c r="K182" s="3"/>
      <c r="L182" s="3"/>
    </row>
    <row r="183" spans="6:12" x14ac:dyDescent="0.25">
      <c r="F183" s="3"/>
      <c r="G183" s="3"/>
      <c r="H183" s="3"/>
      <c r="I183" s="4"/>
      <c r="J183" s="4"/>
      <c r="K183" s="3"/>
      <c r="L183" s="3"/>
    </row>
    <row r="184" spans="6:12" x14ac:dyDescent="0.25">
      <c r="F184" s="3"/>
      <c r="G184" s="3"/>
      <c r="H184" s="3"/>
      <c r="I184" s="4"/>
      <c r="J184" s="4"/>
      <c r="K184" s="3"/>
      <c r="L184" s="3"/>
    </row>
    <row r="185" spans="6:12" x14ac:dyDescent="0.25">
      <c r="F185" s="3"/>
      <c r="G185" s="3"/>
      <c r="H185" s="3"/>
      <c r="I185" s="4"/>
      <c r="J185" s="4"/>
      <c r="K185" s="3"/>
      <c r="L185" s="3"/>
    </row>
    <row r="186" spans="6:12" x14ac:dyDescent="0.25">
      <c r="F186" s="3"/>
      <c r="G186" s="3"/>
      <c r="H186" s="3"/>
      <c r="I186" s="4"/>
      <c r="J186" s="4"/>
      <c r="K186" s="3"/>
      <c r="L186" s="3"/>
    </row>
    <row r="187" spans="6:12" x14ac:dyDescent="0.25">
      <c r="F187" s="3"/>
      <c r="G187" s="3"/>
      <c r="H187" s="3"/>
      <c r="I187" s="4"/>
      <c r="J187" s="4"/>
      <c r="K187" s="3"/>
      <c r="L187" s="3"/>
    </row>
    <row r="188" spans="6:12" x14ac:dyDescent="0.25">
      <c r="F188" s="3"/>
      <c r="G188" s="3"/>
      <c r="H188" s="3"/>
      <c r="I188" s="4"/>
      <c r="J188" s="4"/>
      <c r="K188" s="3"/>
      <c r="L188" s="3"/>
    </row>
    <row r="189" spans="6:12" x14ac:dyDescent="0.25">
      <c r="F189" s="3"/>
      <c r="G189" s="3"/>
      <c r="H189" s="3"/>
      <c r="I189" s="4"/>
      <c r="J189" s="4"/>
      <c r="K189" s="3"/>
      <c r="L189" s="3"/>
    </row>
    <row r="190" spans="6:12" x14ac:dyDescent="0.25">
      <c r="F190" s="3"/>
      <c r="G190" s="3"/>
      <c r="H190" s="3"/>
      <c r="I190" s="4"/>
      <c r="J190" s="4"/>
      <c r="K190" s="3"/>
      <c r="L190" s="3"/>
    </row>
    <row r="191" spans="6:12" x14ac:dyDescent="0.25">
      <c r="F191" s="3"/>
      <c r="G191" s="3"/>
      <c r="H191" s="3"/>
      <c r="I191" s="4"/>
      <c r="J191" s="4"/>
      <c r="K191" s="3"/>
      <c r="L191" s="3"/>
    </row>
    <row r="192" spans="6:12" x14ac:dyDescent="0.25">
      <c r="F192" s="3"/>
      <c r="G192" s="3"/>
      <c r="H192" s="3"/>
      <c r="I192" s="4"/>
      <c r="J192" s="4"/>
      <c r="K192" s="3"/>
      <c r="L192" s="3"/>
    </row>
    <row r="193" spans="6:12" x14ac:dyDescent="0.25">
      <c r="F193" s="3"/>
      <c r="G193" s="3"/>
      <c r="H193" s="3"/>
      <c r="I193" s="4"/>
      <c r="J193" s="4"/>
      <c r="K193" s="3"/>
      <c r="L193" s="3"/>
    </row>
    <row r="194" spans="6:12" x14ac:dyDescent="0.25">
      <c r="F194" s="3"/>
      <c r="G194" s="3"/>
      <c r="H194" s="3"/>
      <c r="I194" s="4"/>
      <c r="J194" s="4"/>
      <c r="K194" s="3"/>
      <c r="L194" s="3"/>
    </row>
    <row r="195" spans="6:12" x14ac:dyDescent="0.25">
      <c r="F195" s="3"/>
      <c r="G195" s="3"/>
      <c r="H195" s="3"/>
      <c r="I195" s="4"/>
      <c r="J195" s="4"/>
      <c r="K195" s="3"/>
      <c r="L195" s="3"/>
    </row>
    <row r="196" spans="6:12" x14ac:dyDescent="0.25">
      <c r="F196" s="3"/>
      <c r="G196" s="3"/>
      <c r="H196" s="3"/>
      <c r="I196" s="4"/>
      <c r="J196" s="4"/>
      <c r="K196" s="3"/>
      <c r="L196" s="3"/>
    </row>
    <row r="197" spans="6:12" x14ac:dyDescent="0.25">
      <c r="F197" s="3"/>
      <c r="G197" s="3"/>
      <c r="H197" s="3"/>
      <c r="I197" s="4"/>
      <c r="J197" s="4"/>
      <c r="K197" s="3"/>
      <c r="L197" s="3"/>
    </row>
    <row r="198" spans="6:12" x14ac:dyDescent="0.25">
      <c r="F198" s="3"/>
      <c r="G198" s="3"/>
      <c r="H198" s="3"/>
      <c r="I198" s="4"/>
      <c r="J198" s="4"/>
      <c r="K198" s="3"/>
      <c r="L198" s="3"/>
    </row>
    <row r="199" spans="6:12" x14ac:dyDescent="0.25">
      <c r="F199" s="3"/>
      <c r="G199" s="3"/>
      <c r="H199" s="3"/>
      <c r="I199" s="4"/>
      <c r="J199" s="4"/>
      <c r="K199" s="3"/>
      <c r="L199" s="3"/>
    </row>
    <row r="200" spans="6:12" x14ac:dyDescent="0.25">
      <c r="F200" s="3"/>
      <c r="G200" s="3"/>
      <c r="H200" s="3"/>
      <c r="I200" s="4"/>
      <c r="J200" s="4"/>
      <c r="K200" s="3"/>
      <c r="L200" s="3"/>
    </row>
    <row r="201" spans="6:12" x14ac:dyDescent="0.25">
      <c r="F201" s="3"/>
      <c r="G201" s="3"/>
      <c r="H201" s="3"/>
      <c r="I201" s="4"/>
      <c r="J201" s="4"/>
      <c r="K201" s="3"/>
      <c r="L201" s="3"/>
    </row>
    <row r="202" spans="6:12" x14ac:dyDescent="0.25">
      <c r="F202" s="3"/>
      <c r="G202" s="3"/>
      <c r="H202" s="3"/>
      <c r="I202" s="4"/>
      <c r="J202" s="4"/>
      <c r="K202" s="3"/>
      <c r="L202" s="3"/>
    </row>
    <row r="203" spans="6:12" x14ac:dyDescent="0.25">
      <c r="F203" s="3"/>
      <c r="G203" s="3"/>
      <c r="H203" s="3"/>
      <c r="I203" s="4"/>
      <c r="J203" s="4"/>
      <c r="K203" s="3"/>
      <c r="L203" s="3"/>
    </row>
    <row r="204" spans="6:12" x14ac:dyDescent="0.25">
      <c r="F204" s="3"/>
      <c r="G204" s="3"/>
      <c r="H204" s="3"/>
      <c r="I204" s="4"/>
      <c r="J204" s="4"/>
      <c r="K204" s="3"/>
      <c r="L204" s="3"/>
    </row>
    <row r="205" spans="6:12" x14ac:dyDescent="0.25">
      <c r="F205" s="3"/>
      <c r="G205" s="3"/>
      <c r="H205" s="3"/>
      <c r="I205" s="4"/>
      <c r="J205" s="4"/>
      <c r="K205" s="3"/>
      <c r="L205" s="3"/>
    </row>
    <row r="206" spans="6:12" x14ac:dyDescent="0.25">
      <c r="F206" s="3"/>
      <c r="G206" s="3"/>
      <c r="H206" s="3"/>
      <c r="I206" s="4"/>
      <c r="J206" s="4"/>
      <c r="K206" s="3"/>
      <c r="L206" s="3"/>
    </row>
    <row r="207" spans="6:12" x14ac:dyDescent="0.25">
      <c r="F207" s="3"/>
      <c r="G207" s="3"/>
      <c r="H207" s="3"/>
      <c r="I207" s="4"/>
      <c r="J207" s="4"/>
      <c r="K207" s="3"/>
      <c r="L207" s="3"/>
    </row>
    <row r="208" spans="6:12" x14ac:dyDescent="0.25">
      <c r="F208" s="3"/>
      <c r="G208" s="3"/>
      <c r="H208" s="3"/>
      <c r="I208" s="4"/>
      <c r="J208" s="4"/>
      <c r="K208" s="3"/>
      <c r="L208" s="3"/>
    </row>
    <row r="209" spans="6:12" x14ac:dyDescent="0.25">
      <c r="F209" s="3"/>
      <c r="G209" s="3"/>
      <c r="H209" s="3"/>
      <c r="I209" s="4"/>
      <c r="J209" s="4"/>
      <c r="K209" s="3"/>
      <c r="L209" s="3"/>
    </row>
    <row r="210" spans="6:12" x14ac:dyDescent="0.25">
      <c r="F210" s="3"/>
      <c r="G210" s="3"/>
      <c r="H210" s="3"/>
      <c r="I210" s="4"/>
      <c r="J210" s="4"/>
      <c r="K210" s="3"/>
      <c r="L210" s="3"/>
    </row>
    <row r="211" spans="6:12" x14ac:dyDescent="0.25">
      <c r="F211" s="3"/>
      <c r="G211" s="3"/>
      <c r="H211" s="3"/>
      <c r="I211" s="4"/>
      <c r="J211" s="4"/>
      <c r="K211" s="3"/>
      <c r="L211" s="3"/>
    </row>
    <row r="212" spans="6:12" x14ac:dyDescent="0.25">
      <c r="F212" s="3"/>
      <c r="G212" s="3"/>
      <c r="H212" s="3"/>
      <c r="I212" s="4"/>
      <c r="J212" s="4"/>
      <c r="K212" s="3"/>
      <c r="L212" s="3"/>
    </row>
    <row r="213" spans="6:12" x14ac:dyDescent="0.25">
      <c r="F213" s="3"/>
      <c r="G213" s="3"/>
      <c r="H213" s="3"/>
      <c r="I213" s="4"/>
      <c r="J213" s="4"/>
      <c r="K213" s="3"/>
      <c r="L213" s="3"/>
    </row>
    <row r="214" spans="6:12" x14ac:dyDescent="0.25">
      <c r="F214" s="3"/>
      <c r="G214" s="3"/>
      <c r="H214" s="3"/>
      <c r="I214" s="4"/>
      <c r="J214" s="4"/>
      <c r="K214" s="3"/>
      <c r="L214" s="3"/>
    </row>
    <row r="215" spans="6:12" x14ac:dyDescent="0.25">
      <c r="F215" s="3"/>
      <c r="G215" s="3"/>
      <c r="H215" s="3"/>
      <c r="I215" s="4"/>
      <c r="J215" s="4"/>
      <c r="K215" s="3"/>
      <c r="L215" s="3"/>
    </row>
    <row r="216" spans="6:12" x14ac:dyDescent="0.25">
      <c r="F216" s="3"/>
      <c r="G216" s="3"/>
      <c r="H216" s="3"/>
      <c r="I216" s="4"/>
      <c r="J216" s="4"/>
      <c r="K216" s="3"/>
      <c r="L216" s="3"/>
    </row>
    <row r="217" spans="6:12" x14ac:dyDescent="0.25">
      <c r="F217" s="3"/>
      <c r="G217" s="3"/>
      <c r="H217" s="3"/>
      <c r="I217" s="4"/>
      <c r="J217" s="4"/>
      <c r="K217" s="3"/>
      <c r="L217" s="3"/>
    </row>
    <row r="218" spans="6:12" x14ac:dyDescent="0.25">
      <c r="F218" s="3"/>
      <c r="G218" s="3"/>
      <c r="H218" s="3"/>
      <c r="I218" s="4"/>
      <c r="J218" s="4"/>
      <c r="K218" s="3"/>
      <c r="L218" s="3"/>
    </row>
    <row r="219" spans="6:12" x14ac:dyDescent="0.25">
      <c r="F219" s="3"/>
      <c r="G219" s="3"/>
      <c r="H219" s="3"/>
      <c r="I219" s="4"/>
      <c r="J219" s="4"/>
      <c r="K219" s="3"/>
      <c r="L219" s="3"/>
    </row>
    <row r="220" spans="6:12" x14ac:dyDescent="0.25">
      <c r="F220" s="3"/>
      <c r="G220" s="3"/>
      <c r="H220" s="3"/>
      <c r="I220" s="4"/>
      <c r="J220" s="4"/>
      <c r="K220" s="3"/>
      <c r="L220" s="3"/>
    </row>
    <row r="221" spans="6:12" x14ac:dyDescent="0.25">
      <c r="F221" s="3"/>
      <c r="G221" s="3"/>
      <c r="H221" s="3"/>
      <c r="I221" s="4"/>
      <c r="J221" s="4"/>
      <c r="K221" s="3"/>
      <c r="L221" s="3"/>
    </row>
    <row r="222" spans="6:12" x14ac:dyDescent="0.25">
      <c r="F222" s="3"/>
      <c r="G222" s="3"/>
      <c r="H222" s="3"/>
      <c r="I222" s="4"/>
      <c r="J222" s="4"/>
      <c r="K222" s="3"/>
      <c r="L222" s="3"/>
    </row>
    <row r="223" spans="6:12" x14ac:dyDescent="0.25">
      <c r="F223" s="3"/>
      <c r="G223" s="3"/>
      <c r="H223" s="3"/>
      <c r="I223" s="4"/>
      <c r="J223" s="4"/>
      <c r="K223" s="3"/>
      <c r="L223" s="3"/>
    </row>
    <row r="224" spans="6:12" x14ac:dyDescent="0.25">
      <c r="F224" s="3"/>
      <c r="G224" s="3"/>
      <c r="H224" s="3"/>
      <c r="I224" s="4"/>
      <c r="J224" s="4"/>
      <c r="K224" s="3"/>
      <c r="L224" s="3"/>
    </row>
    <row r="225" spans="6:12" x14ac:dyDescent="0.25">
      <c r="F225" s="3"/>
      <c r="G225" s="3"/>
      <c r="H225" s="3"/>
      <c r="I225" s="4"/>
      <c r="J225" s="4"/>
      <c r="K225" s="3"/>
      <c r="L225" s="3"/>
    </row>
    <row r="226" spans="6:12" x14ac:dyDescent="0.25">
      <c r="F226" s="3"/>
      <c r="G226" s="3"/>
      <c r="H226" s="3"/>
      <c r="I226" s="4"/>
      <c r="J226" s="4"/>
      <c r="K226" s="3"/>
      <c r="L226" s="3"/>
    </row>
    <row r="227" spans="6:12" x14ac:dyDescent="0.25">
      <c r="F227" s="3"/>
      <c r="G227" s="3"/>
      <c r="H227" s="3"/>
      <c r="I227" s="4"/>
      <c r="J227" s="4"/>
      <c r="K227" s="3"/>
      <c r="L227" s="3"/>
    </row>
    <row r="228" spans="6:12" x14ac:dyDescent="0.25">
      <c r="F228" s="3"/>
      <c r="G228" s="3"/>
      <c r="H228" s="3"/>
      <c r="I228" s="4"/>
      <c r="J228" s="4"/>
      <c r="K228" s="3"/>
      <c r="L228" s="3"/>
    </row>
    <row r="229" spans="6:12" x14ac:dyDescent="0.25">
      <c r="F229" s="3"/>
      <c r="G229" s="3"/>
      <c r="H229" s="3"/>
      <c r="I229" s="4"/>
      <c r="J229" s="4"/>
      <c r="K229" s="3"/>
      <c r="L229" s="3"/>
    </row>
    <row r="230" spans="6:12" x14ac:dyDescent="0.25">
      <c r="F230" s="3"/>
      <c r="G230" s="3"/>
      <c r="H230" s="3"/>
      <c r="I230" s="4"/>
      <c r="J230" s="4"/>
      <c r="K230" s="3"/>
      <c r="L230" s="3"/>
    </row>
    <row r="231" spans="6:12" x14ac:dyDescent="0.25">
      <c r="F231" s="3"/>
      <c r="G231" s="3"/>
      <c r="H231" s="3"/>
      <c r="I231" s="4"/>
      <c r="J231" s="4"/>
      <c r="K231" s="3"/>
      <c r="L231" s="3"/>
    </row>
    <row r="232" spans="6:12" x14ac:dyDescent="0.25">
      <c r="F232" s="3"/>
      <c r="G232" s="3"/>
      <c r="H232" s="3"/>
      <c r="I232" s="4"/>
      <c r="J232" s="4"/>
      <c r="K232" s="3"/>
      <c r="L232" s="3"/>
    </row>
    <row r="233" spans="6:12" x14ac:dyDescent="0.25">
      <c r="F233" s="3"/>
      <c r="G233" s="3"/>
      <c r="H233" s="3"/>
      <c r="I233" s="4"/>
      <c r="J233" s="4"/>
      <c r="K233" s="3"/>
      <c r="L233" s="3"/>
    </row>
    <row r="234" spans="6:12" x14ac:dyDescent="0.25">
      <c r="F234" s="3"/>
      <c r="G234" s="3"/>
      <c r="H234" s="3"/>
      <c r="I234" s="4"/>
      <c r="J234" s="4"/>
      <c r="K234" s="3"/>
      <c r="L234" s="3"/>
    </row>
    <row r="235" spans="6:12" x14ac:dyDescent="0.25">
      <c r="F235" s="3"/>
      <c r="G235" s="3"/>
      <c r="H235" s="3"/>
      <c r="I235" s="4"/>
      <c r="J235" s="4"/>
      <c r="K235" s="3"/>
      <c r="L235" s="3"/>
    </row>
    <row r="236" spans="6:12" x14ac:dyDescent="0.25">
      <c r="F236" s="3"/>
      <c r="G236" s="3"/>
      <c r="H236" s="3"/>
      <c r="I236" s="4"/>
      <c r="J236" s="4"/>
      <c r="K236" s="3"/>
      <c r="L236" s="3"/>
    </row>
    <row r="237" spans="6:12" x14ac:dyDescent="0.25">
      <c r="F237" s="3"/>
      <c r="G237" s="3"/>
      <c r="H237" s="3"/>
      <c r="I237" s="4"/>
      <c r="J237" s="4"/>
      <c r="K237" s="3"/>
      <c r="L237" s="3"/>
    </row>
    <row r="238" spans="6:12" x14ac:dyDescent="0.25">
      <c r="F238" s="3"/>
      <c r="G238" s="3"/>
      <c r="H238" s="3"/>
      <c r="I238" s="4"/>
      <c r="J238" s="4"/>
      <c r="K238" s="3"/>
      <c r="L238" s="3"/>
    </row>
    <row r="239" spans="6:12" x14ac:dyDescent="0.25">
      <c r="F239" s="3"/>
      <c r="G239" s="3"/>
      <c r="H239" s="3"/>
      <c r="I239" s="4"/>
      <c r="J239" s="4"/>
      <c r="K239" s="3"/>
      <c r="L239" s="3"/>
    </row>
    <row r="240" spans="6:12" x14ac:dyDescent="0.25">
      <c r="F240" s="3"/>
      <c r="G240" s="3"/>
      <c r="H240" s="3"/>
      <c r="I240" s="4"/>
      <c r="J240" s="4"/>
      <c r="K240" s="3"/>
      <c r="L240" s="3"/>
    </row>
    <row r="241" spans="6:12" x14ac:dyDescent="0.25">
      <c r="F241" s="3"/>
      <c r="G241" s="3"/>
      <c r="H241" s="3"/>
      <c r="I241" s="4"/>
      <c r="J241" s="4"/>
      <c r="K241" s="3"/>
      <c r="L241" s="3"/>
    </row>
    <row r="242" spans="6:12" x14ac:dyDescent="0.25">
      <c r="F242" s="3"/>
      <c r="G242" s="3"/>
      <c r="H242" s="3"/>
      <c r="I242" s="4"/>
      <c r="J242" s="4"/>
      <c r="K242" s="3"/>
      <c r="L242" s="3"/>
    </row>
    <row r="243" spans="6:12" x14ac:dyDescent="0.25">
      <c r="F243" s="3"/>
      <c r="G243" s="3"/>
      <c r="H243" s="3"/>
      <c r="I243" s="4"/>
      <c r="J243" s="4"/>
      <c r="K243" s="3"/>
      <c r="L243" s="3"/>
    </row>
    <row r="244" spans="6:12" x14ac:dyDescent="0.25">
      <c r="F244" s="3"/>
      <c r="G244" s="3"/>
      <c r="H244" s="3"/>
      <c r="I244" s="4"/>
      <c r="J244" s="4"/>
      <c r="K244" s="3"/>
      <c r="L244" s="3"/>
    </row>
    <row r="245" spans="6:12" x14ac:dyDescent="0.25">
      <c r="F245" s="3"/>
      <c r="G245" s="3"/>
      <c r="H245" s="3"/>
      <c r="I245" s="4"/>
      <c r="J245" s="4"/>
      <c r="K245" s="3"/>
      <c r="L245" s="3"/>
    </row>
    <row r="246" spans="6:12" x14ac:dyDescent="0.25">
      <c r="F246" s="3"/>
      <c r="G246" s="3"/>
      <c r="H246" s="3"/>
      <c r="I246" s="4"/>
      <c r="J246" s="4"/>
      <c r="K246" s="3"/>
      <c r="L246" s="3"/>
    </row>
    <row r="247" spans="6:12" x14ac:dyDescent="0.25">
      <c r="F247" s="3"/>
      <c r="G247" s="3"/>
      <c r="H247" s="3"/>
      <c r="I247" s="4"/>
      <c r="J247" s="4"/>
      <c r="K247" s="3"/>
      <c r="L247" s="3"/>
    </row>
    <row r="248" spans="6:12" x14ac:dyDescent="0.25">
      <c r="F248" s="3"/>
      <c r="G248" s="3"/>
      <c r="H248" s="3"/>
      <c r="I248" s="4"/>
      <c r="J248" s="4"/>
      <c r="K248" s="3"/>
      <c r="L248" s="3"/>
    </row>
    <row r="249" spans="6:12" x14ac:dyDescent="0.25">
      <c r="F249" s="3"/>
      <c r="G249" s="3"/>
      <c r="H249" s="3"/>
      <c r="I249" s="4"/>
      <c r="J249" s="4"/>
      <c r="K249" s="3"/>
      <c r="L249" s="3"/>
    </row>
    <row r="250" spans="6:12" x14ac:dyDescent="0.25">
      <c r="F250" s="3"/>
      <c r="G250" s="3"/>
      <c r="H250" s="3"/>
      <c r="I250" s="4"/>
      <c r="J250" s="4"/>
      <c r="K250" s="3"/>
      <c r="L250" s="3"/>
    </row>
    <row r="251" spans="6:12" x14ac:dyDescent="0.25">
      <c r="F251" s="3"/>
      <c r="G251" s="3"/>
      <c r="H251" s="3"/>
      <c r="I251" s="4"/>
      <c r="J251" s="4"/>
      <c r="K251" s="3"/>
      <c r="L251" s="3"/>
    </row>
    <row r="252" spans="6:12" x14ac:dyDescent="0.25">
      <c r="F252" s="3"/>
      <c r="G252" s="3"/>
      <c r="H252" s="3"/>
      <c r="I252" s="4"/>
      <c r="J252" s="4"/>
      <c r="K252" s="3"/>
      <c r="L252" s="3"/>
    </row>
    <row r="253" spans="6:12" x14ac:dyDescent="0.25">
      <c r="F253" s="3"/>
      <c r="G253" s="3"/>
      <c r="H253" s="3"/>
      <c r="I253" s="4"/>
      <c r="J253" s="4"/>
      <c r="K253" s="3"/>
      <c r="L253" s="3"/>
    </row>
    <row r="254" spans="6:12" x14ac:dyDescent="0.25">
      <c r="F254" s="3"/>
      <c r="G254" s="3"/>
      <c r="H254" s="3"/>
      <c r="I254" s="4"/>
      <c r="J254" s="4"/>
      <c r="K254" s="3"/>
      <c r="L254" s="3"/>
    </row>
    <row r="255" spans="6:12" x14ac:dyDescent="0.25">
      <c r="F255" s="3"/>
      <c r="G255" s="3"/>
      <c r="H255" s="3"/>
      <c r="I255" s="4"/>
      <c r="J255" s="4"/>
      <c r="K255" s="3"/>
      <c r="L255" s="3"/>
    </row>
    <row r="256" spans="6:12" x14ac:dyDescent="0.25">
      <c r="F256" s="3"/>
      <c r="G256" s="3"/>
      <c r="H256" s="3"/>
      <c r="I256" s="4"/>
      <c r="J256" s="4"/>
      <c r="K256" s="3"/>
      <c r="L256" s="3"/>
    </row>
    <row r="257" spans="6:12" x14ac:dyDescent="0.25">
      <c r="F257" s="3"/>
      <c r="G257" s="3"/>
      <c r="H257" s="3"/>
      <c r="I257" s="4"/>
      <c r="J257" s="4"/>
      <c r="K257" s="3"/>
      <c r="L257" s="3"/>
    </row>
    <row r="258" spans="6:12" x14ac:dyDescent="0.25">
      <c r="F258" s="3"/>
      <c r="G258" s="3"/>
      <c r="H258" s="3"/>
      <c r="I258" s="4"/>
      <c r="J258" s="4"/>
      <c r="K258" s="3"/>
      <c r="L258" s="3"/>
    </row>
    <row r="259" spans="6:12" x14ac:dyDescent="0.25">
      <c r="F259" s="3"/>
      <c r="G259" s="3"/>
      <c r="H259" s="3"/>
      <c r="I259" s="4"/>
      <c r="J259" s="4"/>
      <c r="K259" s="3"/>
      <c r="L259" s="3"/>
    </row>
    <row r="260" spans="6:12" x14ac:dyDescent="0.25">
      <c r="F260" s="3"/>
      <c r="G260" s="3"/>
      <c r="H260" s="3"/>
      <c r="I260" s="4"/>
      <c r="J260" s="4"/>
      <c r="K260" s="3"/>
      <c r="L260" s="3"/>
    </row>
    <row r="261" spans="6:12" x14ac:dyDescent="0.25">
      <c r="F261" s="3"/>
      <c r="G261" s="3"/>
      <c r="H261" s="3"/>
      <c r="I261" s="4"/>
      <c r="J261" s="4"/>
      <c r="K261" s="3"/>
      <c r="L261" s="3"/>
    </row>
    <row r="262" spans="6:12" x14ac:dyDescent="0.25">
      <c r="F262" s="3"/>
      <c r="G262" s="3"/>
      <c r="H262" s="3"/>
      <c r="I262" s="4"/>
      <c r="J262" s="4"/>
      <c r="K262" s="3"/>
      <c r="L262" s="3"/>
    </row>
    <row r="263" spans="6:12" x14ac:dyDescent="0.25">
      <c r="F263" s="3"/>
      <c r="G263" s="3"/>
      <c r="H263" s="3"/>
      <c r="I263" s="4"/>
      <c r="J263" s="4"/>
      <c r="K263" s="3"/>
      <c r="L263" s="3"/>
    </row>
    <row r="264" spans="6:12" x14ac:dyDescent="0.25">
      <c r="F264" s="3"/>
      <c r="G264" s="3"/>
      <c r="H264" s="3"/>
      <c r="I264" s="4"/>
      <c r="J264" s="4"/>
      <c r="K264" s="3"/>
      <c r="L264" s="3"/>
    </row>
    <row r="265" spans="6:12" x14ac:dyDescent="0.25">
      <c r="F265" s="3"/>
      <c r="G265" s="3"/>
      <c r="H265" s="3"/>
      <c r="I265" s="4"/>
      <c r="J265" s="4"/>
      <c r="K265" s="3"/>
      <c r="L265" s="3"/>
    </row>
    <row r="266" spans="6:12" x14ac:dyDescent="0.25">
      <c r="F266" s="3"/>
      <c r="G266" s="3"/>
      <c r="H266" s="3"/>
      <c r="I266" s="4"/>
      <c r="J266" s="4"/>
      <c r="K266" s="3"/>
      <c r="L266" s="3"/>
    </row>
    <row r="267" spans="6:12" x14ac:dyDescent="0.25">
      <c r="F267" s="3"/>
      <c r="G267" s="3"/>
      <c r="H267" s="3"/>
      <c r="I267" s="4"/>
      <c r="J267" s="4"/>
      <c r="K267" s="3"/>
      <c r="L267" s="3"/>
    </row>
    <row r="268" spans="6:12" x14ac:dyDescent="0.25">
      <c r="F268" s="3"/>
      <c r="G268" s="3"/>
      <c r="H268" s="3"/>
      <c r="I268" s="4"/>
      <c r="J268" s="4"/>
      <c r="K268" s="3"/>
      <c r="L268" s="3"/>
    </row>
    <row r="269" spans="6:12" x14ac:dyDescent="0.25">
      <c r="F269" s="3"/>
      <c r="G269" s="3"/>
      <c r="H269" s="3"/>
      <c r="I269" s="4"/>
      <c r="J269" s="4"/>
      <c r="K269" s="3"/>
      <c r="L269" s="3"/>
    </row>
    <row r="270" spans="6:12" x14ac:dyDescent="0.25">
      <c r="F270" s="3"/>
      <c r="G270" s="3"/>
      <c r="H270" s="3"/>
      <c r="I270" s="4"/>
      <c r="J270" s="4"/>
      <c r="K270" s="3"/>
      <c r="L270" s="3"/>
    </row>
    <row r="271" spans="6:12" x14ac:dyDescent="0.25">
      <c r="F271" s="3"/>
      <c r="G271" s="3"/>
      <c r="H271" s="3"/>
      <c r="I271" s="4"/>
      <c r="J271" s="4"/>
      <c r="K271" s="3"/>
      <c r="L271" s="3"/>
    </row>
    <row r="272" spans="6:12" x14ac:dyDescent="0.25">
      <c r="F272" s="3"/>
      <c r="G272" s="3"/>
      <c r="H272" s="3"/>
      <c r="I272" s="4"/>
      <c r="J272" s="4"/>
      <c r="K272" s="3"/>
      <c r="L272" s="3"/>
    </row>
    <row r="273" spans="6:12" x14ac:dyDescent="0.25">
      <c r="F273" s="3"/>
      <c r="G273" s="3"/>
      <c r="H273" s="3"/>
      <c r="I273" s="4"/>
      <c r="J273" s="4"/>
      <c r="K273" s="3"/>
      <c r="L273" s="3"/>
    </row>
    <row r="274" spans="6:12" x14ac:dyDescent="0.25">
      <c r="F274" s="3"/>
      <c r="G274" s="3"/>
      <c r="H274" s="3"/>
      <c r="I274" s="4"/>
      <c r="J274" s="4"/>
      <c r="K274" s="3"/>
      <c r="L274" s="3"/>
    </row>
    <row r="275" spans="6:12" x14ac:dyDescent="0.25">
      <c r="F275" s="3"/>
      <c r="G275" s="3"/>
      <c r="H275" s="3"/>
      <c r="I275" s="4"/>
      <c r="J275" s="4"/>
      <c r="K275" s="3"/>
      <c r="L275" s="3"/>
    </row>
    <row r="276" spans="6:12" x14ac:dyDescent="0.25">
      <c r="F276" s="3"/>
      <c r="G276" s="3"/>
      <c r="H276" s="3"/>
      <c r="I276" s="4"/>
      <c r="J276" s="4"/>
      <c r="K276" s="3"/>
      <c r="L276" s="3"/>
    </row>
    <row r="277" spans="6:12" x14ac:dyDescent="0.25">
      <c r="F277" s="3"/>
      <c r="G277" s="3"/>
      <c r="H277" s="3"/>
      <c r="I277" s="4"/>
      <c r="J277" s="4"/>
      <c r="K277" s="3"/>
      <c r="L277" s="3"/>
    </row>
    <row r="278" spans="6:12" x14ac:dyDescent="0.25">
      <c r="F278" s="3"/>
      <c r="G278" s="3"/>
      <c r="H278" s="3"/>
      <c r="I278" s="4"/>
      <c r="J278" s="4"/>
      <c r="K278" s="3"/>
      <c r="L278" s="3"/>
    </row>
    <row r="279" spans="6:12" x14ac:dyDescent="0.25">
      <c r="F279" s="3"/>
      <c r="G279" s="3"/>
      <c r="H279" s="3"/>
      <c r="I279" s="4"/>
      <c r="J279" s="4"/>
      <c r="K279" s="3"/>
      <c r="L279" s="3"/>
    </row>
    <row r="280" spans="6:12" x14ac:dyDescent="0.25">
      <c r="F280" s="3"/>
      <c r="G280" s="3"/>
      <c r="H280" s="3"/>
      <c r="I280" s="4"/>
      <c r="J280" s="4"/>
      <c r="K280" s="3"/>
      <c r="L280" s="3"/>
    </row>
    <row r="281" spans="6:12" x14ac:dyDescent="0.25">
      <c r="F281" s="3"/>
      <c r="G281" s="3"/>
      <c r="H281" s="3"/>
      <c r="I281" s="4"/>
      <c r="J281" s="4"/>
      <c r="K281" s="3"/>
      <c r="L281" s="3"/>
    </row>
    <row r="282" spans="6:12" x14ac:dyDescent="0.25">
      <c r="F282" s="3"/>
      <c r="G282" s="3"/>
      <c r="H282" s="3"/>
      <c r="I282" s="4"/>
      <c r="J282" s="4"/>
      <c r="K282" s="3"/>
      <c r="L282" s="3"/>
    </row>
    <row r="283" spans="6:12" x14ac:dyDescent="0.25">
      <c r="F283" s="3"/>
      <c r="G283" s="3"/>
      <c r="H283" s="3"/>
      <c r="I283" s="4"/>
      <c r="J283" s="4"/>
      <c r="K283" s="3"/>
      <c r="L283" s="3"/>
    </row>
    <row r="284" spans="6:12" x14ac:dyDescent="0.25">
      <c r="F284" s="3"/>
      <c r="G284" s="3"/>
      <c r="H284" s="3"/>
      <c r="I284" s="4"/>
      <c r="J284" s="4"/>
      <c r="K284" s="3"/>
      <c r="L284" s="3"/>
    </row>
    <row r="285" spans="6:12" x14ac:dyDescent="0.25">
      <c r="F285" s="3"/>
      <c r="G285" s="3"/>
      <c r="H285" s="3"/>
      <c r="I285" s="4"/>
      <c r="J285" s="4"/>
      <c r="K285" s="3"/>
      <c r="L285" s="3"/>
    </row>
    <row r="286" spans="6:12" x14ac:dyDescent="0.25">
      <c r="F286" s="3"/>
      <c r="G286" s="3"/>
      <c r="H286" s="3"/>
      <c r="I286" s="4"/>
      <c r="J286" s="4"/>
      <c r="K286" s="3"/>
      <c r="L286" s="3"/>
    </row>
    <row r="287" spans="6:12" x14ac:dyDescent="0.25">
      <c r="F287" s="3"/>
      <c r="G287" s="3"/>
      <c r="H287" s="3"/>
      <c r="I287" s="4"/>
      <c r="J287" s="4"/>
      <c r="K287" s="3"/>
      <c r="L287" s="3"/>
    </row>
    <row r="288" spans="6:12" x14ac:dyDescent="0.25">
      <c r="F288" s="3"/>
      <c r="G288" s="3"/>
      <c r="H288" s="3"/>
      <c r="I288" s="4"/>
      <c r="J288" s="4"/>
      <c r="K288" s="3"/>
      <c r="L288" s="3"/>
    </row>
    <row r="289" spans="6:12" x14ac:dyDescent="0.25">
      <c r="F289" s="3"/>
      <c r="G289" s="3"/>
      <c r="H289" s="3"/>
      <c r="I289" s="4"/>
      <c r="J289" s="4"/>
      <c r="K289" s="3"/>
      <c r="L289" s="3"/>
    </row>
    <row r="290" spans="6:12" x14ac:dyDescent="0.25">
      <c r="F290" s="3"/>
      <c r="G290" s="3"/>
      <c r="H290" s="3"/>
      <c r="I290" s="4"/>
      <c r="J290" s="4"/>
      <c r="K290" s="3"/>
      <c r="L290" s="3"/>
    </row>
    <row r="291" spans="6:12" x14ac:dyDescent="0.25">
      <c r="F291" s="3"/>
      <c r="G291" s="3"/>
      <c r="H291" s="3"/>
      <c r="I291" s="4"/>
      <c r="J291" s="4"/>
      <c r="K291" s="3"/>
      <c r="L291" s="3"/>
    </row>
    <row r="292" spans="6:12" x14ac:dyDescent="0.25">
      <c r="F292" s="3"/>
      <c r="G292" s="3"/>
      <c r="H292" s="3"/>
      <c r="I292" s="4"/>
      <c r="J292" s="4"/>
      <c r="K292" s="3"/>
      <c r="L292" s="3"/>
    </row>
    <row r="293" spans="6:12" x14ac:dyDescent="0.25">
      <c r="F293" s="3"/>
      <c r="G293" s="3"/>
      <c r="H293" s="3"/>
      <c r="I293" s="4"/>
      <c r="J293" s="4"/>
      <c r="K293" s="3"/>
      <c r="L293" s="3"/>
    </row>
    <row r="294" spans="6:12" x14ac:dyDescent="0.25">
      <c r="F294" s="3"/>
      <c r="G294" s="3"/>
      <c r="H294" s="3"/>
      <c r="I294" s="4"/>
      <c r="J294" s="4"/>
      <c r="K294" s="3"/>
      <c r="L294" s="3"/>
    </row>
    <row r="295" spans="6:12" x14ac:dyDescent="0.25">
      <c r="F295" s="3"/>
      <c r="G295" s="3"/>
      <c r="H295" s="3"/>
      <c r="I295" s="4"/>
      <c r="J295" s="4"/>
      <c r="K295" s="3"/>
      <c r="L295" s="3"/>
    </row>
    <row r="296" spans="6:12" x14ac:dyDescent="0.25">
      <c r="F296" s="3"/>
      <c r="G296" s="3"/>
      <c r="H296" s="3"/>
      <c r="I296" s="4"/>
      <c r="J296" s="4"/>
      <c r="K296" s="3"/>
      <c r="L296" s="3"/>
    </row>
    <row r="297" spans="6:12" x14ac:dyDescent="0.25">
      <c r="F297" s="3"/>
      <c r="G297" s="3"/>
      <c r="H297" s="3"/>
      <c r="I297" s="4"/>
      <c r="J297" s="4"/>
      <c r="K297" s="3"/>
      <c r="L297" s="3"/>
    </row>
    <row r="298" spans="6:12" x14ac:dyDescent="0.25">
      <c r="F298" s="3"/>
      <c r="G298" s="3"/>
      <c r="H298" s="3"/>
      <c r="I298" s="4"/>
      <c r="J298" s="4"/>
      <c r="K298" s="3"/>
      <c r="L298" s="3"/>
    </row>
    <row r="299" spans="6:12" x14ac:dyDescent="0.25">
      <c r="F299" s="3"/>
      <c r="G299" s="3"/>
      <c r="H299" s="3"/>
      <c r="I299" s="4"/>
      <c r="J299" s="4"/>
      <c r="K299" s="3"/>
      <c r="L299" s="3"/>
    </row>
    <row r="300" spans="6:12" x14ac:dyDescent="0.25">
      <c r="F300" s="3"/>
      <c r="G300" s="3"/>
      <c r="H300" s="3"/>
      <c r="I300" s="4"/>
      <c r="J300" s="4"/>
      <c r="K300" s="3"/>
      <c r="L300" s="3"/>
    </row>
    <row r="301" spans="6:12" x14ac:dyDescent="0.25">
      <c r="F301" s="3"/>
      <c r="G301" s="3"/>
      <c r="H301" s="3"/>
      <c r="I301" s="4"/>
      <c r="J301" s="4"/>
      <c r="K301" s="3"/>
      <c r="L301" s="3"/>
    </row>
    <row r="302" spans="6:12" x14ac:dyDescent="0.25">
      <c r="F302" s="3"/>
      <c r="G302" s="3"/>
      <c r="H302" s="3"/>
      <c r="I302" s="4"/>
      <c r="J302" s="4"/>
      <c r="K302" s="3"/>
      <c r="L302" s="3"/>
    </row>
    <row r="303" spans="6:12" x14ac:dyDescent="0.25">
      <c r="F303" s="3"/>
      <c r="G303" s="3"/>
      <c r="H303" s="3"/>
      <c r="I303" s="4"/>
      <c r="J303" s="4"/>
      <c r="K303" s="3"/>
      <c r="L303" s="3"/>
    </row>
    <row r="304" spans="6:12" x14ac:dyDescent="0.25">
      <c r="F304" s="3"/>
      <c r="G304" s="3"/>
      <c r="H304" s="3"/>
      <c r="I304" s="4"/>
      <c r="J304" s="4"/>
      <c r="K304" s="3"/>
      <c r="L304" s="3"/>
    </row>
    <row r="305" spans="6:12" x14ac:dyDescent="0.25">
      <c r="F305" s="3"/>
      <c r="G305" s="3"/>
      <c r="H305" s="3"/>
      <c r="I305" s="4"/>
      <c r="J305" s="4"/>
      <c r="K305" s="3"/>
      <c r="L305" s="3"/>
    </row>
    <row r="306" spans="6:12" x14ac:dyDescent="0.25">
      <c r="F306" s="3"/>
      <c r="G306" s="3"/>
      <c r="H306" s="3"/>
      <c r="I306" s="4"/>
      <c r="J306" s="4"/>
      <c r="K306" s="3"/>
      <c r="L306" s="3"/>
    </row>
    <row r="307" spans="6:12" x14ac:dyDescent="0.25">
      <c r="F307" s="3"/>
      <c r="G307" s="3"/>
      <c r="H307" s="3"/>
      <c r="I307" s="4"/>
      <c r="J307" s="4"/>
      <c r="K307" s="3"/>
      <c r="L307" s="3"/>
    </row>
    <row r="308" spans="6:12" x14ac:dyDescent="0.25">
      <c r="F308" s="3"/>
      <c r="G308" s="3"/>
      <c r="H308" s="3"/>
      <c r="I308" s="4"/>
      <c r="J308" s="4"/>
      <c r="K308" s="3"/>
      <c r="L308" s="3"/>
    </row>
    <row r="309" spans="6:12" x14ac:dyDescent="0.25">
      <c r="F309" s="3"/>
      <c r="G309" s="3"/>
      <c r="H309" s="3"/>
      <c r="I309" s="4"/>
      <c r="J309" s="4"/>
      <c r="K309" s="3"/>
      <c r="L309" s="3"/>
    </row>
    <row r="310" spans="6:12" x14ac:dyDescent="0.25">
      <c r="F310" s="3"/>
      <c r="G310" s="3"/>
      <c r="H310" s="3"/>
      <c r="I310" s="4"/>
      <c r="J310" s="4"/>
      <c r="K310" s="3"/>
      <c r="L310" s="3"/>
    </row>
    <row r="311" spans="6:12" x14ac:dyDescent="0.25">
      <c r="F311" s="3"/>
      <c r="G311" s="3"/>
      <c r="H311" s="3"/>
      <c r="I311" s="4"/>
      <c r="J311" s="4"/>
      <c r="K311" s="3"/>
      <c r="L311" s="3"/>
    </row>
    <row r="312" spans="6:12" x14ac:dyDescent="0.25">
      <c r="F312" s="3"/>
      <c r="G312" s="3"/>
      <c r="H312" s="3"/>
      <c r="I312" s="4"/>
      <c r="J312" s="4"/>
      <c r="K312" s="3"/>
      <c r="L312" s="3"/>
    </row>
    <row r="313" spans="6:12" x14ac:dyDescent="0.25">
      <c r="F313" s="3"/>
      <c r="G313" s="3"/>
      <c r="H313" s="3"/>
      <c r="I313" s="4"/>
      <c r="J313" s="4"/>
      <c r="K313" s="3"/>
      <c r="L313" s="3"/>
    </row>
    <row r="314" spans="6:12" x14ac:dyDescent="0.25">
      <c r="F314" s="3"/>
      <c r="G314" s="3"/>
      <c r="H314" s="3"/>
      <c r="I314" s="4"/>
      <c r="J314" s="4"/>
      <c r="K314" s="3"/>
      <c r="L314" s="3"/>
    </row>
    <row r="315" spans="6:12" x14ac:dyDescent="0.25">
      <c r="F315" s="3"/>
      <c r="G315" s="3"/>
      <c r="H315" s="3"/>
      <c r="I315" s="4"/>
      <c r="J315" s="4"/>
      <c r="K315" s="3"/>
      <c r="L315" s="3"/>
    </row>
    <row r="316" spans="6:12" x14ac:dyDescent="0.25">
      <c r="F316" s="3"/>
      <c r="G316" s="3"/>
      <c r="H316" s="3"/>
      <c r="I316" s="4"/>
      <c r="J316" s="4"/>
      <c r="K316" s="3"/>
      <c r="L316" s="3"/>
    </row>
    <row r="317" spans="6:12" x14ac:dyDescent="0.25">
      <c r="F317" s="3"/>
      <c r="G317" s="3"/>
      <c r="H317" s="3"/>
      <c r="I317" s="4"/>
      <c r="J317" s="4"/>
      <c r="K317" s="3"/>
      <c r="L317" s="3"/>
    </row>
    <row r="318" spans="6:12" x14ac:dyDescent="0.25">
      <c r="F318" s="3"/>
      <c r="G318" s="3"/>
      <c r="H318" s="3"/>
      <c r="I318" s="4"/>
      <c r="J318" s="4"/>
      <c r="K318" s="3"/>
      <c r="L318" s="3"/>
    </row>
    <row r="319" spans="6:12" x14ac:dyDescent="0.25">
      <c r="F319" s="3"/>
      <c r="G319" s="3"/>
      <c r="H319" s="3"/>
      <c r="I319" s="4"/>
      <c r="J319" s="4"/>
      <c r="K319" s="3"/>
      <c r="L319" s="3"/>
    </row>
    <row r="320" spans="6:12" x14ac:dyDescent="0.25">
      <c r="F320" s="3"/>
      <c r="G320" s="3"/>
      <c r="H320" s="3"/>
      <c r="I320" s="4"/>
      <c r="J320" s="4"/>
      <c r="K320" s="3"/>
      <c r="L320" s="3"/>
    </row>
    <row r="321" spans="6:12" x14ac:dyDescent="0.25">
      <c r="F321" s="3"/>
      <c r="G321" s="3"/>
      <c r="H321" s="3"/>
      <c r="I321" s="4"/>
      <c r="J321" s="4"/>
      <c r="K321" s="3"/>
      <c r="L321" s="3"/>
    </row>
    <row r="322" spans="6:12" x14ac:dyDescent="0.25">
      <c r="F322" s="3"/>
      <c r="G322" s="3"/>
      <c r="H322" s="3"/>
      <c r="I322" s="4"/>
      <c r="J322" s="4"/>
      <c r="K322" s="3"/>
      <c r="L322" s="3"/>
    </row>
    <row r="323" spans="6:12" x14ac:dyDescent="0.25">
      <c r="F323" s="3"/>
      <c r="G323" s="3"/>
      <c r="H323" s="3"/>
      <c r="I323" s="4"/>
      <c r="J323" s="4"/>
      <c r="K323" s="3"/>
      <c r="L323" s="3"/>
    </row>
    <row r="324" spans="6:12" x14ac:dyDescent="0.25">
      <c r="F324" s="3"/>
      <c r="G324" s="3"/>
      <c r="H324" s="3"/>
      <c r="I324" s="4"/>
      <c r="J324" s="4"/>
      <c r="K324" s="3"/>
      <c r="L324" s="3"/>
    </row>
    <row r="325" spans="6:12" x14ac:dyDescent="0.25">
      <c r="F325" s="3"/>
      <c r="G325" s="3"/>
      <c r="H325" s="3"/>
      <c r="I325" s="4"/>
      <c r="J325" s="4"/>
      <c r="K325" s="3"/>
      <c r="L325" s="3"/>
    </row>
    <row r="326" spans="6:12" x14ac:dyDescent="0.25">
      <c r="F326" s="3"/>
      <c r="G326" s="3"/>
      <c r="H326" s="3"/>
      <c r="I326" s="4"/>
      <c r="J326" s="4"/>
      <c r="K326" s="3"/>
      <c r="L326" s="3"/>
    </row>
    <row r="327" spans="6:12" x14ac:dyDescent="0.25">
      <c r="F327" s="3"/>
      <c r="G327" s="3"/>
      <c r="H327" s="3"/>
      <c r="I327" s="4"/>
      <c r="J327" s="4"/>
      <c r="K327" s="3"/>
      <c r="L327" s="3"/>
    </row>
    <row r="328" spans="6:12" x14ac:dyDescent="0.25">
      <c r="F328" s="3"/>
      <c r="G328" s="3"/>
      <c r="H328" s="3"/>
      <c r="I328" s="4"/>
      <c r="J328" s="4"/>
      <c r="K328" s="3"/>
      <c r="L328" s="3"/>
    </row>
    <row r="329" spans="6:12" x14ac:dyDescent="0.25">
      <c r="F329" s="3"/>
      <c r="G329" s="3"/>
      <c r="H329" s="3"/>
      <c r="I329" s="4"/>
      <c r="J329" s="4"/>
      <c r="K329" s="3"/>
      <c r="L329" s="3"/>
    </row>
    <row r="330" spans="6:12" x14ac:dyDescent="0.25">
      <c r="F330" s="3"/>
      <c r="G330" s="3"/>
      <c r="H330" s="3"/>
      <c r="I330" s="4"/>
      <c r="J330" s="4"/>
      <c r="K330" s="3"/>
      <c r="L330" s="3"/>
    </row>
    <row r="331" spans="6:12" x14ac:dyDescent="0.25">
      <c r="F331" s="3"/>
      <c r="G331" s="3"/>
      <c r="H331" s="3"/>
      <c r="I331" s="4"/>
      <c r="J331" s="4"/>
      <c r="K331" s="3"/>
      <c r="L331" s="3"/>
    </row>
    <row r="332" spans="6:12" x14ac:dyDescent="0.25">
      <c r="F332" s="3"/>
      <c r="G332" s="3"/>
      <c r="H332" s="3"/>
      <c r="I332" s="4"/>
      <c r="J332" s="4"/>
      <c r="K332" s="3"/>
      <c r="L332" s="3"/>
    </row>
    <row r="333" spans="6:12" x14ac:dyDescent="0.25">
      <c r="F333" s="3"/>
      <c r="G333" s="3"/>
      <c r="H333" s="3"/>
      <c r="I333" s="4"/>
      <c r="J333" s="4"/>
      <c r="K333" s="3"/>
      <c r="L333" s="3"/>
    </row>
    <row r="334" spans="6:12" x14ac:dyDescent="0.25">
      <c r="F334" s="3"/>
      <c r="G334" s="3"/>
      <c r="H334" s="3"/>
      <c r="I334" s="4"/>
      <c r="J334" s="4"/>
      <c r="K334" s="3"/>
      <c r="L334" s="3"/>
    </row>
    <row r="335" spans="6:12" x14ac:dyDescent="0.25">
      <c r="F335" s="3"/>
      <c r="G335" s="3"/>
      <c r="H335" s="3"/>
      <c r="I335" s="4"/>
      <c r="J335" s="4"/>
      <c r="K335" s="3"/>
      <c r="L335" s="3"/>
    </row>
    <row r="336" spans="6:12" x14ac:dyDescent="0.25">
      <c r="F336" s="3"/>
      <c r="G336" s="3"/>
      <c r="H336" s="3"/>
      <c r="I336" s="4"/>
      <c r="J336" s="4"/>
      <c r="K336" s="3"/>
      <c r="L336" s="3"/>
    </row>
    <row r="337" spans="6:12" x14ac:dyDescent="0.25">
      <c r="F337" s="3"/>
      <c r="G337" s="3"/>
      <c r="H337" s="3"/>
      <c r="I337" s="4"/>
      <c r="J337" s="4"/>
      <c r="K337" s="3"/>
      <c r="L337" s="3"/>
    </row>
    <row r="338" spans="6:12" x14ac:dyDescent="0.25">
      <c r="F338" s="3"/>
      <c r="G338" s="3"/>
      <c r="H338" s="3"/>
      <c r="I338" s="4"/>
      <c r="J338" s="4"/>
      <c r="K338" s="3"/>
      <c r="L338" s="3"/>
    </row>
    <row r="339" spans="6:12" x14ac:dyDescent="0.25">
      <c r="F339" s="3"/>
      <c r="G339" s="3"/>
      <c r="H339" s="3"/>
      <c r="I339" s="4"/>
      <c r="J339" s="4"/>
      <c r="K339" s="3"/>
      <c r="L339" s="3"/>
    </row>
    <row r="340" spans="6:12" x14ac:dyDescent="0.25">
      <c r="F340" s="3"/>
      <c r="G340" s="3"/>
      <c r="H340" s="3"/>
      <c r="I340" s="4"/>
      <c r="J340" s="4"/>
      <c r="K340" s="3"/>
      <c r="L340" s="3"/>
    </row>
    <row r="341" spans="6:12" x14ac:dyDescent="0.25">
      <c r="F341" s="3"/>
      <c r="G341" s="3"/>
      <c r="H341" s="3"/>
      <c r="I341" s="4"/>
      <c r="J341" s="4"/>
      <c r="K341" s="3"/>
      <c r="L341" s="3"/>
    </row>
    <row r="342" spans="6:12" x14ac:dyDescent="0.25">
      <c r="F342" s="3"/>
      <c r="G342" s="3"/>
      <c r="H342" s="3"/>
      <c r="I342" s="4"/>
      <c r="J342" s="4"/>
      <c r="K342" s="3"/>
      <c r="L342" s="3"/>
    </row>
    <row r="343" spans="6:12" x14ac:dyDescent="0.25">
      <c r="F343" s="3"/>
      <c r="G343" s="3"/>
      <c r="H343" s="3"/>
      <c r="I343" s="4"/>
      <c r="J343" s="4"/>
      <c r="K343" s="3"/>
      <c r="L343" s="3"/>
    </row>
    <row r="344" spans="6:12" x14ac:dyDescent="0.25">
      <c r="F344" s="3"/>
      <c r="G344" s="3"/>
      <c r="H344" s="3"/>
      <c r="I344" s="4"/>
      <c r="J344" s="4"/>
      <c r="K344" s="3"/>
      <c r="L344" s="3"/>
    </row>
    <row r="345" spans="6:12" x14ac:dyDescent="0.25">
      <c r="F345" s="3"/>
      <c r="G345" s="3"/>
      <c r="H345" s="3"/>
      <c r="I345" s="4"/>
      <c r="J345" s="4"/>
      <c r="K345" s="3"/>
      <c r="L345" s="3"/>
    </row>
    <row r="346" spans="6:12" x14ac:dyDescent="0.25">
      <c r="F346" s="3"/>
      <c r="G346" s="3"/>
      <c r="H346" s="3"/>
      <c r="I346" s="4"/>
      <c r="J346" s="4"/>
      <c r="K346" s="3"/>
      <c r="L346" s="3"/>
    </row>
    <row r="347" spans="6:12" x14ac:dyDescent="0.25">
      <c r="F347" s="3"/>
      <c r="G347" s="3"/>
      <c r="H347" s="3"/>
      <c r="I347" s="4"/>
      <c r="J347" s="4"/>
      <c r="K347" s="3"/>
      <c r="L347" s="3"/>
    </row>
    <row r="348" spans="6:12" x14ac:dyDescent="0.25">
      <c r="F348" s="3"/>
      <c r="G348" s="3"/>
      <c r="H348" s="3"/>
      <c r="I348" s="4"/>
      <c r="J348" s="4"/>
      <c r="K348" s="3"/>
      <c r="L348" s="3"/>
    </row>
    <row r="349" spans="6:12" x14ac:dyDescent="0.25">
      <c r="F349" s="3"/>
      <c r="G349" s="3"/>
      <c r="H349" s="3"/>
      <c r="I349" s="4"/>
      <c r="J349" s="4"/>
      <c r="K349" s="3"/>
      <c r="L349" s="3"/>
    </row>
    <row r="350" spans="6:12" x14ac:dyDescent="0.25">
      <c r="F350" s="3"/>
      <c r="G350" s="3"/>
      <c r="H350" s="3"/>
      <c r="I350" s="4"/>
      <c r="J350" s="4"/>
      <c r="K350" s="3"/>
      <c r="L350" s="3"/>
    </row>
    <row r="351" spans="6:12" x14ac:dyDescent="0.25">
      <c r="F351" s="3"/>
      <c r="G351" s="3"/>
      <c r="H351" s="3"/>
      <c r="I351" s="4"/>
      <c r="J351" s="4"/>
      <c r="K351" s="3"/>
      <c r="L351" s="3"/>
    </row>
    <row r="352" spans="6:12" x14ac:dyDescent="0.25">
      <c r="F352" s="3"/>
      <c r="G352" s="3"/>
      <c r="H352" s="3"/>
      <c r="I352" s="4"/>
      <c r="J352" s="4"/>
      <c r="K352" s="3"/>
      <c r="L352" s="3"/>
    </row>
    <row r="353" spans="6:12" x14ac:dyDescent="0.25">
      <c r="F353" s="3"/>
      <c r="G353" s="3"/>
      <c r="H353" s="3"/>
      <c r="I353" s="4"/>
      <c r="J353" s="4"/>
      <c r="K353" s="3"/>
      <c r="L353" s="3"/>
    </row>
    <row r="354" spans="6:12" x14ac:dyDescent="0.25">
      <c r="F354" s="3"/>
      <c r="G354" s="3"/>
      <c r="H354" s="3"/>
      <c r="I354" s="4"/>
      <c r="J354" s="4"/>
      <c r="K354" s="3"/>
      <c r="L354" s="3"/>
    </row>
    <row r="355" spans="6:12" x14ac:dyDescent="0.25">
      <c r="F355" s="3"/>
      <c r="G355" s="3"/>
      <c r="H355" s="3"/>
      <c r="I355" s="4"/>
      <c r="J355" s="4"/>
      <c r="K355" s="3"/>
      <c r="L355" s="3"/>
    </row>
    <row r="356" spans="6:12" x14ac:dyDescent="0.25">
      <c r="F356" s="3"/>
      <c r="G356" s="3"/>
      <c r="H356" s="3"/>
      <c r="I356" s="4"/>
      <c r="J356" s="4"/>
      <c r="K356" s="3"/>
      <c r="L356" s="3"/>
    </row>
    <row r="357" spans="6:12" x14ac:dyDescent="0.25">
      <c r="F357" s="3"/>
      <c r="G357" s="3"/>
      <c r="H357" s="3"/>
      <c r="I357" s="4"/>
      <c r="J357" s="4"/>
      <c r="K357" s="3"/>
      <c r="L357" s="3"/>
    </row>
    <row r="358" spans="6:12" x14ac:dyDescent="0.25">
      <c r="F358" s="3"/>
      <c r="G358" s="3"/>
      <c r="H358" s="3"/>
      <c r="I358" s="4"/>
      <c r="J358" s="4"/>
      <c r="K358" s="3"/>
      <c r="L358" s="3"/>
    </row>
    <row r="359" spans="6:12" x14ac:dyDescent="0.25">
      <c r="F359" s="3"/>
      <c r="G359" s="3"/>
      <c r="H359" s="3"/>
      <c r="I359" s="4"/>
      <c r="J359" s="4"/>
      <c r="K359" s="3"/>
      <c r="L359" s="3"/>
    </row>
    <row r="360" spans="6:12" x14ac:dyDescent="0.25">
      <c r="F360" s="3"/>
      <c r="G360" s="3"/>
      <c r="H360" s="3"/>
      <c r="I360" s="4"/>
      <c r="J360" s="4"/>
      <c r="K360" s="3"/>
      <c r="L360" s="3"/>
    </row>
    <row r="361" spans="6:12" x14ac:dyDescent="0.25">
      <c r="F361" s="3"/>
      <c r="G361" s="3"/>
      <c r="H361" s="3"/>
      <c r="I361" s="4"/>
      <c r="J361" s="4"/>
      <c r="K361" s="3"/>
      <c r="L361" s="3"/>
    </row>
    <row r="362" spans="6:12" x14ac:dyDescent="0.25">
      <c r="F362" s="3"/>
      <c r="G362" s="3"/>
      <c r="H362" s="3"/>
      <c r="I362" s="4"/>
      <c r="J362" s="4"/>
      <c r="K362" s="3"/>
      <c r="L362" s="3"/>
    </row>
    <row r="363" spans="6:12" x14ac:dyDescent="0.25">
      <c r="F363" s="3"/>
      <c r="G363" s="3"/>
      <c r="H363" s="3"/>
      <c r="I363" s="4"/>
      <c r="J363" s="4"/>
      <c r="K363" s="3"/>
      <c r="L363" s="3"/>
    </row>
    <row r="364" spans="6:12" x14ac:dyDescent="0.25">
      <c r="F364" s="3"/>
      <c r="G364" s="3"/>
      <c r="H364" s="3"/>
      <c r="I364" s="4"/>
      <c r="J364" s="4"/>
      <c r="K364" s="3"/>
      <c r="L364" s="3"/>
    </row>
    <row r="365" spans="6:12" x14ac:dyDescent="0.25">
      <c r="F365" s="3"/>
      <c r="G365" s="3"/>
      <c r="H365" s="3"/>
      <c r="I365" s="4"/>
      <c r="J365" s="4"/>
      <c r="K365" s="3"/>
      <c r="L365" s="3"/>
    </row>
    <row r="366" spans="6:12" x14ac:dyDescent="0.25">
      <c r="F366" s="3"/>
      <c r="G366" s="3"/>
      <c r="H366" s="3"/>
      <c r="I366" s="4"/>
      <c r="J366" s="4"/>
      <c r="K366" s="3"/>
      <c r="L366" s="3"/>
    </row>
    <row r="367" spans="6:12" x14ac:dyDescent="0.25">
      <c r="F367" s="3"/>
      <c r="G367" s="3"/>
      <c r="H367" s="3"/>
      <c r="I367" s="4"/>
      <c r="J367" s="4"/>
      <c r="K367" s="3"/>
      <c r="L367" s="3"/>
    </row>
    <row r="368" spans="6:12" x14ac:dyDescent="0.25">
      <c r="F368" s="3"/>
      <c r="G368" s="3"/>
      <c r="H368" s="3"/>
      <c r="I368" s="4"/>
      <c r="J368" s="4"/>
      <c r="K368" s="3"/>
      <c r="L368" s="3"/>
    </row>
    <row r="369" spans="6:12" x14ac:dyDescent="0.25">
      <c r="F369" s="3"/>
      <c r="G369" s="3"/>
      <c r="H369" s="3"/>
      <c r="I369" s="4"/>
      <c r="J369" s="4"/>
      <c r="K369" s="3"/>
      <c r="L369" s="3"/>
    </row>
    <row r="370" spans="6:12" x14ac:dyDescent="0.25">
      <c r="F370" s="3"/>
      <c r="G370" s="3"/>
      <c r="H370" s="3"/>
      <c r="I370" s="4"/>
      <c r="J370" s="4"/>
      <c r="K370" s="3"/>
      <c r="L370" s="3"/>
    </row>
    <row r="371" spans="6:12" x14ac:dyDescent="0.25">
      <c r="F371" s="3"/>
      <c r="G371" s="3"/>
      <c r="H371" s="3"/>
      <c r="I371" s="4"/>
      <c r="J371" s="4"/>
      <c r="K371" s="3"/>
      <c r="L371" s="3"/>
    </row>
    <row r="372" spans="6:12" x14ac:dyDescent="0.25">
      <c r="F372" s="3"/>
      <c r="G372" s="3"/>
      <c r="H372" s="3"/>
      <c r="I372" s="4"/>
      <c r="J372" s="4"/>
      <c r="K372" s="3"/>
      <c r="L372" s="3"/>
    </row>
    <row r="373" spans="6:12" x14ac:dyDescent="0.25">
      <c r="F373" s="3"/>
      <c r="G373" s="3"/>
      <c r="H373" s="3"/>
      <c r="I373" s="4"/>
      <c r="J373" s="4"/>
      <c r="K373" s="3"/>
      <c r="L373" s="3"/>
    </row>
    <row r="374" spans="6:12" x14ac:dyDescent="0.25">
      <c r="F374" s="3"/>
      <c r="G374" s="3"/>
      <c r="H374" s="3"/>
      <c r="I374" s="4"/>
      <c r="J374" s="4"/>
      <c r="K374" s="3"/>
      <c r="L374" s="3"/>
    </row>
    <row r="375" spans="6:12" x14ac:dyDescent="0.25">
      <c r="F375" s="3"/>
      <c r="G375" s="3"/>
      <c r="H375" s="3"/>
      <c r="I375" s="4"/>
      <c r="J375" s="4"/>
      <c r="K375" s="3"/>
      <c r="L375" s="3"/>
    </row>
    <row r="376" spans="6:12" x14ac:dyDescent="0.25">
      <c r="F376" s="3"/>
      <c r="G376" s="3"/>
      <c r="H376" s="3"/>
      <c r="I376" s="4"/>
      <c r="J376" s="4"/>
      <c r="K376" s="3"/>
      <c r="L376" s="3"/>
    </row>
    <row r="377" spans="6:12" x14ac:dyDescent="0.25">
      <c r="F377" s="3"/>
      <c r="G377" s="3"/>
      <c r="H377" s="3"/>
      <c r="I377" s="4"/>
      <c r="J377" s="4"/>
      <c r="K377" s="3"/>
      <c r="L377" s="3"/>
    </row>
    <row r="378" spans="6:12" x14ac:dyDescent="0.25">
      <c r="F378" s="3"/>
      <c r="G378" s="3"/>
      <c r="H378" s="3"/>
      <c r="I378" s="4"/>
      <c r="J378" s="4"/>
      <c r="K378" s="3"/>
      <c r="L378" s="3"/>
    </row>
    <row r="379" spans="6:12" x14ac:dyDescent="0.25">
      <c r="F379" s="3"/>
      <c r="G379" s="3"/>
      <c r="H379" s="3"/>
      <c r="I379" s="4"/>
      <c r="J379" s="4"/>
      <c r="K379" s="3"/>
      <c r="L379" s="3"/>
    </row>
    <row r="380" spans="6:12" x14ac:dyDescent="0.25">
      <c r="F380" s="3"/>
      <c r="G380" s="3"/>
      <c r="H380" s="3"/>
      <c r="I380" s="4"/>
      <c r="J380" s="4"/>
      <c r="K380" s="3"/>
      <c r="L380" s="3"/>
    </row>
    <row r="381" spans="6:12" x14ac:dyDescent="0.25">
      <c r="F381" s="3"/>
      <c r="G381" s="3"/>
      <c r="H381" s="3"/>
      <c r="I381" s="4"/>
      <c r="J381" s="4"/>
      <c r="K381" s="3"/>
      <c r="L381" s="3"/>
    </row>
    <row r="382" spans="6:12" x14ac:dyDescent="0.25">
      <c r="F382" s="3"/>
      <c r="G382" s="3"/>
      <c r="H382" s="3"/>
      <c r="I382" s="4"/>
      <c r="J382" s="4"/>
      <c r="K382" s="3"/>
      <c r="L382" s="3"/>
    </row>
    <row r="383" spans="6:12" x14ac:dyDescent="0.25">
      <c r="F383" s="3"/>
      <c r="G383" s="3"/>
      <c r="H383" s="3"/>
      <c r="I383" s="4"/>
      <c r="J383" s="4"/>
      <c r="K383" s="3"/>
      <c r="L383" s="3"/>
    </row>
    <row r="384" spans="6:12" x14ac:dyDescent="0.25">
      <c r="F384" s="3"/>
      <c r="G384" s="3"/>
      <c r="H384" s="3"/>
      <c r="I384" s="4"/>
      <c r="J384" s="4"/>
      <c r="K384" s="3"/>
      <c r="L384" s="3"/>
    </row>
    <row r="385" spans="6:12" x14ac:dyDescent="0.25">
      <c r="F385" s="3"/>
      <c r="G385" s="3"/>
      <c r="H385" s="3"/>
      <c r="I385" s="4"/>
      <c r="J385" s="4"/>
      <c r="K385" s="3"/>
      <c r="L385" s="3"/>
    </row>
    <row r="386" spans="6:12" x14ac:dyDescent="0.25">
      <c r="F386" s="3"/>
      <c r="G386" s="3"/>
      <c r="H386" s="3"/>
      <c r="I386" s="4"/>
      <c r="J386" s="4"/>
      <c r="K386" s="3"/>
      <c r="L386" s="3"/>
    </row>
    <row r="387" spans="6:12" x14ac:dyDescent="0.25">
      <c r="F387" s="3"/>
      <c r="G387" s="3"/>
      <c r="H387" s="3"/>
      <c r="I387" s="4"/>
      <c r="J387" s="4"/>
      <c r="K387" s="3"/>
      <c r="L387" s="3"/>
    </row>
    <row r="388" spans="6:12" x14ac:dyDescent="0.25">
      <c r="F388" s="3"/>
      <c r="G388" s="3"/>
      <c r="H388" s="3"/>
      <c r="I388" s="4"/>
      <c r="J388" s="4"/>
      <c r="K388" s="3"/>
      <c r="L388" s="3"/>
    </row>
    <row r="389" spans="6:12" x14ac:dyDescent="0.25">
      <c r="F389" s="3"/>
      <c r="G389" s="3"/>
      <c r="H389" s="3"/>
      <c r="I389" s="4"/>
      <c r="J389" s="4"/>
      <c r="K389" s="3"/>
      <c r="L389" s="3"/>
    </row>
    <row r="390" spans="6:12" x14ac:dyDescent="0.25">
      <c r="F390" s="3"/>
      <c r="G390" s="3"/>
      <c r="H390" s="3"/>
      <c r="I390" s="4"/>
      <c r="J390" s="4"/>
      <c r="K390" s="3"/>
      <c r="L390" s="3"/>
    </row>
    <row r="391" spans="6:12" x14ac:dyDescent="0.25">
      <c r="F391" s="3"/>
      <c r="G391" s="3"/>
      <c r="H391" s="3"/>
      <c r="I391" s="4"/>
      <c r="J391" s="4"/>
      <c r="K391" s="3"/>
      <c r="L391" s="3"/>
    </row>
    <row r="392" spans="6:12" x14ac:dyDescent="0.25">
      <c r="F392" s="3"/>
      <c r="G392" s="3"/>
      <c r="H392" s="3"/>
      <c r="I392" s="4"/>
      <c r="J392" s="4"/>
      <c r="K392" s="3"/>
      <c r="L392" s="3"/>
    </row>
    <row r="393" spans="6:12" x14ac:dyDescent="0.25">
      <c r="F393" s="3"/>
      <c r="G393" s="3"/>
      <c r="H393" s="3"/>
      <c r="I393" s="4"/>
      <c r="J393" s="4"/>
      <c r="K393" s="3"/>
      <c r="L393" s="3"/>
    </row>
    <row r="394" spans="6:12" x14ac:dyDescent="0.25">
      <c r="F394" s="3"/>
      <c r="G394" s="3"/>
      <c r="H394" s="3"/>
      <c r="I394" s="4"/>
      <c r="J394" s="4"/>
      <c r="K394" s="3"/>
      <c r="L394" s="3"/>
    </row>
    <row r="395" spans="6:12" x14ac:dyDescent="0.25">
      <c r="F395" s="3"/>
      <c r="G395" s="3"/>
      <c r="H395" s="3"/>
      <c r="I395" s="4"/>
      <c r="J395" s="4"/>
      <c r="K395" s="3"/>
      <c r="L395" s="3"/>
    </row>
    <row r="396" spans="6:12" x14ac:dyDescent="0.25">
      <c r="F396" s="3"/>
      <c r="G396" s="3"/>
      <c r="H396" s="3"/>
      <c r="I396" s="4"/>
      <c r="J396" s="4"/>
      <c r="K396" s="3"/>
      <c r="L396" s="3"/>
    </row>
    <row r="397" spans="6:12" x14ac:dyDescent="0.25">
      <c r="F397" s="3"/>
      <c r="G397" s="3"/>
      <c r="H397" s="3"/>
      <c r="I397" s="4"/>
      <c r="J397" s="4"/>
      <c r="K397" s="3"/>
      <c r="L397" s="3"/>
    </row>
    <row r="398" spans="6:12" x14ac:dyDescent="0.25">
      <c r="F398" s="3"/>
      <c r="G398" s="3"/>
      <c r="H398" s="3"/>
      <c r="I398" s="4"/>
      <c r="J398" s="4"/>
      <c r="K398" s="3"/>
      <c r="L398" s="3"/>
    </row>
    <row r="399" spans="6:12" x14ac:dyDescent="0.25">
      <c r="F399" s="3"/>
      <c r="G399" s="3"/>
      <c r="H399" s="3"/>
      <c r="I399" s="4"/>
      <c r="J399" s="4"/>
      <c r="K399" s="3"/>
      <c r="L399" s="3"/>
    </row>
    <row r="400" spans="6:12" x14ac:dyDescent="0.25">
      <c r="F400" s="3"/>
      <c r="G400" s="3"/>
      <c r="H400" s="3"/>
      <c r="I400" s="4"/>
      <c r="J400" s="4"/>
      <c r="K400" s="3"/>
      <c r="L400" s="3"/>
    </row>
    <row r="401" spans="6:12" x14ac:dyDescent="0.25">
      <c r="F401" s="3"/>
      <c r="G401" s="3"/>
      <c r="H401" s="3"/>
      <c r="I401" s="4"/>
      <c r="J401" s="4"/>
      <c r="K401" s="3"/>
      <c r="L401" s="3"/>
    </row>
    <row r="402" spans="6:12" x14ac:dyDescent="0.25">
      <c r="F402" s="3"/>
      <c r="G402" s="3"/>
      <c r="H402" s="3"/>
      <c r="I402" s="4"/>
      <c r="J402" s="4"/>
      <c r="K402" s="3"/>
      <c r="L402" s="3"/>
    </row>
    <row r="403" spans="6:12" x14ac:dyDescent="0.25">
      <c r="F403" s="3"/>
      <c r="G403" s="3"/>
      <c r="H403" s="3"/>
      <c r="I403" s="4"/>
      <c r="J403" s="4"/>
      <c r="K403" s="3"/>
      <c r="L403" s="3"/>
    </row>
    <row r="404" spans="6:12" x14ac:dyDescent="0.25">
      <c r="F404" s="3"/>
      <c r="G404" s="3"/>
      <c r="H404" s="3"/>
      <c r="I404" s="4"/>
      <c r="J404" s="4"/>
      <c r="K404" s="3"/>
      <c r="L404" s="3"/>
    </row>
    <row r="405" spans="6:12" x14ac:dyDescent="0.25">
      <c r="F405" s="3"/>
      <c r="G405" s="3"/>
      <c r="H405" s="3"/>
      <c r="I405" s="4"/>
      <c r="J405" s="4"/>
      <c r="K405" s="3"/>
      <c r="L405" s="3"/>
    </row>
    <row r="406" spans="6:12" x14ac:dyDescent="0.25">
      <c r="F406" s="3"/>
      <c r="G406" s="3"/>
      <c r="H406" s="3"/>
      <c r="I406" s="4"/>
      <c r="J406" s="4"/>
      <c r="K406" s="3"/>
      <c r="L406" s="3"/>
    </row>
    <row r="407" spans="6:12" x14ac:dyDescent="0.25">
      <c r="F407" s="3"/>
      <c r="G407" s="3"/>
      <c r="H407" s="3"/>
      <c r="I407" s="4"/>
      <c r="J407" s="4"/>
      <c r="K407" s="3"/>
      <c r="L407" s="3"/>
    </row>
    <row r="408" spans="6:12" x14ac:dyDescent="0.25">
      <c r="F408" s="3"/>
      <c r="G408" s="3"/>
      <c r="H408" s="3"/>
      <c r="I408" s="4"/>
      <c r="J408" s="4"/>
      <c r="K408" s="3"/>
      <c r="L408" s="3"/>
    </row>
    <row r="409" spans="6:12" x14ac:dyDescent="0.25">
      <c r="F409" s="3"/>
      <c r="G409" s="3"/>
      <c r="H409" s="3"/>
      <c r="I409" s="4"/>
      <c r="J409" s="4"/>
      <c r="K409" s="3"/>
      <c r="L409" s="3"/>
    </row>
    <row r="410" spans="6:12" x14ac:dyDescent="0.25">
      <c r="F410" s="3"/>
      <c r="G410" s="3"/>
      <c r="H410" s="3"/>
      <c r="I410" s="4"/>
      <c r="J410" s="4"/>
      <c r="K410" s="3"/>
      <c r="L410" s="3"/>
    </row>
    <row r="411" spans="6:12" x14ac:dyDescent="0.25">
      <c r="F411" s="3"/>
      <c r="G411" s="3"/>
      <c r="H411" s="3"/>
      <c r="I411" s="4"/>
      <c r="J411" s="4"/>
      <c r="K411" s="3"/>
      <c r="L411" s="3"/>
    </row>
    <row r="412" spans="6:12" x14ac:dyDescent="0.25">
      <c r="F412" s="3"/>
      <c r="G412" s="3"/>
      <c r="H412" s="3"/>
      <c r="I412" s="4"/>
      <c r="J412" s="4"/>
      <c r="K412" s="3"/>
      <c r="L412" s="3"/>
    </row>
    <row r="413" spans="6:12" x14ac:dyDescent="0.25">
      <c r="F413" s="3"/>
      <c r="G413" s="3"/>
      <c r="H413" s="3"/>
      <c r="I413" s="4"/>
      <c r="J413" s="4"/>
      <c r="K413" s="3"/>
      <c r="L413" s="3"/>
    </row>
    <row r="414" spans="6:12" x14ac:dyDescent="0.25">
      <c r="F414" s="3"/>
      <c r="G414" s="3"/>
      <c r="H414" s="3"/>
      <c r="I414" s="4"/>
      <c r="J414" s="4"/>
      <c r="K414" s="3"/>
      <c r="L414" s="3"/>
    </row>
    <row r="415" spans="6:12" x14ac:dyDescent="0.25">
      <c r="F415" s="3"/>
      <c r="G415" s="3"/>
      <c r="H415" s="3"/>
      <c r="I415" s="4"/>
      <c r="J415" s="4"/>
      <c r="K415" s="3"/>
      <c r="L415" s="3"/>
    </row>
    <row r="416" spans="6:12" x14ac:dyDescent="0.25">
      <c r="F416" s="3"/>
      <c r="G416" s="3"/>
      <c r="H416" s="3"/>
      <c r="I416" s="4"/>
      <c r="J416" s="4"/>
      <c r="K416" s="3"/>
      <c r="L416" s="3"/>
    </row>
    <row r="417" spans="6:12" x14ac:dyDescent="0.25">
      <c r="F417" s="3"/>
      <c r="G417" s="3"/>
      <c r="H417" s="3"/>
      <c r="I417" s="4"/>
      <c r="J417" s="4"/>
      <c r="K417" s="3"/>
      <c r="L417" s="3"/>
    </row>
    <row r="418" spans="6:12" x14ac:dyDescent="0.25">
      <c r="F418" s="3"/>
      <c r="G418" s="3"/>
      <c r="H418" s="3"/>
      <c r="I418" s="4"/>
      <c r="J418" s="4"/>
      <c r="K418" s="3"/>
      <c r="L418" s="3"/>
    </row>
    <row r="419" spans="6:12" x14ac:dyDescent="0.25">
      <c r="F419" s="3"/>
      <c r="G419" s="3"/>
      <c r="H419" s="3"/>
      <c r="I419" s="4"/>
      <c r="J419" s="4"/>
      <c r="K419" s="3"/>
      <c r="L419" s="3"/>
    </row>
    <row r="420" spans="6:12" x14ac:dyDescent="0.25">
      <c r="F420" s="3"/>
      <c r="G420" s="3"/>
      <c r="H420" s="3"/>
      <c r="I420" s="4"/>
      <c r="J420" s="4"/>
      <c r="K420" s="3"/>
      <c r="L420" s="3"/>
    </row>
    <row r="421" spans="6:12" x14ac:dyDescent="0.25">
      <c r="F421" s="3"/>
      <c r="G421" s="3"/>
      <c r="H421" s="3"/>
      <c r="I421" s="4"/>
      <c r="J421" s="4"/>
      <c r="K421" s="3"/>
      <c r="L421" s="3"/>
    </row>
    <row r="422" spans="6:12" x14ac:dyDescent="0.25">
      <c r="F422" s="3"/>
      <c r="G422" s="3"/>
      <c r="H422" s="3"/>
      <c r="I422" s="4"/>
      <c r="J422" s="4"/>
      <c r="K422" s="3"/>
      <c r="L422" s="3"/>
    </row>
    <row r="423" spans="6:12" x14ac:dyDescent="0.25">
      <c r="F423" s="3"/>
      <c r="G423" s="3"/>
      <c r="H423" s="3"/>
      <c r="I423" s="4"/>
      <c r="J423" s="4"/>
      <c r="K423" s="3"/>
      <c r="L423" s="3"/>
    </row>
    <row r="424" spans="6:12" x14ac:dyDescent="0.25">
      <c r="F424" s="3"/>
      <c r="G424" s="3"/>
      <c r="H424" s="3"/>
      <c r="I424" s="4"/>
      <c r="J424" s="4"/>
      <c r="K424" s="3"/>
      <c r="L424" s="3"/>
    </row>
    <row r="425" spans="6:12" x14ac:dyDescent="0.25">
      <c r="F425" s="3"/>
      <c r="G425" s="3"/>
      <c r="H425" s="3"/>
      <c r="I425" s="4"/>
      <c r="J425" s="4"/>
      <c r="K425" s="3"/>
      <c r="L425" s="3"/>
    </row>
    <row r="426" spans="6:12" x14ac:dyDescent="0.25">
      <c r="F426" s="3"/>
      <c r="G426" s="3"/>
      <c r="H426" s="3"/>
      <c r="I426" s="4"/>
      <c r="J426" s="4"/>
      <c r="K426" s="3"/>
      <c r="L426" s="3"/>
    </row>
    <row r="427" spans="6:12" x14ac:dyDescent="0.25">
      <c r="F427" s="3"/>
      <c r="G427" s="3"/>
      <c r="H427" s="3"/>
      <c r="I427" s="4"/>
      <c r="J427" s="4"/>
      <c r="K427" s="3"/>
      <c r="L427" s="3"/>
    </row>
    <row r="428" spans="6:12" x14ac:dyDescent="0.25">
      <c r="F428" s="3"/>
      <c r="G428" s="3"/>
      <c r="H428" s="3"/>
      <c r="I428" s="4"/>
      <c r="J428" s="4"/>
      <c r="K428" s="3"/>
      <c r="L428" s="3"/>
    </row>
    <row r="429" spans="6:12" x14ac:dyDescent="0.25">
      <c r="F429" s="3"/>
      <c r="G429" s="3"/>
      <c r="H429" s="3"/>
      <c r="I429" s="4"/>
      <c r="J429" s="4"/>
      <c r="K429" s="3"/>
      <c r="L429" s="3"/>
    </row>
    <row r="430" spans="6:12" x14ac:dyDescent="0.25">
      <c r="F430" s="3"/>
      <c r="G430" s="3"/>
      <c r="H430" s="3"/>
      <c r="I430" s="4"/>
      <c r="J430" s="4"/>
      <c r="K430" s="3"/>
      <c r="L430" s="3"/>
    </row>
    <row r="431" spans="6:12" x14ac:dyDescent="0.25">
      <c r="F431" s="3"/>
      <c r="G431" s="3"/>
      <c r="H431" s="3"/>
      <c r="I431" s="4"/>
      <c r="J431" s="4"/>
      <c r="K431" s="3"/>
      <c r="L431" s="3"/>
    </row>
    <row r="432" spans="6:12" x14ac:dyDescent="0.25">
      <c r="F432" s="3"/>
      <c r="G432" s="3"/>
      <c r="H432" s="3"/>
      <c r="I432" s="4"/>
      <c r="J432" s="4"/>
      <c r="K432" s="3"/>
      <c r="L432" s="3"/>
    </row>
    <row r="433" spans="6:12" x14ac:dyDescent="0.25">
      <c r="F433" s="3"/>
      <c r="G433" s="3"/>
      <c r="H433" s="3"/>
      <c r="I433" s="4"/>
      <c r="J433" s="4"/>
      <c r="K433" s="3"/>
      <c r="L433" s="3"/>
    </row>
    <row r="434" spans="6:12" x14ac:dyDescent="0.25">
      <c r="F434" s="3"/>
      <c r="G434" s="3"/>
      <c r="H434" s="3"/>
      <c r="I434" s="4"/>
      <c r="J434" s="4"/>
      <c r="K434" s="3"/>
      <c r="L434" s="3"/>
    </row>
    <row r="435" spans="6:12" x14ac:dyDescent="0.25">
      <c r="F435" s="3"/>
      <c r="G435" s="3"/>
      <c r="H435" s="3"/>
      <c r="I435" s="4"/>
      <c r="J435" s="4"/>
      <c r="K435" s="3"/>
      <c r="L435" s="3"/>
    </row>
    <row r="436" spans="6:12" x14ac:dyDescent="0.25">
      <c r="F436" s="3"/>
      <c r="G436" s="3"/>
      <c r="H436" s="3"/>
      <c r="I436" s="4"/>
      <c r="J436" s="4"/>
      <c r="K436" s="3"/>
      <c r="L436" s="3"/>
    </row>
    <row r="437" spans="6:12" x14ac:dyDescent="0.25">
      <c r="F437" s="3"/>
      <c r="G437" s="3"/>
      <c r="H437" s="3"/>
      <c r="I437" s="4"/>
      <c r="J437" s="4"/>
      <c r="K437" s="3"/>
      <c r="L437" s="3"/>
    </row>
    <row r="438" spans="6:12" x14ac:dyDescent="0.25">
      <c r="F438" s="3"/>
      <c r="G438" s="3"/>
      <c r="H438" s="3"/>
      <c r="I438" s="4"/>
      <c r="J438" s="4"/>
      <c r="K438" s="3"/>
      <c r="L438" s="3"/>
    </row>
    <row r="439" spans="6:12" x14ac:dyDescent="0.25">
      <c r="F439" s="3"/>
      <c r="G439" s="3"/>
      <c r="H439" s="3"/>
      <c r="I439" s="4"/>
      <c r="J439" s="4"/>
      <c r="K439" s="3"/>
      <c r="L439" s="3"/>
    </row>
    <row r="440" spans="6:12" x14ac:dyDescent="0.25">
      <c r="F440" s="3"/>
      <c r="G440" s="3"/>
      <c r="H440" s="3"/>
      <c r="I440" s="4"/>
      <c r="J440" s="4"/>
      <c r="K440" s="3"/>
      <c r="L440" s="3"/>
    </row>
    <row r="441" spans="6:12" x14ac:dyDescent="0.25">
      <c r="F441" s="3"/>
      <c r="G441" s="3"/>
      <c r="H441" s="3"/>
      <c r="I441" s="4"/>
      <c r="J441" s="4"/>
      <c r="K441" s="3"/>
      <c r="L441" s="3"/>
    </row>
    <row r="442" spans="6:12" x14ac:dyDescent="0.25">
      <c r="F442" s="3"/>
      <c r="G442" s="3"/>
      <c r="H442" s="3"/>
      <c r="I442" s="4"/>
      <c r="J442" s="4"/>
      <c r="K442" s="3"/>
      <c r="L442" s="3"/>
    </row>
    <row r="443" spans="6:12" x14ac:dyDescent="0.25">
      <c r="F443" s="3"/>
      <c r="G443" s="3"/>
      <c r="H443" s="3"/>
      <c r="I443" s="4"/>
      <c r="J443" s="4"/>
      <c r="K443" s="3"/>
      <c r="L443" s="3"/>
    </row>
    <row r="444" spans="6:12" x14ac:dyDescent="0.25">
      <c r="F444" s="3"/>
      <c r="G444" s="3"/>
      <c r="H444" s="3"/>
      <c r="I444" s="4"/>
      <c r="J444" s="4"/>
      <c r="K444" s="3"/>
      <c r="L444" s="3"/>
    </row>
    <row r="445" spans="6:12" x14ac:dyDescent="0.25">
      <c r="F445" s="3"/>
      <c r="G445" s="3"/>
      <c r="H445" s="3"/>
      <c r="I445" s="4"/>
      <c r="J445" s="4"/>
      <c r="K445" s="3"/>
      <c r="L445" s="3"/>
    </row>
    <row r="446" spans="6:12" x14ac:dyDescent="0.25">
      <c r="F446" s="3"/>
      <c r="G446" s="3"/>
      <c r="H446" s="3"/>
      <c r="I446" s="4"/>
      <c r="J446" s="4"/>
      <c r="K446" s="3"/>
      <c r="L446" s="3"/>
    </row>
    <row r="447" spans="6:12" x14ac:dyDescent="0.25">
      <c r="F447" s="3"/>
      <c r="G447" s="3"/>
      <c r="H447" s="3"/>
      <c r="I447" s="4"/>
      <c r="J447" s="4"/>
      <c r="K447" s="3"/>
      <c r="L447" s="3"/>
    </row>
    <row r="448" spans="6:12" x14ac:dyDescent="0.25">
      <c r="F448" s="3"/>
      <c r="G448" s="3"/>
      <c r="H448" s="3"/>
      <c r="I448" s="4"/>
      <c r="J448" s="4"/>
      <c r="K448" s="3"/>
      <c r="L448" s="3"/>
    </row>
    <row r="449" spans="6:12" x14ac:dyDescent="0.25">
      <c r="F449" s="3"/>
      <c r="G449" s="3"/>
      <c r="H449" s="3"/>
      <c r="I449" s="4"/>
      <c r="J449" s="4"/>
      <c r="K449" s="3"/>
      <c r="L449" s="3"/>
    </row>
    <row r="450" spans="6:12" x14ac:dyDescent="0.25">
      <c r="F450" s="3"/>
      <c r="G450" s="3"/>
      <c r="H450" s="3"/>
      <c r="I450" s="4"/>
      <c r="J450" s="4"/>
      <c r="K450" s="3"/>
      <c r="L450" s="3"/>
    </row>
    <row r="451" spans="6:12" x14ac:dyDescent="0.25">
      <c r="F451" s="3"/>
      <c r="G451" s="3"/>
      <c r="H451" s="3"/>
      <c r="I451" s="4"/>
      <c r="J451" s="4"/>
      <c r="K451" s="3"/>
      <c r="L451" s="3"/>
    </row>
    <row r="452" spans="6:12" x14ac:dyDescent="0.25">
      <c r="F452" s="3"/>
      <c r="G452" s="3"/>
      <c r="H452" s="3"/>
      <c r="I452" s="4"/>
      <c r="J452" s="4"/>
      <c r="K452" s="3"/>
      <c r="L452" s="3"/>
    </row>
    <row r="453" spans="6:12" x14ac:dyDescent="0.25">
      <c r="F453" s="3"/>
      <c r="G453" s="3"/>
      <c r="H453" s="3"/>
      <c r="I453" s="4"/>
      <c r="J453" s="4"/>
      <c r="K453" s="3"/>
      <c r="L453" s="3"/>
    </row>
    <row r="454" spans="6:12" x14ac:dyDescent="0.25">
      <c r="F454" s="3"/>
      <c r="G454" s="3"/>
      <c r="H454" s="3"/>
      <c r="I454" s="4"/>
      <c r="J454" s="4"/>
      <c r="K454" s="3"/>
      <c r="L454" s="3"/>
    </row>
    <row r="455" spans="6:12" x14ac:dyDescent="0.25">
      <c r="F455" s="3"/>
      <c r="G455" s="3"/>
      <c r="H455" s="3"/>
      <c r="I455" s="4"/>
      <c r="J455" s="4"/>
      <c r="K455" s="3"/>
      <c r="L455" s="3"/>
    </row>
    <row r="456" spans="6:12" x14ac:dyDescent="0.25">
      <c r="F456" s="3"/>
      <c r="G456" s="3"/>
      <c r="H456" s="3"/>
      <c r="I456" s="4"/>
      <c r="J456" s="4"/>
      <c r="K456" s="3"/>
      <c r="L456" s="3"/>
    </row>
    <row r="457" spans="6:12" x14ac:dyDescent="0.25">
      <c r="F457" s="3"/>
      <c r="G457" s="3"/>
      <c r="H457" s="3"/>
      <c r="I457" s="4"/>
      <c r="J457" s="4"/>
      <c r="K457" s="3"/>
      <c r="L457" s="3"/>
    </row>
    <row r="458" spans="6:12" x14ac:dyDescent="0.25">
      <c r="F458" s="3"/>
      <c r="G458" s="3"/>
      <c r="H458" s="3"/>
      <c r="I458" s="4"/>
      <c r="J458" s="4"/>
      <c r="K458" s="3"/>
      <c r="L458" s="3"/>
    </row>
    <row r="459" spans="6:12" x14ac:dyDescent="0.25">
      <c r="F459" s="3"/>
      <c r="G459" s="3"/>
      <c r="H459" s="3"/>
      <c r="I459" s="4"/>
      <c r="J459" s="4"/>
      <c r="K459" s="3"/>
      <c r="L459" s="3"/>
    </row>
    <row r="460" spans="6:12" x14ac:dyDescent="0.25">
      <c r="F460" s="3"/>
      <c r="G460" s="3"/>
      <c r="H460" s="3"/>
      <c r="I460" s="4"/>
      <c r="J460" s="4"/>
      <c r="K460" s="3"/>
      <c r="L460" s="3"/>
    </row>
    <row r="461" spans="6:12" x14ac:dyDescent="0.25">
      <c r="F461" s="3"/>
      <c r="G461" s="3"/>
      <c r="H461" s="3"/>
      <c r="I461" s="4"/>
      <c r="J461" s="4"/>
      <c r="K461" s="3"/>
      <c r="L461" s="3"/>
    </row>
    <row r="462" spans="6:12" x14ac:dyDescent="0.25">
      <c r="F462" s="3"/>
      <c r="G462" s="3"/>
      <c r="H462" s="3"/>
      <c r="I462" s="4"/>
      <c r="J462" s="4"/>
      <c r="K462" s="3"/>
      <c r="L462" s="3"/>
    </row>
    <row r="463" spans="6:12" x14ac:dyDescent="0.25">
      <c r="F463" s="3"/>
      <c r="G463" s="3"/>
      <c r="H463" s="3"/>
      <c r="I463" s="4"/>
      <c r="J463" s="4"/>
      <c r="K463" s="3"/>
      <c r="L463" s="3"/>
    </row>
    <row r="464" spans="6:12" x14ac:dyDescent="0.25">
      <c r="F464" s="3"/>
      <c r="G464" s="3"/>
      <c r="H464" s="3"/>
      <c r="I464" s="4"/>
      <c r="J464" s="4"/>
      <c r="K464" s="3"/>
      <c r="L464" s="3"/>
    </row>
    <row r="465" spans="6:12" x14ac:dyDescent="0.25">
      <c r="F465" s="3"/>
      <c r="G465" s="3"/>
      <c r="H465" s="3"/>
      <c r="I465" s="4"/>
      <c r="J465" s="4"/>
      <c r="K465" s="3"/>
      <c r="L465" s="3"/>
    </row>
    <row r="466" spans="6:12" x14ac:dyDescent="0.25">
      <c r="F466" s="3"/>
      <c r="G466" s="3"/>
      <c r="H466" s="3"/>
      <c r="I466" s="4"/>
      <c r="J466" s="4"/>
      <c r="K466" s="3"/>
      <c r="L466" s="3"/>
    </row>
    <row r="467" spans="6:12" x14ac:dyDescent="0.25">
      <c r="F467" s="3"/>
      <c r="G467" s="3"/>
      <c r="H467" s="3"/>
      <c r="I467" s="4"/>
      <c r="J467" s="4"/>
      <c r="K467" s="3"/>
      <c r="L467" s="3"/>
    </row>
    <row r="468" spans="6:12" x14ac:dyDescent="0.25">
      <c r="F468" s="3"/>
      <c r="G468" s="3"/>
      <c r="H468" s="3"/>
      <c r="I468" s="4"/>
      <c r="J468" s="4"/>
      <c r="K468" s="3"/>
      <c r="L468" s="3"/>
    </row>
    <row r="469" spans="6:12" x14ac:dyDescent="0.25">
      <c r="F469" s="3"/>
      <c r="G469" s="3"/>
      <c r="H469" s="3"/>
      <c r="I469" s="4"/>
      <c r="J469" s="4"/>
      <c r="K469" s="3"/>
      <c r="L469" s="3"/>
    </row>
    <row r="470" spans="6:12" x14ac:dyDescent="0.25">
      <c r="F470" s="3"/>
      <c r="G470" s="3"/>
      <c r="H470" s="3"/>
      <c r="I470" s="4"/>
      <c r="J470" s="4"/>
      <c r="K470" s="3"/>
      <c r="L470" s="3"/>
    </row>
    <row r="471" spans="6:12" x14ac:dyDescent="0.25">
      <c r="F471" s="3"/>
      <c r="G471" s="3"/>
      <c r="H471" s="3"/>
      <c r="I471" s="4"/>
      <c r="J471" s="4"/>
      <c r="K471" s="3"/>
      <c r="L471" s="3"/>
    </row>
    <row r="472" spans="6:12" x14ac:dyDescent="0.25">
      <c r="F472" s="3"/>
      <c r="G472" s="3"/>
      <c r="H472" s="3"/>
      <c r="I472" s="4"/>
      <c r="J472" s="4"/>
      <c r="K472" s="3"/>
      <c r="L472" s="3"/>
    </row>
    <row r="473" spans="6:12" x14ac:dyDescent="0.25">
      <c r="F473" s="3"/>
      <c r="G473" s="3"/>
      <c r="H473" s="3"/>
      <c r="I473" s="4"/>
      <c r="J473" s="4"/>
      <c r="K473" s="3"/>
      <c r="L473" s="3"/>
    </row>
    <row r="474" spans="6:12" x14ac:dyDescent="0.25">
      <c r="F474" s="3"/>
      <c r="G474" s="3"/>
      <c r="H474" s="3"/>
      <c r="I474" s="4"/>
      <c r="J474" s="4"/>
      <c r="K474" s="3"/>
      <c r="L474" s="3"/>
    </row>
    <row r="475" spans="6:12" x14ac:dyDescent="0.25">
      <c r="F475" s="3"/>
      <c r="G475" s="3"/>
      <c r="H475" s="3"/>
      <c r="I475" s="4"/>
      <c r="J475" s="4"/>
      <c r="K475" s="3"/>
      <c r="L475" s="3"/>
    </row>
    <row r="476" spans="6:12" x14ac:dyDescent="0.25">
      <c r="F476" s="3"/>
      <c r="G476" s="3"/>
      <c r="H476" s="3"/>
      <c r="I476" s="4"/>
      <c r="J476" s="4"/>
      <c r="K476" s="3"/>
      <c r="L476" s="3"/>
    </row>
    <row r="477" spans="6:12" x14ac:dyDescent="0.25">
      <c r="F477" s="3"/>
      <c r="G477" s="3"/>
      <c r="H477" s="3"/>
      <c r="I477" s="4"/>
      <c r="J477" s="4"/>
      <c r="K477" s="3"/>
      <c r="L477" s="3"/>
    </row>
    <row r="478" spans="6:12" x14ac:dyDescent="0.25">
      <c r="F478" s="3"/>
      <c r="G478" s="3"/>
      <c r="H478" s="3"/>
      <c r="I478" s="4"/>
      <c r="J478" s="4"/>
      <c r="K478" s="3"/>
      <c r="L478" s="3"/>
    </row>
    <row r="479" spans="6:12" x14ac:dyDescent="0.25">
      <c r="F479" s="3"/>
      <c r="G479" s="3"/>
      <c r="H479" s="3"/>
      <c r="I479" s="4"/>
      <c r="J479" s="4"/>
      <c r="K479" s="3"/>
      <c r="L479" s="3"/>
    </row>
    <row r="480" spans="6:12" x14ac:dyDescent="0.25">
      <c r="F480" s="3"/>
      <c r="G480" s="3"/>
      <c r="H480" s="3"/>
      <c r="I480" s="4"/>
      <c r="J480" s="4"/>
      <c r="K480" s="3"/>
      <c r="L480" s="3"/>
    </row>
    <row r="481" spans="6:12" x14ac:dyDescent="0.25">
      <c r="F481" s="3"/>
      <c r="G481" s="3"/>
      <c r="H481" s="3"/>
      <c r="I481" s="4"/>
      <c r="J481" s="4"/>
      <c r="K481" s="3"/>
      <c r="L481" s="3"/>
    </row>
    <row r="482" spans="6:12" x14ac:dyDescent="0.25">
      <c r="F482" s="3"/>
      <c r="G482" s="3"/>
      <c r="H482" s="3"/>
      <c r="I482" s="4"/>
      <c r="J482" s="4"/>
      <c r="K482" s="3"/>
      <c r="L482" s="3"/>
    </row>
    <row r="483" spans="6:12" x14ac:dyDescent="0.25">
      <c r="F483" s="3"/>
      <c r="G483" s="3"/>
      <c r="H483" s="3"/>
      <c r="I483" s="4"/>
      <c r="J483" s="4"/>
      <c r="K483" s="3"/>
      <c r="L483" s="3"/>
    </row>
    <row r="484" spans="6:12" x14ac:dyDescent="0.25">
      <c r="F484" s="3"/>
      <c r="G484" s="3"/>
      <c r="H484" s="3"/>
      <c r="I484" s="4"/>
      <c r="J484" s="4"/>
      <c r="K484" s="3"/>
      <c r="L484" s="3"/>
    </row>
    <row r="485" spans="6:12" x14ac:dyDescent="0.25">
      <c r="F485" s="3"/>
      <c r="G485" s="3"/>
      <c r="H485" s="3"/>
      <c r="I485" s="4"/>
      <c r="J485" s="4"/>
      <c r="K485" s="3"/>
      <c r="L485" s="3"/>
    </row>
    <row r="486" spans="6:12" x14ac:dyDescent="0.25">
      <c r="F486" s="3"/>
      <c r="G486" s="3"/>
      <c r="H486" s="3"/>
      <c r="I486" s="4"/>
      <c r="J486" s="4"/>
      <c r="K486" s="3"/>
      <c r="L486" s="3"/>
    </row>
    <row r="487" spans="6:12" x14ac:dyDescent="0.25">
      <c r="F487" s="3"/>
      <c r="G487" s="3"/>
      <c r="H487" s="3"/>
      <c r="I487" s="4"/>
      <c r="J487" s="4"/>
      <c r="K487" s="3"/>
      <c r="L487" s="3"/>
    </row>
    <row r="488" spans="6:12" x14ac:dyDescent="0.25">
      <c r="F488" s="3"/>
      <c r="G488" s="3"/>
      <c r="H488" s="3"/>
      <c r="I488" s="4"/>
      <c r="J488" s="4"/>
      <c r="K488" s="3"/>
      <c r="L488" s="3"/>
    </row>
    <row r="489" spans="6:12" x14ac:dyDescent="0.25">
      <c r="F489" s="3"/>
      <c r="G489" s="3"/>
      <c r="H489" s="3"/>
      <c r="I489" s="4"/>
      <c r="J489" s="4"/>
      <c r="K489" s="3"/>
      <c r="L489" s="3"/>
    </row>
    <row r="490" spans="6:12" x14ac:dyDescent="0.25">
      <c r="F490" s="3"/>
      <c r="G490" s="3"/>
      <c r="H490" s="3"/>
      <c r="I490" s="4"/>
      <c r="J490" s="4"/>
      <c r="K490" s="3"/>
      <c r="L490" s="3"/>
    </row>
    <row r="491" spans="6:12" x14ac:dyDescent="0.25">
      <c r="F491" s="3"/>
      <c r="G491" s="3"/>
      <c r="H491" s="3"/>
      <c r="I491" s="4"/>
      <c r="J491" s="4"/>
      <c r="K491" s="3"/>
      <c r="L491" s="3"/>
    </row>
    <row r="492" spans="6:12" x14ac:dyDescent="0.25">
      <c r="F492" s="3"/>
      <c r="G492" s="3"/>
      <c r="H492" s="3"/>
      <c r="I492" s="4"/>
      <c r="J492" s="4"/>
      <c r="K492" s="3"/>
      <c r="L492" s="3"/>
    </row>
    <row r="493" spans="6:12" x14ac:dyDescent="0.25">
      <c r="F493" s="3"/>
      <c r="G493" s="3"/>
      <c r="H493" s="3"/>
      <c r="I493" s="4"/>
      <c r="J493" s="4"/>
      <c r="K493" s="3"/>
      <c r="L493" s="3"/>
    </row>
    <row r="494" spans="6:12" x14ac:dyDescent="0.25">
      <c r="F494" s="3"/>
      <c r="G494" s="3"/>
      <c r="H494" s="3"/>
      <c r="I494" s="4"/>
      <c r="J494" s="4"/>
      <c r="K494" s="3"/>
      <c r="L494" s="3"/>
    </row>
    <row r="495" spans="6:12" x14ac:dyDescent="0.25">
      <c r="F495" s="3"/>
      <c r="G495" s="3"/>
      <c r="H495" s="3"/>
      <c r="I495" s="4"/>
      <c r="J495" s="4"/>
      <c r="K495" s="3"/>
      <c r="L495" s="3"/>
    </row>
    <row r="496" spans="6:12" x14ac:dyDescent="0.25">
      <c r="F496" s="3"/>
      <c r="G496" s="3"/>
      <c r="H496" s="3"/>
      <c r="I496" s="4"/>
      <c r="J496" s="4"/>
      <c r="K496" s="3"/>
      <c r="L496" s="3"/>
    </row>
    <row r="497" spans="6:12" x14ac:dyDescent="0.25">
      <c r="F497" s="3"/>
      <c r="G497" s="3"/>
      <c r="H497" s="3"/>
      <c r="I497" s="4"/>
      <c r="J497" s="4"/>
      <c r="K497" s="3"/>
      <c r="L497" s="3"/>
    </row>
    <row r="498" spans="6:12" x14ac:dyDescent="0.25">
      <c r="F498" s="3"/>
      <c r="G498" s="3"/>
      <c r="H498" s="3"/>
      <c r="I498" s="4"/>
      <c r="J498" s="4"/>
      <c r="K498" s="3"/>
      <c r="L498" s="3"/>
    </row>
    <row r="499" spans="6:12" x14ac:dyDescent="0.25">
      <c r="F499" s="3"/>
      <c r="G499" s="3"/>
      <c r="H499" s="3"/>
      <c r="I499" s="4"/>
      <c r="J499" s="4"/>
      <c r="K499" s="3"/>
      <c r="L499" s="3"/>
    </row>
    <row r="500" spans="6:12" x14ac:dyDescent="0.25">
      <c r="F500" s="3"/>
      <c r="G500" s="3"/>
      <c r="H500" s="3"/>
      <c r="I500" s="4"/>
      <c r="J500" s="4"/>
      <c r="K500" s="3"/>
      <c r="L500" s="3"/>
    </row>
    <row r="501" spans="6:12" x14ac:dyDescent="0.25">
      <c r="F501" s="3"/>
      <c r="G501" s="3"/>
      <c r="H501" s="3"/>
      <c r="I501" s="4"/>
      <c r="J501" s="4"/>
      <c r="K501" s="3"/>
      <c r="L501" s="3"/>
    </row>
    <row r="502" spans="6:12" x14ac:dyDescent="0.25">
      <c r="F502" s="3"/>
      <c r="G502" s="3"/>
      <c r="H502" s="3"/>
      <c r="I502" s="4"/>
      <c r="J502" s="4"/>
      <c r="K502" s="3"/>
      <c r="L502" s="3"/>
    </row>
    <row r="503" spans="6:12" x14ac:dyDescent="0.25">
      <c r="F503" s="3"/>
      <c r="G503" s="3"/>
      <c r="H503" s="3"/>
      <c r="I503" s="4"/>
      <c r="J503" s="4"/>
      <c r="K503" s="3"/>
      <c r="L503" s="3"/>
    </row>
    <row r="504" spans="6:12" x14ac:dyDescent="0.25">
      <c r="F504" s="3"/>
      <c r="G504" s="3"/>
      <c r="H504" s="3"/>
      <c r="I504" s="4"/>
      <c r="J504" s="4"/>
      <c r="K504" s="3"/>
      <c r="L504" s="3"/>
    </row>
    <row r="505" spans="6:12" x14ac:dyDescent="0.25">
      <c r="F505" s="3"/>
      <c r="G505" s="3"/>
      <c r="H505" s="3"/>
      <c r="I505" s="4"/>
      <c r="J505" s="4"/>
      <c r="K505" s="3"/>
      <c r="L505" s="3"/>
    </row>
    <row r="506" spans="6:12" x14ac:dyDescent="0.25">
      <c r="F506" s="3"/>
      <c r="G506" s="3"/>
      <c r="H506" s="3"/>
      <c r="I506" s="4"/>
      <c r="J506" s="4"/>
      <c r="K506" s="3"/>
      <c r="L506" s="3"/>
    </row>
    <row r="507" spans="6:12" x14ac:dyDescent="0.25">
      <c r="F507" s="3"/>
      <c r="G507" s="3"/>
      <c r="H507" s="3"/>
      <c r="I507" s="4"/>
      <c r="J507" s="4"/>
      <c r="K507" s="3"/>
      <c r="L507" s="3"/>
    </row>
    <row r="508" spans="6:12" x14ac:dyDescent="0.25">
      <c r="F508" s="3"/>
      <c r="G508" s="3"/>
      <c r="H508" s="3"/>
      <c r="I508" s="4"/>
      <c r="J508" s="4"/>
      <c r="K508" s="3"/>
      <c r="L50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1A03-CBB9-4273-857D-98ED81A84E20}">
  <dimension ref="A1:O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58</v>
      </c>
    </row>
    <row r="2" spans="1:15" x14ac:dyDescent="0.25">
      <c r="A2" s="2" t="s">
        <v>23</v>
      </c>
      <c r="B2" s="2" t="s">
        <v>33</v>
      </c>
    </row>
    <row r="3" spans="1:15" x14ac:dyDescent="0.25">
      <c r="A3" s="2" t="s">
        <v>24</v>
      </c>
      <c r="B3" s="10" t="s">
        <v>35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-0.153172999</v>
      </c>
      <c r="C8" s="2">
        <v>0.37868913999999998</v>
      </c>
      <c r="D8" s="2">
        <v>0.118531629</v>
      </c>
      <c r="E8" s="2">
        <v>4.7517429999999999E-2</v>
      </c>
      <c r="F8" s="3"/>
      <c r="G8" s="3">
        <f>A8/1000000</f>
        <v>1</v>
      </c>
      <c r="H8" s="3">
        <f>(1 + IMABS(COMPLEX(B8,C8)))/(1-IMABS(COMPLEX(B8,C8)))</f>
        <v>2.3812004426892917</v>
      </c>
      <c r="I8" s="4">
        <f>IMABS(-20*LOG10(IMABS(COMPLEX(D8,E8))))</f>
        <v>17.876085321423339</v>
      </c>
      <c r="J8" s="4">
        <f>IMABS('LoadResistor 2400 Ohm LossCalib'!G3)</f>
        <v>17.010000000000002</v>
      </c>
      <c r="K8" s="4">
        <f>I8-J8</f>
        <v>0.86608532142333772</v>
      </c>
      <c r="L8" s="4">
        <f t="shared" ref="L8:L71" si="0">-10*LOG((1-IMABS(COMPLEX(B8,C8))^2))</f>
        <v>0.79285888381258474</v>
      </c>
      <c r="M8" s="4">
        <f>K8-L8</f>
        <v>7.3226437610752981E-2</v>
      </c>
      <c r="N8" s="3">
        <f>POWER(10,-M8/10) * 100</f>
        <v>98.328034091292423</v>
      </c>
      <c r="O8" s="3">
        <f>100-N8</f>
        <v>1.6719659087075769</v>
      </c>
    </row>
    <row r="9" spans="1:15" x14ac:dyDescent="0.25">
      <c r="A9" s="2">
        <v>1290000</v>
      </c>
      <c r="B9" s="2">
        <v>-8.7325729000000005E-2</v>
      </c>
      <c r="C9" s="2">
        <v>0.29226070599999998</v>
      </c>
      <c r="D9" s="2">
        <v>0.12761557100000001</v>
      </c>
      <c r="E9" s="2">
        <v>3.4996692000000003E-2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1.8778139346953044</v>
      </c>
      <c r="I9" s="4">
        <f t="shared" ref="I9:I72" si="3">IMABS(-20*LOG10(IMABS(COMPLEX(D9,E9))))</f>
        <v>17.567013929291704</v>
      </c>
      <c r="J9" s="4">
        <f>IMABS('LoadResistor 2400 Ohm LossCalib'!G4)</f>
        <v>16.920000000000002</v>
      </c>
      <c r="K9" s="4">
        <f t="shared" ref="K9:K72" si="4">I9-J9</f>
        <v>0.64701392929170254</v>
      </c>
      <c r="L9" s="4">
        <f t="shared" si="0"/>
        <v>0.42412873490322306</v>
      </c>
      <c r="M9" s="4">
        <f t="shared" ref="M9:M72" si="5">K9-L9</f>
        <v>0.22288519438847948</v>
      </c>
      <c r="N9" s="3">
        <f t="shared" ref="N9:N72" si="6">POWER(10,-M9/10) * 100</f>
        <v>94.997347806383786</v>
      </c>
      <c r="O9" s="3">
        <f t="shared" ref="O9:O72" si="7">100-N9</f>
        <v>5.002652193616214</v>
      </c>
    </row>
    <row r="10" spans="1:15" x14ac:dyDescent="0.25">
      <c r="A10" s="2">
        <v>1580000</v>
      </c>
      <c r="B10" s="2">
        <v>-5.8110321999999999E-2</v>
      </c>
      <c r="C10" s="2">
        <v>0.227272376</v>
      </c>
      <c r="D10" s="2">
        <v>0.13192573099999999</v>
      </c>
      <c r="E10" s="2">
        <v>2.4489145E-2</v>
      </c>
      <c r="F10" s="3"/>
      <c r="G10" s="3">
        <f t="shared" si="1"/>
        <v>1.58</v>
      </c>
      <c r="H10" s="3">
        <f t="shared" si="2"/>
        <v>1.612957377172084</v>
      </c>
      <c r="I10" s="4">
        <f t="shared" si="3"/>
        <v>17.446281801444183</v>
      </c>
      <c r="J10" s="4">
        <f>IMABS('LoadResistor 2400 Ohm LossCalib'!G5)</f>
        <v>16.88</v>
      </c>
      <c r="K10" s="4">
        <f t="shared" si="4"/>
        <v>0.56628180144418394</v>
      </c>
      <c r="L10" s="4">
        <f t="shared" si="0"/>
        <v>0.24581768536917176</v>
      </c>
      <c r="M10" s="4">
        <f t="shared" si="5"/>
        <v>0.32046411607501218</v>
      </c>
      <c r="N10" s="3">
        <f t="shared" si="6"/>
        <v>92.886711653489613</v>
      </c>
      <c r="O10" s="3">
        <f t="shared" si="7"/>
        <v>7.1132883465103873</v>
      </c>
    </row>
    <row r="11" spans="1:15" x14ac:dyDescent="0.25">
      <c r="A11" s="2">
        <v>1870000</v>
      </c>
      <c r="B11" s="2">
        <v>-4.5074864999999999E-2</v>
      </c>
      <c r="C11" s="2">
        <v>0.17937085</v>
      </c>
      <c r="D11" s="2">
        <v>0.133713364</v>
      </c>
      <c r="E11" s="2">
        <v>1.6416680999999999E-2</v>
      </c>
      <c r="F11" s="3"/>
      <c r="G11" s="3">
        <f t="shared" si="1"/>
        <v>1.87</v>
      </c>
      <c r="H11" s="3">
        <f t="shared" si="2"/>
        <v>1.4538302109034844</v>
      </c>
      <c r="I11" s="4">
        <f t="shared" si="3"/>
        <v>17.411527761772543</v>
      </c>
      <c r="J11" s="4">
        <f>IMABS('LoadResistor 2400 Ohm LossCalib'!G6)</f>
        <v>16.93</v>
      </c>
      <c r="K11" s="4">
        <f t="shared" si="4"/>
        <v>0.48152776177254353</v>
      </c>
      <c r="L11" s="4">
        <f t="shared" si="0"/>
        <v>0.15115337476849156</v>
      </c>
      <c r="M11" s="4">
        <f t="shared" si="5"/>
        <v>0.33037438700405197</v>
      </c>
      <c r="N11" s="3">
        <f t="shared" si="6"/>
        <v>92.674992872276846</v>
      </c>
      <c r="O11" s="3">
        <f t="shared" si="7"/>
        <v>7.3250071277231541</v>
      </c>
    </row>
    <row r="12" spans="1:15" x14ac:dyDescent="0.25">
      <c r="A12" s="2">
        <v>2160000</v>
      </c>
      <c r="B12" s="2">
        <v>-4.0454748999999998E-2</v>
      </c>
      <c r="C12" s="2">
        <v>0.14432214199999999</v>
      </c>
      <c r="D12" s="2">
        <v>0.134375363</v>
      </c>
      <c r="E12" s="2">
        <v>1.0017681000000001E-2</v>
      </c>
      <c r="F12" s="3"/>
      <c r="G12" s="3">
        <f t="shared" si="1"/>
        <v>2.16</v>
      </c>
      <c r="H12" s="3">
        <f t="shared" si="2"/>
        <v>1.352622457276706</v>
      </c>
      <c r="I12" s="4">
        <f t="shared" si="3"/>
        <v>17.409537031698122</v>
      </c>
      <c r="J12" s="4">
        <f>IMABS('LoadResistor 2400 Ohm LossCalib'!G7)</f>
        <v>16.899999999999999</v>
      </c>
      <c r="K12" s="4">
        <f t="shared" si="4"/>
        <v>0.50953703169812314</v>
      </c>
      <c r="L12" s="4">
        <f t="shared" si="0"/>
        <v>9.8678916733926536E-2</v>
      </c>
      <c r="M12" s="4">
        <f t="shared" si="5"/>
        <v>0.41085811496419661</v>
      </c>
      <c r="N12" s="3">
        <f t="shared" si="6"/>
        <v>90.973350220146997</v>
      </c>
      <c r="O12" s="3">
        <f t="shared" si="7"/>
        <v>9.0266497798530025</v>
      </c>
    </row>
    <row r="13" spans="1:15" x14ac:dyDescent="0.25">
      <c r="A13" s="2">
        <v>2450000</v>
      </c>
      <c r="B13" s="2">
        <v>-3.9295232999999999E-2</v>
      </c>
      <c r="C13" s="2">
        <v>0.117936529</v>
      </c>
      <c r="D13" s="2">
        <v>0.13441187099999999</v>
      </c>
      <c r="E13" s="2">
        <v>4.7493609999999997E-3</v>
      </c>
      <c r="F13" s="3"/>
      <c r="G13" s="3">
        <f t="shared" si="1"/>
        <v>2.4500000000000002</v>
      </c>
      <c r="H13" s="3">
        <f t="shared" si="2"/>
        <v>1.2839149785456268</v>
      </c>
      <c r="I13" s="4">
        <f t="shared" si="3"/>
        <v>17.425828604085922</v>
      </c>
      <c r="J13" s="4">
        <f>IMABS('LoadResistor 2400 Ohm LossCalib'!G8)</f>
        <v>16.96</v>
      </c>
      <c r="K13" s="4">
        <f t="shared" si="4"/>
        <v>0.46582860408592097</v>
      </c>
      <c r="L13" s="4">
        <f t="shared" si="0"/>
        <v>6.763608663189441E-2</v>
      </c>
      <c r="M13" s="4">
        <f t="shared" si="5"/>
        <v>0.39819251745402656</v>
      </c>
      <c r="N13" s="3">
        <f t="shared" si="6"/>
        <v>91.239048653578521</v>
      </c>
      <c r="O13" s="3">
        <f t="shared" si="7"/>
        <v>8.7609513464214785</v>
      </c>
    </row>
    <row r="14" spans="1:15" x14ac:dyDescent="0.25">
      <c r="A14" s="2">
        <v>2740000</v>
      </c>
      <c r="B14" s="2">
        <v>-3.9157006000000001E-2</v>
      </c>
      <c r="C14" s="2">
        <v>9.7015096999999995E-2</v>
      </c>
      <c r="D14" s="2">
        <v>0.134269371</v>
      </c>
      <c r="E14" s="2">
        <v>4.75196E-4</v>
      </c>
      <c r="F14" s="3"/>
      <c r="G14" s="3">
        <f t="shared" si="1"/>
        <v>2.74</v>
      </c>
      <c r="H14" s="3">
        <f t="shared" si="2"/>
        <v>1.2336867701421699</v>
      </c>
      <c r="I14" s="4">
        <f t="shared" si="3"/>
        <v>17.440406514810036</v>
      </c>
      <c r="J14" s="4">
        <f>IMABS('LoadResistor 2400 Ohm LossCalib'!G9)</f>
        <v>16.93</v>
      </c>
      <c r="K14" s="4">
        <f t="shared" si="4"/>
        <v>0.51040651481003607</v>
      </c>
      <c r="L14" s="4">
        <f t="shared" si="0"/>
        <v>4.7796450997785123E-2</v>
      </c>
      <c r="M14" s="4">
        <f t="shared" si="5"/>
        <v>0.46261006381225095</v>
      </c>
      <c r="N14" s="3">
        <f t="shared" si="6"/>
        <v>89.895715542733114</v>
      </c>
      <c r="O14" s="3">
        <f t="shared" si="7"/>
        <v>10.104284457266886</v>
      </c>
    </row>
    <row r="15" spans="1:15" x14ac:dyDescent="0.25">
      <c r="A15" s="2">
        <v>3030000</v>
      </c>
      <c r="B15" s="2">
        <v>-3.9630971000000001E-2</v>
      </c>
      <c r="C15" s="2">
        <v>8.0343022E-2</v>
      </c>
      <c r="D15" s="2">
        <v>0.13410486199999999</v>
      </c>
      <c r="E15" s="2">
        <v>-3.365425E-3</v>
      </c>
      <c r="F15" s="3"/>
      <c r="G15" s="3">
        <f t="shared" si="1"/>
        <v>3.03</v>
      </c>
      <c r="H15" s="3">
        <f t="shared" si="2"/>
        <v>1.1968022837120407</v>
      </c>
      <c r="I15" s="4">
        <f t="shared" si="3"/>
        <v>17.448375277515318</v>
      </c>
      <c r="J15" s="4">
        <f>IMABS('LoadResistor 2400 Ohm LossCalib'!G10)</f>
        <v>16.899999999999999</v>
      </c>
      <c r="K15" s="4">
        <f t="shared" si="4"/>
        <v>0.54837527751531923</v>
      </c>
      <c r="L15" s="4">
        <f t="shared" si="0"/>
        <v>3.4995421774494252E-2</v>
      </c>
      <c r="M15" s="4">
        <f t="shared" si="5"/>
        <v>0.51337985574082501</v>
      </c>
      <c r="N15" s="3">
        <f t="shared" si="6"/>
        <v>88.8509374701989</v>
      </c>
      <c r="O15" s="3">
        <f t="shared" si="7"/>
        <v>11.1490625298011</v>
      </c>
    </row>
    <row r="16" spans="1:15" x14ac:dyDescent="0.25">
      <c r="A16" s="2">
        <v>3320000</v>
      </c>
      <c r="B16" s="2">
        <v>-4.0248025E-2</v>
      </c>
      <c r="C16" s="2">
        <v>6.6471851999999998E-2</v>
      </c>
      <c r="D16" s="2">
        <v>0.133821681</v>
      </c>
      <c r="E16" s="2">
        <v>-6.8248759999999997E-3</v>
      </c>
      <c r="F16" s="3"/>
      <c r="G16" s="3">
        <f t="shared" si="1"/>
        <v>3.32</v>
      </c>
      <c r="H16" s="3">
        <f t="shared" si="2"/>
        <v>1.1685087681707456</v>
      </c>
      <c r="I16" s="4">
        <f t="shared" si="3"/>
        <v>17.458189144421915</v>
      </c>
      <c r="J16" s="4">
        <f>IMABS('LoadResistor 2400 Ohm LossCalib'!G11)</f>
        <v>16.93</v>
      </c>
      <c r="K16" s="4">
        <f t="shared" si="4"/>
        <v>0.52818914442191556</v>
      </c>
      <c r="L16" s="4">
        <f t="shared" si="0"/>
        <v>2.630398142600418E-2</v>
      </c>
      <c r="M16" s="4">
        <f t="shared" si="5"/>
        <v>0.50188516299591135</v>
      </c>
      <c r="N16" s="3">
        <f t="shared" si="6"/>
        <v>89.086415249513522</v>
      </c>
      <c r="O16" s="3">
        <f t="shared" si="7"/>
        <v>10.913584750486478</v>
      </c>
    </row>
    <row r="17" spans="1:15" x14ac:dyDescent="0.25">
      <c r="A17" s="2">
        <v>3610000</v>
      </c>
      <c r="B17" s="2">
        <v>-4.1345673999999999E-2</v>
      </c>
      <c r="C17" s="2">
        <v>5.4154396E-2</v>
      </c>
      <c r="D17" s="2">
        <v>0.13346069999999999</v>
      </c>
      <c r="E17" s="2">
        <v>-9.9029359999999993E-3</v>
      </c>
      <c r="F17" s="3"/>
      <c r="G17" s="3">
        <f t="shared" si="1"/>
        <v>3.61</v>
      </c>
      <c r="H17" s="3">
        <f t="shared" si="2"/>
        <v>1.1462299967759721</v>
      </c>
      <c r="I17" s="4">
        <f t="shared" si="3"/>
        <v>17.469086192401335</v>
      </c>
      <c r="J17" s="4">
        <f>IMABS('LoadResistor 2400 Ohm LossCalib'!G12)</f>
        <v>16.96</v>
      </c>
      <c r="K17" s="4">
        <f t="shared" si="4"/>
        <v>0.5090861924013339</v>
      </c>
      <c r="L17" s="4">
        <f t="shared" si="0"/>
        <v>2.0207599195318331E-2</v>
      </c>
      <c r="M17" s="4">
        <f t="shared" si="5"/>
        <v>0.48887859320601557</v>
      </c>
      <c r="N17" s="3">
        <f t="shared" si="6"/>
        <v>89.35361770129127</v>
      </c>
      <c r="O17" s="3">
        <f t="shared" si="7"/>
        <v>10.64638229870873</v>
      </c>
    </row>
    <row r="18" spans="1:15" x14ac:dyDescent="0.25">
      <c r="A18" s="2">
        <v>3900000</v>
      </c>
      <c r="B18" s="2">
        <v>-4.2304381000000002E-2</v>
      </c>
      <c r="C18" s="2">
        <v>4.3280560000000003E-2</v>
      </c>
      <c r="D18" s="2">
        <v>0.13304997900000001</v>
      </c>
      <c r="E18" s="2">
        <v>-1.273285E-2</v>
      </c>
      <c r="F18" s="3"/>
      <c r="G18" s="3">
        <f t="shared" si="1"/>
        <v>3.9</v>
      </c>
      <c r="H18" s="3">
        <f t="shared" si="2"/>
        <v>1.1288409194267242</v>
      </c>
      <c r="I18" s="4">
        <f t="shared" si="3"/>
        <v>17.480110214872827</v>
      </c>
      <c r="J18" s="4">
        <f>IMABS('LoadResistor 2400 Ohm LossCalib'!G13)</f>
        <v>16.93</v>
      </c>
      <c r="K18" s="4">
        <f t="shared" si="4"/>
        <v>0.55011021487282719</v>
      </c>
      <c r="L18" s="4">
        <f t="shared" si="0"/>
        <v>1.5936836655181013E-2</v>
      </c>
      <c r="M18" s="4">
        <f t="shared" si="5"/>
        <v>0.53417337821764621</v>
      </c>
      <c r="N18" s="3">
        <f t="shared" si="6"/>
        <v>88.426546135317238</v>
      </c>
      <c r="O18" s="3">
        <f t="shared" si="7"/>
        <v>11.573453864682762</v>
      </c>
    </row>
    <row r="19" spans="1:15" x14ac:dyDescent="0.25">
      <c r="A19" s="2">
        <v>4190000</v>
      </c>
      <c r="B19" s="2">
        <v>-4.3443605000000003E-2</v>
      </c>
      <c r="C19" s="2">
        <v>3.4215856000000003E-2</v>
      </c>
      <c r="D19" s="2">
        <v>0.13276052399999999</v>
      </c>
      <c r="E19" s="2">
        <v>-1.5471599000000001E-2</v>
      </c>
      <c r="F19" s="3"/>
      <c r="G19" s="3">
        <f t="shared" si="1"/>
        <v>4.1900000000000004</v>
      </c>
      <c r="H19" s="3">
        <f t="shared" si="2"/>
        <v>1.1170738309741666</v>
      </c>
      <c r="I19" s="4">
        <f t="shared" si="3"/>
        <v>17.480036134516698</v>
      </c>
      <c r="J19" s="4">
        <f>IMABS('LoadResistor 2400 Ohm LossCalib'!G14)</f>
        <v>16.96</v>
      </c>
      <c r="K19" s="4">
        <f t="shared" si="4"/>
        <v>0.5200361345166975</v>
      </c>
      <c r="L19" s="4">
        <f t="shared" si="0"/>
        <v>1.3301384961971875E-2</v>
      </c>
      <c r="M19" s="4">
        <f t="shared" si="5"/>
        <v>0.50673474955472564</v>
      </c>
      <c r="N19" s="3">
        <f t="shared" si="6"/>
        <v>88.986991661730499</v>
      </c>
      <c r="O19" s="3">
        <f t="shared" si="7"/>
        <v>11.013008338269501</v>
      </c>
    </row>
    <row r="20" spans="1:15" x14ac:dyDescent="0.25">
      <c r="A20" s="2">
        <v>4480000</v>
      </c>
      <c r="B20" s="2">
        <v>-4.4892324999999997E-2</v>
      </c>
      <c r="C20" s="2">
        <v>2.5667657999999999E-2</v>
      </c>
      <c r="D20" s="2">
        <v>0.132384106</v>
      </c>
      <c r="E20" s="2">
        <v>-1.8055966999999999E-2</v>
      </c>
      <c r="F20" s="3"/>
      <c r="G20" s="3">
        <f t="shared" si="1"/>
        <v>4.4800000000000004</v>
      </c>
      <c r="H20" s="3">
        <f t="shared" si="2"/>
        <v>1.1090643123475363</v>
      </c>
      <c r="I20" s="4">
        <f t="shared" si="3"/>
        <v>17.483235957792395</v>
      </c>
      <c r="J20" s="4">
        <f>IMABS('LoadResistor 2400 Ohm LossCalib'!G15)</f>
        <v>16.940000000000001</v>
      </c>
      <c r="K20" s="4">
        <f t="shared" si="4"/>
        <v>0.54323595779239398</v>
      </c>
      <c r="L20" s="4">
        <f t="shared" si="0"/>
        <v>1.1629239867061438E-2</v>
      </c>
      <c r="M20" s="4">
        <f t="shared" si="5"/>
        <v>0.53160671792533254</v>
      </c>
      <c r="N20" s="3">
        <f t="shared" si="6"/>
        <v>88.478821260571706</v>
      </c>
      <c r="O20" s="3">
        <f t="shared" si="7"/>
        <v>11.521178739428294</v>
      </c>
    </row>
    <row r="21" spans="1:15" x14ac:dyDescent="0.25">
      <c r="A21" s="2">
        <v>4770000</v>
      </c>
      <c r="B21" s="2">
        <v>-4.6067573000000001E-2</v>
      </c>
      <c r="C21" s="2">
        <v>1.8039017000000001E-2</v>
      </c>
      <c r="D21" s="2">
        <v>0.13199643699999999</v>
      </c>
      <c r="E21" s="2">
        <v>-2.0647368999999999E-2</v>
      </c>
      <c r="F21" s="3"/>
      <c r="G21" s="3">
        <f t="shared" si="1"/>
        <v>4.7699999999999996</v>
      </c>
      <c r="H21" s="3">
        <f t="shared" si="2"/>
        <v>1.1040970499556346</v>
      </c>
      <c r="I21" s="4">
        <f t="shared" si="3"/>
        <v>17.483770293387167</v>
      </c>
      <c r="J21" s="4">
        <f>IMABS('LoadResistor 2400 Ohm LossCalib'!G16)</f>
        <v>16.93</v>
      </c>
      <c r="K21" s="4">
        <f t="shared" si="4"/>
        <v>0.5537702933871671</v>
      </c>
      <c r="L21" s="4">
        <f t="shared" si="0"/>
        <v>1.0642941104249303E-2</v>
      </c>
      <c r="M21" s="4">
        <f t="shared" si="5"/>
        <v>0.54312735228291775</v>
      </c>
      <c r="N21" s="3">
        <f t="shared" si="6"/>
        <v>88.244422394875144</v>
      </c>
      <c r="O21" s="3">
        <f t="shared" si="7"/>
        <v>11.755577605124856</v>
      </c>
    </row>
    <row r="22" spans="1:15" x14ac:dyDescent="0.25">
      <c r="A22" s="2">
        <v>5060000</v>
      </c>
      <c r="B22" s="2">
        <v>-4.7325480000000003E-2</v>
      </c>
      <c r="C22" s="2">
        <v>1.0852759E-2</v>
      </c>
      <c r="D22" s="2">
        <v>0.13148254100000001</v>
      </c>
      <c r="E22" s="2">
        <v>-2.3096628000000001E-2</v>
      </c>
      <c r="F22" s="3"/>
      <c r="G22" s="3">
        <f t="shared" si="1"/>
        <v>5.0599999999999996</v>
      </c>
      <c r="H22" s="3">
        <f t="shared" si="2"/>
        <v>1.1020634256324855</v>
      </c>
      <c r="I22" s="4">
        <f t="shared" si="3"/>
        <v>17.490651805817819</v>
      </c>
      <c r="J22" s="4">
        <f>IMABS('LoadResistor 2400 Ohm LossCalib'!G17)</f>
        <v>16.920000000000002</v>
      </c>
      <c r="K22" s="4">
        <f t="shared" si="4"/>
        <v>0.5706518058178176</v>
      </c>
      <c r="L22" s="4">
        <f t="shared" si="0"/>
        <v>1.0250507924990469E-2</v>
      </c>
      <c r="M22" s="4">
        <f t="shared" si="5"/>
        <v>0.56040129789282711</v>
      </c>
      <c r="N22" s="3">
        <f t="shared" si="6"/>
        <v>87.894129692100535</v>
      </c>
      <c r="O22" s="3">
        <f t="shared" si="7"/>
        <v>12.105870307899465</v>
      </c>
    </row>
    <row r="23" spans="1:15" x14ac:dyDescent="0.25">
      <c r="A23" s="2">
        <v>5350000</v>
      </c>
      <c r="B23" s="2">
        <v>-4.8937156000000002E-2</v>
      </c>
      <c r="C23" s="2">
        <v>3.9931869999999996E-3</v>
      </c>
      <c r="D23" s="2">
        <v>0.131041765</v>
      </c>
      <c r="E23" s="2">
        <v>-2.5398842000000001E-2</v>
      </c>
      <c r="F23" s="3"/>
      <c r="G23" s="3">
        <f t="shared" si="1"/>
        <v>5.35</v>
      </c>
      <c r="H23" s="3">
        <f t="shared" si="2"/>
        <v>1.1032701528406845</v>
      </c>
      <c r="I23" s="4">
        <f t="shared" si="3"/>
        <v>17.491643146036047</v>
      </c>
      <c r="J23" s="4">
        <f>IMABS('LoadResistor 2400 Ohm LossCalib'!G18)</f>
        <v>16.91</v>
      </c>
      <c r="K23" s="4">
        <f t="shared" si="4"/>
        <v>0.58164314603604694</v>
      </c>
      <c r="L23" s="4">
        <f t="shared" si="0"/>
        <v>1.0482572053979691E-2</v>
      </c>
      <c r="M23" s="4">
        <f t="shared" si="5"/>
        <v>0.57116057398206721</v>
      </c>
      <c r="N23" s="3">
        <f t="shared" si="6"/>
        <v>87.676648974128994</v>
      </c>
      <c r="O23" s="3">
        <f t="shared" si="7"/>
        <v>12.323351025871006</v>
      </c>
    </row>
    <row r="24" spans="1:15" x14ac:dyDescent="0.25">
      <c r="A24" s="2">
        <v>5640000</v>
      </c>
      <c r="B24" s="2">
        <v>-5.0423279000000001E-2</v>
      </c>
      <c r="C24" s="2">
        <v>-2.1389550000000001E-3</v>
      </c>
      <c r="D24" s="2">
        <v>0.130611956</v>
      </c>
      <c r="E24" s="2">
        <v>-2.7669119999999998E-2</v>
      </c>
      <c r="F24" s="3"/>
      <c r="G24" s="3">
        <f t="shared" si="1"/>
        <v>5.64</v>
      </c>
      <c r="H24" s="3">
        <f t="shared" si="2"/>
        <v>1.1063021764365761</v>
      </c>
      <c r="I24" s="4">
        <f t="shared" si="3"/>
        <v>17.489689203919806</v>
      </c>
      <c r="J24" s="4">
        <f>IMABS('LoadResistor 2400 Ohm LossCalib'!G19)</f>
        <v>16.91</v>
      </c>
      <c r="K24" s="4">
        <f t="shared" si="4"/>
        <v>0.57968920391980561</v>
      </c>
      <c r="L24" s="4">
        <f t="shared" si="0"/>
        <v>1.1075949088403359E-2</v>
      </c>
      <c r="M24" s="4">
        <f t="shared" si="5"/>
        <v>0.56861325483140224</v>
      </c>
      <c r="N24" s="3">
        <f t="shared" si="6"/>
        <v>87.72809008802048</v>
      </c>
      <c r="O24" s="3">
        <f t="shared" si="7"/>
        <v>12.27190991197952</v>
      </c>
    </row>
    <row r="25" spans="1:15" x14ac:dyDescent="0.25">
      <c r="A25" s="2">
        <v>5930000</v>
      </c>
      <c r="B25" s="2">
        <v>-5.1916755000000002E-2</v>
      </c>
      <c r="C25" s="2">
        <v>-8.0969590000000008E-3</v>
      </c>
      <c r="D25" s="2">
        <v>0.130120024</v>
      </c>
      <c r="E25" s="2">
        <v>-2.9958412E-2</v>
      </c>
      <c r="F25" s="3"/>
      <c r="G25" s="3">
        <f t="shared" si="1"/>
        <v>5.93</v>
      </c>
      <c r="H25" s="3">
        <f t="shared" si="2"/>
        <v>1.1109167797834909</v>
      </c>
      <c r="I25" s="4">
        <f t="shared" si="3"/>
        <v>17.488796627254594</v>
      </c>
      <c r="J25" s="4">
        <f>IMABS('LoadResistor 2400 Ohm LossCalib'!G20)</f>
        <v>16.899999999999999</v>
      </c>
      <c r="K25" s="4">
        <f t="shared" si="4"/>
        <v>0.58879662725459525</v>
      </c>
      <c r="L25" s="4">
        <f t="shared" si="0"/>
        <v>1.2007063475863326E-2</v>
      </c>
      <c r="M25" s="4">
        <f t="shared" si="5"/>
        <v>0.57678956377873192</v>
      </c>
      <c r="N25" s="3">
        <f t="shared" si="6"/>
        <v>87.563082884112873</v>
      </c>
      <c r="O25" s="3">
        <f t="shared" si="7"/>
        <v>12.436917115887127</v>
      </c>
    </row>
    <row r="26" spans="1:15" x14ac:dyDescent="0.25">
      <c r="A26" s="2">
        <v>6220000</v>
      </c>
      <c r="B26" s="2">
        <v>-5.3662352000000003E-2</v>
      </c>
      <c r="C26" s="2">
        <v>-1.3859649999999999E-2</v>
      </c>
      <c r="D26" s="2">
        <v>0.129653885</v>
      </c>
      <c r="E26" s="2">
        <v>-3.2297693000000002E-2</v>
      </c>
      <c r="F26" s="3"/>
      <c r="G26" s="3">
        <f t="shared" si="1"/>
        <v>6.22</v>
      </c>
      <c r="H26" s="3">
        <f t="shared" si="2"/>
        <v>1.1173504688157756</v>
      </c>
      <c r="I26" s="4">
        <f t="shared" si="3"/>
        <v>17.482822058766835</v>
      </c>
      <c r="J26" s="4">
        <f>IMABS('LoadResistor 2400 Ohm LossCalib'!G21)</f>
        <v>16.88</v>
      </c>
      <c r="K26" s="4">
        <f t="shared" si="4"/>
        <v>0.60282205876683648</v>
      </c>
      <c r="L26" s="4">
        <f t="shared" si="0"/>
        <v>1.3360919429627716E-2</v>
      </c>
      <c r="M26" s="4">
        <f t="shared" si="5"/>
        <v>0.58946113933720878</v>
      </c>
      <c r="N26" s="3">
        <f t="shared" si="6"/>
        <v>87.307969099743858</v>
      </c>
      <c r="O26" s="3">
        <f t="shared" si="7"/>
        <v>12.692030900256142</v>
      </c>
    </row>
    <row r="27" spans="1:15" x14ac:dyDescent="0.25">
      <c r="A27" s="2">
        <v>6510000</v>
      </c>
      <c r="B27" s="2">
        <v>-5.5397741E-2</v>
      </c>
      <c r="C27" s="2">
        <v>-1.8992509000000001E-2</v>
      </c>
      <c r="D27" s="2">
        <v>0.12932860800000001</v>
      </c>
      <c r="E27" s="2">
        <v>-3.4302566E-2</v>
      </c>
      <c r="F27" s="3"/>
      <c r="G27" s="3">
        <f t="shared" si="1"/>
        <v>6.51</v>
      </c>
      <c r="H27" s="3">
        <f t="shared" si="2"/>
        <v>1.1244119388607126</v>
      </c>
      <c r="I27" s="4">
        <f t="shared" si="3"/>
        <v>17.470849862426</v>
      </c>
      <c r="J27" s="4">
        <f>IMABS('LoadResistor 2400 Ohm LossCalib'!G22)</f>
        <v>16.87</v>
      </c>
      <c r="K27" s="4">
        <f t="shared" si="4"/>
        <v>0.60084986242599925</v>
      </c>
      <c r="L27" s="4">
        <f t="shared" si="0"/>
        <v>1.4920272706232071E-2</v>
      </c>
      <c r="M27" s="4">
        <f t="shared" si="5"/>
        <v>0.58592958971976716</v>
      </c>
      <c r="N27" s="3">
        <f t="shared" si="6"/>
        <v>87.378994138042358</v>
      </c>
      <c r="O27" s="3">
        <f t="shared" si="7"/>
        <v>12.621005861957642</v>
      </c>
    </row>
    <row r="28" spans="1:15" x14ac:dyDescent="0.25">
      <c r="A28" s="2">
        <v>6800000</v>
      </c>
      <c r="B28" s="2">
        <v>-5.7518701999999998E-2</v>
      </c>
      <c r="C28" s="2">
        <v>-2.4149486000000001E-2</v>
      </c>
      <c r="D28" s="2">
        <v>0.12902221</v>
      </c>
      <c r="E28" s="2">
        <v>-3.6719876999999998E-2</v>
      </c>
      <c r="F28" s="3"/>
      <c r="G28" s="3">
        <f t="shared" si="1"/>
        <v>6.8</v>
      </c>
      <c r="H28" s="3">
        <f t="shared" si="2"/>
        <v>1.1330663983749907</v>
      </c>
      <c r="I28" s="4">
        <f t="shared" si="3"/>
        <v>17.44846217311661</v>
      </c>
      <c r="J28" s="4">
        <f>IMABS('LoadResistor 2400 Ohm LossCalib'!G23)</f>
        <v>16.88</v>
      </c>
      <c r="K28" s="4">
        <f t="shared" si="4"/>
        <v>0.56846217311661107</v>
      </c>
      <c r="L28" s="4">
        <f t="shared" si="0"/>
        <v>1.6933970167416622E-2</v>
      </c>
      <c r="M28" s="4">
        <f t="shared" si="5"/>
        <v>0.55152820294919447</v>
      </c>
      <c r="N28" s="3">
        <f t="shared" si="6"/>
        <v>88.073890254340299</v>
      </c>
      <c r="O28" s="3">
        <f t="shared" si="7"/>
        <v>11.926109745659701</v>
      </c>
    </row>
    <row r="29" spans="1:15" x14ac:dyDescent="0.25">
      <c r="A29" s="2">
        <v>7090000</v>
      </c>
      <c r="B29" s="2">
        <v>-5.9452746000000001E-2</v>
      </c>
      <c r="C29" s="2">
        <v>-2.8792116E-2</v>
      </c>
      <c r="D29" s="2">
        <v>0.12782236899999999</v>
      </c>
      <c r="E29" s="2">
        <v>-3.8783878000000001E-2</v>
      </c>
      <c r="F29" s="3"/>
      <c r="G29" s="3">
        <f t="shared" si="1"/>
        <v>7.09</v>
      </c>
      <c r="H29" s="3">
        <f t="shared" si="2"/>
        <v>1.1414598338074342</v>
      </c>
      <c r="I29" s="4">
        <f t="shared" si="3"/>
        <v>17.485382774224231</v>
      </c>
      <c r="J29" s="4">
        <f>IMABS('LoadResistor 2400 Ohm LossCalib'!G24)</f>
        <v>16.88</v>
      </c>
      <c r="K29" s="4">
        <f t="shared" si="4"/>
        <v>0.60538277422423192</v>
      </c>
      <c r="L29" s="4">
        <f t="shared" si="0"/>
        <v>1.8992406920129774E-2</v>
      </c>
      <c r="M29" s="4">
        <f t="shared" si="5"/>
        <v>0.5863903673041021</v>
      </c>
      <c r="N29" s="3">
        <f t="shared" si="6"/>
        <v>87.36972389683028</v>
      </c>
      <c r="O29" s="3">
        <f t="shared" si="7"/>
        <v>12.63027610316972</v>
      </c>
    </row>
    <row r="30" spans="1:15" x14ac:dyDescent="0.25">
      <c r="A30" s="2">
        <v>7380000</v>
      </c>
      <c r="B30" s="2">
        <v>-6.1476264000000003E-2</v>
      </c>
      <c r="C30" s="2">
        <v>-3.3298796999999998E-2</v>
      </c>
      <c r="D30" s="2">
        <v>0.126994147</v>
      </c>
      <c r="E30" s="2">
        <v>-4.0646843000000002E-2</v>
      </c>
      <c r="F30" s="3"/>
      <c r="G30" s="3">
        <f t="shared" si="1"/>
        <v>7.38</v>
      </c>
      <c r="H30" s="3">
        <f t="shared" si="2"/>
        <v>1.1503416549283425</v>
      </c>
      <c r="I30" s="4">
        <f t="shared" si="3"/>
        <v>17.50076078858228</v>
      </c>
      <c r="J30" s="4">
        <f>IMABS('LoadResistor 2400 Ohm LossCalib'!G25)</f>
        <v>16.96</v>
      </c>
      <c r="K30" s="4">
        <f t="shared" si="4"/>
        <v>0.54076078858227916</v>
      </c>
      <c r="L30" s="4">
        <f t="shared" si="0"/>
        <v>2.1280980965013418E-2</v>
      </c>
      <c r="M30" s="4">
        <f t="shared" si="5"/>
        <v>0.51947980761726575</v>
      </c>
      <c r="N30" s="3">
        <f t="shared" si="6"/>
        <v>88.726228081606948</v>
      </c>
      <c r="O30" s="3">
        <f t="shared" si="7"/>
        <v>11.273771918393052</v>
      </c>
    </row>
    <row r="31" spans="1:15" x14ac:dyDescent="0.25">
      <c r="A31" s="2">
        <v>7670000</v>
      </c>
      <c r="B31" s="2">
        <v>-6.3656471000000006E-2</v>
      </c>
      <c r="C31" s="2">
        <v>-3.7661201999999998E-2</v>
      </c>
      <c r="D31" s="2">
        <v>0.12632565200000001</v>
      </c>
      <c r="E31" s="2">
        <v>-4.2722586E-2</v>
      </c>
      <c r="F31" s="3"/>
      <c r="G31" s="3">
        <f t="shared" si="1"/>
        <v>7.67</v>
      </c>
      <c r="H31" s="3">
        <f t="shared" si="2"/>
        <v>1.1597407135784192</v>
      </c>
      <c r="I31" s="4">
        <f t="shared" si="3"/>
        <v>17.499854542172603</v>
      </c>
      <c r="J31" s="4">
        <f>IMABS('LoadResistor 2400 Ohm LossCalib'!G26)</f>
        <v>16.95</v>
      </c>
      <c r="K31" s="4">
        <f t="shared" si="4"/>
        <v>0.54985454217260354</v>
      </c>
      <c r="L31" s="4">
        <f t="shared" si="0"/>
        <v>2.3823356201247106E-2</v>
      </c>
      <c r="M31" s="4">
        <f t="shared" si="5"/>
        <v>0.52603118597135645</v>
      </c>
      <c r="N31" s="3">
        <f t="shared" si="6"/>
        <v>88.592484526983114</v>
      </c>
      <c r="O31" s="3">
        <f t="shared" si="7"/>
        <v>11.407515473016886</v>
      </c>
    </row>
    <row r="32" spans="1:15" x14ac:dyDescent="0.25">
      <c r="A32" s="2">
        <v>7960000</v>
      </c>
      <c r="B32" s="2">
        <v>-6.6245861000000003E-2</v>
      </c>
      <c r="C32" s="2">
        <v>-4.1681955999999999E-2</v>
      </c>
      <c r="D32" s="2">
        <v>0.12570936899999999</v>
      </c>
      <c r="E32" s="2">
        <v>-4.4728948999999997E-2</v>
      </c>
      <c r="F32" s="3"/>
      <c r="G32" s="3">
        <f t="shared" si="1"/>
        <v>7.96</v>
      </c>
      <c r="H32" s="3">
        <f t="shared" si="2"/>
        <v>1.1698284029524604</v>
      </c>
      <c r="I32" s="4">
        <f t="shared" si="3"/>
        <v>17.49494017529431</v>
      </c>
      <c r="J32" s="4">
        <f>IMABS('LoadResistor 2400 Ohm LossCalib'!G27)</f>
        <v>16.96</v>
      </c>
      <c r="K32" s="4">
        <f t="shared" si="4"/>
        <v>0.53494017529430948</v>
      </c>
      <c r="L32" s="4">
        <f t="shared" si="0"/>
        <v>2.668626614037491E-2</v>
      </c>
      <c r="M32" s="4">
        <f t="shared" si="5"/>
        <v>0.50825390915393454</v>
      </c>
      <c r="N32" s="3">
        <f t="shared" si="6"/>
        <v>88.955869506814594</v>
      </c>
      <c r="O32" s="3">
        <f t="shared" si="7"/>
        <v>11.044130493185406</v>
      </c>
    </row>
    <row r="33" spans="1:15" x14ac:dyDescent="0.25">
      <c r="A33" s="2">
        <v>8250000</v>
      </c>
      <c r="B33" s="2">
        <v>-6.8496218999999997E-2</v>
      </c>
      <c r="C33" s="2">
        <v>-4.5605740999999998E-2</v>
      </c>
      <c r="D33" s="2">
        <v>0.12484128</v>
      </c>
      <c r="E33" s="2">
        <v>-4.6659606999999999E-2</v>
      </c>
      <c r="F33" s="3"/>
      <c r="G33" s="3">
        <f t="shared" si="1"/>
        <v>8.25</v>
      </c>
      <c r="H33" s="3">
        <f t="shared" si="2"/>
        <v>1.1793372884658797</v>
      </c>
      <c r="I33" s="4">
        <f t="shared" si="3"/>
        <v>17.50496786396868</v>
      </c>
      <c r="J33" s="4">
        <f>IMABS('LoadResistor 2400 Ohm LossCalib'!G28)</f>
        <v>16.96</v>
      </c>
      <c r="K33" s="4">
        <f t="shared" si="4"/>
        <v>0.54496786396867947</v>
      </c>
      <c r="L33" s="4">
        <f t="shared" si="0"/>
        <v>2.9508777206187282E-2</v>
      </c>
      <c r="M33" s="4">
        <f t="shared" si="5"/>
        <v>0.51545908676249219</v>
      </c>
      <c r="N33" s="3">
        <f t="shared" si="6"/>
        <v>88.80840932012191</v>
      </c>
      <c r="O33" s="3">
        <f t="shared" si="7"/>
        <v>11.19159067987809</v>
      </c>
    </row>
    <row r="34" spans="1:15" x14ac:dyDescent="0.25">
      <c r="A34" s="2">
        <v>8540000</v>
      </c>
      <c r="B34" s="2">
        <v>-7.1024373000000002E-2</v>
      </c>
      <c r="C34" s="2">
        <v>-4.9073722E-2</v>
      </c>
      <c r="D34" s="2">
        <v>0.12404459700000001</v>
      </c>
      <c r="E34" s="2">
        <v>-4.8695553000000003E-2</v>
      </c>
      <c r="F34" s="3"/>
      <c r="G34" s="3">
        <f t="shared" si="1"/>
        <v>8.5399999999999991</v>
      </c>
      <c r="H34" s="3">
        <f t="shared" si="2"/>
        <v>1.1889716791658267</v>
      </c>
      <c r="I34" s="4">
        <f t="shared" si="3"/>
        <v>17.505981486553846</v>
      </c>
      <c r="J34" s="4">
        <f>IMABS('LoadResistor 2400 Ohm LossCalib'!G29)</f>
        <v>16.899999999999999</v>
      </c>
      <c r="K34" s="4">
        <f t="shared" si="4"/>
        <v>0.60598148655384776</v>
      </c>
      <c r="L34" s="4">
        <f t="shared" si="0"/>
        <v>3.2487840894299742E-2</v>
      </c>
      <c r="M34" s="4">
        <f t="shared" si="5"/>
        <v>0.57349364565954797</v>
      </c>
      <c r="N34" s="3">
        <f t="shared" si="6"/>
        <v>87.629560885249674</v>
      </c>
      <c r="O34" s="3">
        <f t="shared" si="7"/>
        <v>12.370439114750326</v>
      </c>
    </row>
    <row r="35" spans="1:15" x14ac:dyDescent="0.25">
      <c r="A35" s="2">
        <v>8830000</v>
      </c>
      <c r="B35" s="2">
        <v>-7.3428704999999997E-2</v>
      </c>
      <c r="C35" s="2">
        <v>-5.2581321E-2</v>
      </c>
      <c r="D35" s="2">
        <v>0.12335602900000001</v>
      </c>
      <c r="E35" s="2">
        <v>-5.0553698000000001E-2</v>
      </c>
      <c r="F35" s="3"/>
      <c r="G35" s="3">
        <f t="shared" si="1"/>
        <v>8.83</v>
      </c>
      <c r="H35" s="3">
        <f t="shared" si="2"/>
        <v>1.1985601723447277</v>
      </c>
      <c r="I35" s="4">
        <f t="shared" si="3"/>
        <v>17.502542561992886</v>
      </c>
      <c r="J35" s="4">
        <f>IMABS('LoadResistor 2400 Ohm LossCalib'!G30)</f>
        <v>16.91</v>
      </c>
      <c r="K35" s="4">
        <f t="shared" si="4"/>
        <v>0.59254256199288591</v>
      </c>
      <c r="L35" s="4">
        <f t="shared" si="0"/>
        <v>3.5568791254394612E-2</v>
      </c>
      <c r="M35" s="4">
        <f t="shared" si="5"/>
        <v>0.5569737707384913</v>
      </c>
      <c r="N35" s="3">
        <f t="shared" si="6"/>
        <v>87.963524639463358</v>
      </c>
      <c r="O35" s="3">
        <f t="shared" si="7"/>
        <v>12.036475360536642</v>
      </c>
    </row>
    <row r="36" spans="1:15" x14ac:dyDescent="0.25">
      <c r="A36" s="2">
        <v>9120000</v>
      </c>
      <c r="B36" s="2">
        <v>-7.6305784000000001E-2</v>
      </c>
      <c r="C36" s="2">
        <v>-5.580471E-2</v>
      </c>
      <c r="D36" s="2">
        <v>0.122551836</v>
      </c>
      <c r="E36" s="2">
        <v>-5.2473165000000002E-2</v>
      </c>
      <c r="F36" s="3"/>
      <c r="G36" s="3">
        <f t="shared" si="1"/>
        <v>9.1199999999999992</v>
      </c>
      <c r="H36" s="3">
        <f t="shared" si="2"/>
        <v>1.2088081879069665</v>
      </c>
      <c r="I36" s="4">
        <f t="shared" si="3"/>
        <v>17.502542737944292</v>
      </c>
      <c r="J36" s="4">
        <f>IMABS('LoadResistor 2400 Ohm LossCalib'!G31)</f>
        <v>16.93</v>
      </c>
      <c r="K36" s="4">
        <f t="shared" si="4"/>
        <v>0.57254273794429267</v>
      </c>
      <c r="L36" s="4">
        <f t="shared" si="0"/>
        <v>3.8986226920269235E-2</v>
      </c>
      <c r="M36" s="4">
        <f t="shared" si="5"/>
        <v>0.53355651102402346</v>
      </c>
      <c r="N36" s="3">
        <f t="shared" si="6"/>
        <v>88.439107038515914</v>
      </c>
      <c r="O36" s="3">
        <f t="shared" si="7"/>
        <v>11.560892961484086</v>
      </c>
    </row>
    <row r="37" spans="1:15" x14ac:dyDescent="0.25">
      <c r="A37" s="2">
        <v>9410000</v>
      </c>
      <c r="B37" s="2">
        <v>-7.8700773000000002E-2</v>
      </c>
      <c r="C37" s="2">
        <v>-5.9184494999999997E-2</v>
      </c>
      <c r="D37" s="2">
        <v>0.121693201</v>
      </c>
      <c r="E37" s="2">
        <v>-5.4434098E-2</v>
      </c>
      <c r="F37" s="3"/>
      <c r="G37" s="3">
        <f t="shared" si="1"/>
        <v>9.41</v>
      </c>
      <c r="H37" s="3">
        <f t="shared" si="2"/>
        <v>1.2184542946078101</v>
      </c>
      <c r="I37" s="4">
        <f t="shared" si="3"/>
        <v>17.502562130137086</v>
      </c>
      <c r="J37" s="4">
        <f>IMABS('LoadResistor 2400 Ohm LossCalib'!G32)</f>
        <v>16.89</v>
      </c>
      <c r="K37" s="4">
        <f t="shared" si="4"/>
        <v>0.6125621301370856</v>
      </c>
      <c r="L37" s="4">
        <f t="shared" si="0"/>
        <v>4.2317369570472267E-2</v>
      </c>
      <c r="M37" s="4">
        <f t="shared" si="5"/>
        <v>0.57024476056661333</v>
      </c>
      <c r="N37" s="3">
        <f t="shared" si="6"/>
        <v>87.695139634590632</v>
      </c>
      <c r="O37" s="3">
        <f t="shared" si="7"/>
        <v>12.304860365409368</v>
      </c>
    </row>
    <row r="38" spans="1:15" x14ac:dyDescent="0.25">
      <c r="A38" s="2">
        <v>9700000</v>
      </c>
      <c r="B38" s="2">
        <v>-8.2031615000000002E-2</v>
      </c>
      <c r="C38" s="2">
        <v>-6.1975728000000001E-2</v>
      </c>
      <c r="D38" s="2">
        <v>0.12080801200000001</v>
      </c>
      <c r="E38" s="2">
        <v>-5.6178849000000003E-2</v>
      </c>
      <c r="F38" s="3"/>
      <c r="G38" s="3">
        <f t="shared" si="1"/>
        <v>9.6999999999999993</v>
      </c>
      <c r="H38" s="3">
        <f t="shared" si="2"/>
        <v>1.2291856153868563</v>
      </c>
      <c r="I38" s="4">
        <f t="shared" si="3"/>
        <v>17.507860122437805</v>
      </c>
      <c r="J38" s="4">
        <f>IMABS('LoadResistor 2400 Ohm LossCalib'!G33)</f>
        <v>16.91</v>
      </c>
      <c r="K38" s="4">
        <f t="shared" si="4"/>
        <v>0.59786012243780462</v>
      </c>
      <c r="L38" s="4">
        <f t="shared" si="0"/>
        <v>4.6150033204761645E-2</v>
      </c>
      <c r="M38" s="4">
        <f t="shared" si="5"/>
        <v>0.55171008923304299</v>
      </c>
      <c r="N38" s="3">
        <f t="shared" si="6"/>
        <v>88.070201720909452</v>
      </c>
      <c r="O38" s="3">
        <f t="shared" si="7"/>
        <v>11.929798279090548</v>
      </c>
    </row>
    <row r="39" spans="1:15" x14ac:dyDescent="0.25">
      <c r="A39" s="2">
        <v>9990000</v>
      </c>
      <c r="B39" s="2">
        <v>-8.4700717999999994E-2</v>
      </c>
      <c r="C39" s="2">
        <v>-6.4966662999999994E-2</v>
      </c>
      <c r="D39" s="2">
        <v>0.119893267</v>
      </c>
      <c r="E39" s="2">
        <v>-5.8178827000000002E-2</v>
      </c>
      <c r="F39" s="3"/>
      <c r="G39" s="3">
        <f t="shared" si="1"/>
        <v>9.99</v>
      </c>
      <c r="H39" s="3">
        <f t="shared" si="2"/>
        <v>1.2390068079503986</v>
      </c>
      <c r="I39" s="4">
        <f t="shared" si="3"/>
        <v>17.50577301630236</v>
      </c>
      <c r="J39" s="4">
        <f>IMABS('LoadResistor 2400 Ohm LossCalib'!G34)</f>
        <v>16.93</v>
      </c>
      <c r="K39" s="4">
        <f t="shared" si="4"/>
        <v>0.57577301630236022</v>
      </c>
      <c r="L39" s="4">
        <f t="shared" si="0"/>
        <v>4.9771441825282051E-2</v>
      </c>
      <c r="M39" s="4">
        <f t="shared" si="5"/>
        <v>0.52600157447707818</v>
      </c>
      <c r="N39" s="3">
        <f t="shared" si="6"/>
        <v>88.593088579049493</v>
      </c>
      <c r="O39" s="3">
        <f t="shared" si="7"/>
        <v>11.406911420950507</v>
      </c>
    </row>
    <row r="40" spans="1:15" x14ac:dyDescent="0.25">
      <c r="A40" s="2">
        <v>10280000</v>
      </c>
      <c r="B40" s="2">
        <v>-8.7563752999999994E-2</v>
      </c>
      <c r="C40" s="2">
        <v>-6.7050680000000001E-2</v>
      </c>
      <c r="D40" s="2">
        <v>0.118939936</v>
      </c>
      <c r="E40" s="2">
        <v>-5.9902347000000002E-2</v>
      </c>
      <c r="F40" s="3"/>
      <c r="G40" s="3">
        <f t="shared" si="1"/>
        <v>10.28</v>
      </c>
      <c r="H40" s="3">
        <f t="shared" si="2"/>
        <v>1.2479156966096179</v>
      </c>
      <c r="I40" s="4">
        <f t="shared" si="3"/>
        <v>17.511688181677386</v>
      </c>
      <c r="J40" s="4">
        <f>IMABS('LoadResistor 2400 Ohm LossCalib'!G35)</f>
        <v>16.87</v>
      </c>
      <c r="K40" s="4">
        <f t="shared" si="4"/>
        <v>0.64168818167738451</v>
      </c>
      <c r="L40" s="4">
        <f t="shared" si="0"/>
        <v>5.3148010405689491E-2</v>
      </c>
      <c r="M40" s="4">
        <f t="shared" si="5"/>
        <v>0.588540171271695</v>
      </c>
      <c r="N40" s="3">
        <f t="shared" si="6"/>
        <v>87.326485654992254</v>
      </c>
      <c r="O40" s="3">
        <f t="shared" si="7"/>
        <v>12.673514345007746</v>
      </c>
    </row>
    <row r="41" spans="1:15" x14ac:dyDescent="0.25">
      <c r="A41" s="2">
        <v>10570000</v>
      </c>
      <c r="B41" s="2">
        <v>-9.0511277000000001E-2</v>
      </c>
      <c r="C41" s="2">
        <v>-6.9563172000000006E-2</v>
      </c>
      <c r="D41" s="2">
        <v>0.118047952</v>
      </c>
      <c r="E41" s="2">
        <v>-6.1727537999999998E-2</v>
      </c>
      <c r="F41" s="3"/>
      <c r="G41" s="3">
        <f t="shared" si="1"/>
        <v>10.57</v>
      </c>
      <c r="H41" s="3">
        <f t="shared" si="2"/>
        <v>1.2577308960208322</v>
      </c>
      <c r="I41" s="4">
        <f t="shared" si="3"/>
        <v>17.509091182483729</v>
      </c>
      <c r="J41" s="4">
        <f>IMABS('LoadResistor 2400 Ohm LossCalib'!G36)</f>
        <v>16.91</v>
      </c>
      <c r="K41" s="4">
        <f t="shared" si="4"/>
        <v>0.59909118248372906</v>
      </c>
      <c r="L41" s="4">
        <f t="shared" si="0"/>
        <v>5.6966315204125761E-2</v>
      </c>
      <c r="M41" s="4">
        <f t="shared" si="5"/>
        <v>0.5421248672796033</v>
      </c>
      <c r="N41" s="3">
        <f t="shared" si="6"/>
        <v>88.264794268021021</v>
      </c>
      <c r="O41" s="3">
        <f t="shared" si="7"/>
        <v>11.735205731978979</v>
      </c>
    </row>
    <row r="42" spans="1:15" x14ac:dyDescent="0.25">
      <c r="A42" s="2">
        <v>10860000</v>
      </c>
      <c r="B42" s="2">
        <v>-9.3392035999999998E-2</v>
      </c>
      <c r="C42" s="2">
        <v>-7.1721963E-2</v>
      </c>
      <c r="D42" s="2">
        <v>0.11694204</v>
      </c>
      <c r="E42" s="2">
        <v>-6.3517339000000006E-2</v>
      </c>
      <c r="F42" s="3"/>
      <c r="G42" s="3">
        <f t="shared" si="1"/>
        <v>10.86</v>
      </c>
      <c r="H42" s="3">
        <f t="shared" si="2"/>
        <v>1.2669425966501706</v>
      </c>
      <c r="I42" s="4">
        <f t="shared" si="3"/>
        <v>17.517840609412161</v>
      </c>
      <c r="J42" s="4">
        <f>IMABS('LoadResistor 2400 Ohm LossCalib'!G37)</f>
        <v>16.89</v>
      </c>
      <c r="K42" s="4">
        <f t="shared" si="4"/>
        <v>0.62784060941216069</v>
      </c>
      <c r="L42" s="4">
        <f t="shared" si="0"/>
        <v>6.0641167893250039E-2</v>
      </c>
      <c r="M42" s="4">
        <f t="shared" si="5"/>
        <v>0.56719944151891066</v>
      </c>
      <c r="N42" s="3">
        <f t="shared" si="6"/>
        <v>87.756653962928581</v>
      </c>
      <c r="O42" s="3">
        <f t="shared" si="7"/>
        <v>12.243346037071419</v>
      </c>
    </row>
    <row r="43" spans="1:15" x14ac:dyDescent="0.25">
      <c r="A43" s="2">
        <v>11150000</v>
      </c>
      <c r="B43" s="2">
        <v>-9.6475139000000001E-2</v>
      </c>
      <c r="C43" s="2">
        <v>-7.3447488000000005E-2</v>
      </c>
      <c r="D43" s="2">
        <v>0.115908697</v>
      </c>
      <c r="E43" s="2">
        <v>-6.5317741999999998E-2</v>
      </c>
      <c r="F43" s="3"/>
      <c r="G43" s="3">
        <f t="shared" si="1"/>
        <v>11.15</v>
      </c>
      <c r="H43" s="3">
        <f t="shared" si="2"/>
        <v>1.2759646931674493</v>
      </c>
      <c r="I43" s="4">
        <f t="shared" si="3"/>
        <v>17.519964700053492</v>
      </c>
      <c r="J43" s="4">
        <f>IMABS('LoadResistor 2400 Ohm LossCalib'!G38)</f>
        <v>16.97</v>
      </c>
      <c r="K43" s="4">
        <f t="shared" si="4"/>
        <v>0.54996470005349352</v>
      </c>
      <c r="L43" s="4">
        <f t="shared" si="0"/>
        <v>6.4323925609633667E-2</v>
      </c>
      <c r="M43" s="4">
        <f t="shared" si="5"/>
        <v>0.48564077444385984</v>
      </c>
      <c r="N43" s="3">
        <f t="shared" si="6"/>
        <v>89.420258817962818</v>
      </c>
      <c r="O43" s="3">
        <f t="shared" si="7"/>
        <v>10.579741182037182</v>
      </c>
    </row>
    <row r="44" spans="1:15" x14ac:dyDescent="0.25">
      <c r="A44" s="2">
        <v>11440000</v>
      </c>
      <c r="B44" s="2">
        <v>-9.9245965000000005E-2</v>
      </c>
      <c r="C44" s="2">
        <v>-7.5420282000000005E-2</v>
      </c>
      <c r="D44" s="2">
        <v>0.115007892</v>
      </c>
      <c r="E44" s="2">
        <v>-6.7029684000000006E-2</v>
      </c>
      <c r="F44" s="3"/>
      <c r="G44" s="3">
        <f t="shared" si="1"/>
        <v>11.44</v>
      </c>
      <c r="H44" s="3">
        <f t="shared" si="2"/>
        <v>1.2848041138516917</v>
      </c>
      <c r="I44" s="4">
        <f t="shared" si="3"/>
        <v>17.515413371705005</v>
      </c>
      <c r="J44" s="4">
        <f>IMABS('LoadResistor 2400 Ohm LossCalib'!G39)</f>
        <v>16.940000000000001</v>
      </c>
      <c r="K44" s="4">
        <f t="shared" si="4"/>
        <v>0.57541337170500384</v>
      </c>
      <c r="L44" s="4">
        <f t="shared" si="0"/>
        <v>6.8010342665860979E-2</v>
      </c>
      <c r="M44" s="4">
        <f t="shared" si="5"/>
        <v>0.50740302903914292</v>
      </c>
      <c r="N44" s="3">
        <f t="shared" si="6"/>
        <v>88.973299660513291</v>
      </c>
      <c r="O44" s="3">
        <f t="shared" si="7"/>
        <v>11.026700339486709</v>
      </c>
    </row>
    <row r="45" spans="1:15" x14ac:dyDescent="0.25">
      <c r="A45" s="2">
        <v>11730000</v>
      </c>
      <c r="B45" s="2">
        <v>-0.102670677</v>
      </c>
      <c r="C45" s="2">
        <v>-7.6854019999999995E-2</v>
      </c>
      <c r="D45" s="2">
        <v>0.113855421</v>
      </c>
      <c r="E45" s="2">
        <v>-6.8758465000000005E-2</v>
      </c>
      <c r="F45" s="3"/>
      <c r="G45" s="3">
        <f t="shared" si="1"/>
        <v>11.73</v>
      </c>
      <c r="H45" s="3">
        <f t="shared" si="2"/>
        <v>1.2942331246137402</v>
      </c>
      <c r="I45" s="4">
        <f t="shared" si="3"/>
        <v>17.522529348195231</v>
      </c>
      <c r="J45" s="4">
        <f>IMABS('LoadResistor 2400 Ohm LossCalib'!G40)</f>
        <v>16.89</v>
      </c>
      <c r="K45" s="4">
        <f t="shared" si="4"/>
        <v>0.63252934819523077</v>
      </c>
      <c r="L45" s="4">
        <f t="shared" si="0"/>
        <v>7.2025895185262007E-2</v>
      </c>
      <c r="M45" s="4">
        <f t="shared" si="5"/>
        <v>0.56050345300996873</v>
      </c>
      <c r="N45" s="3">
        <f t="shared" si="6"/>
        <v>87.892062263226975</v>
      </c>
      <c r="O45" s="3">
        <f t="shared" si="7"/>
        <v>12.107937736773025</v>
      </c>
    </row>
    <row r="46" spans="1:15" x14ac:dyDescent="0.25">
      <c r="A46" s="2">
        <v>12020000</v>
      </c>
      <c r="B46" s="2">
        <v>-0.105459183</v>
      </c>
      <c r="C46" s="2">
        <v>-7.8169740000000001E-2</v>
      </c>
      <c r="D46" s="2">
        <v>0.112791508</v>
      </c>
      <c r="E46" s="2">
        <v>-7.0466830999999994E-2</v>
      </c>
      <c r="F46" s="3"/>
      <c r="G46" s="3">
        <f t="shared" si="1"/>
        <v>12.02</v>
      </c>
      <c r="H46" s="3">
        <f t="shared" si="2"/>
        <v>1.3022146516916573</v>
      </c>
      <c r="I46" s="4">
        <f t="shared" si="3"/>
        <v>17.52333582781311</v>
      </c>
      <c r="J46" s="4">
        <f>IMABS('LoadResistor 2400 Ohm LossCalib'!G41)</f>
        <v>16.95</v>
      </c>
      <c r="K46" s="4">
        <f t="shared" si="4"/>
        <v>0.57333582781311065</v>
      </c>
      <c r="L46" s="4">
        <f t="shared" si="0"/>
        <v>7.5490582598585668E-2</v>
      </c>
      <c r="M46" s="4">
        <f t="shared" si="5"/>
        <v>0.497845245214525</v>
      </c>
      <c r="N46" s="3">
        <f t="shared" si="6"/>
        <v>89.169324255929766</v>
      </c>
      <c r="O46" s="3">
        <f t="shared" si="7"/>
        <v>10.830675744070234</v>
      </c>
    </row>
    <row r="47" spans="1:15" x14ac:dyDescent="0.25">
      <c r="A47" s="2">
        <v>12310000</v>
      </c>
      <c r="B47" s="2">
        <v>-0.10869465</v>
      </c>
      <c r="C47" s="2">
        <v>-7.9302459000000006E-2</v>
      </c>
      <c r="D47" s="2">
        <v>0.111742943</v>
      </c>
      <c r="E47" s="2">
        <v>-7.2184792999999997E-2</v>
      </c>
      <c r="F47" s="3"/>
      <c r="G47" s="3">
        <f t="shared" si="1"/>
        <v>12.31</v>
      </c>
      <c r="H47" s="3">
        <f t="shared" si="2"/>
        <v>1.3109335742618473</v>
      </c>
      <c r="I47" s="4">
        <f t="shared" si="3"/>
        <v>17.520971674193312</v>
      </c>
      <c r="J47" s="4">
        <f>IMABS('LoadResistor 2400 Ohm LossCalib'!G42)</f>
        <v>16.91</v>
      </c>
      <c r="K47" s="4">
        <f t="shared" si="4"/>
        <v>0.610971674193312</v>
      </c>
      <c r="L47" s="4">
        <f t="shared" si="0"/>
        <v>7.9342468658129703E-2</v>
      </c>
      <c r="M47" s="4">
        <f t="shared" si="5"/>
        <v>0.53162920553518234</v>
      </c>
      <c r="N47" s="3">
        <f t="shared" si="6"/>
        <v>88.478363121648869</v>
      </c>
      <c r="O47" s="3">
        <f t="shared" si="7"/>
        <v>11.521636878351131</v>
      </c>
    </row>
    <row r="48" spans="1:15" x14ac:dyDescent="0.25">
      <c r="A48" s="2">
        <v>12600000</v>
      </c>
      <c r="B48" s="2">
        <v>-0.1118026</v>
      </c>
      <c r="C48" s="2">
        <v>-8.0274424999999996E-2</v>
      </c>
      <c r="D48" s="2">
        <v>0.110518194</v>
      </c>
      <c r="E48" s="2">
        <v>-7.3845869999999994E-2</v>
      </c>
      <c r="F48" s="3"/>
      <c r="G48" s="3">
        <f t="shared" si="1"/>
        <v>12.6</v>
      </c>
      <c r="H48" s="3">
        <f t="shared" si="2"/>
        <v>1.3192076052958857</v>
      </c>
      <c r="I48" s="4">
        <f t="shared" si="3"/>
        <v>17.528253001744975</v>
      </c>
      <c r="J48" s="4">
        <f>IMABS('LoadResistor 2400 Ohm LossCalib'!G43)</f>
        <v>16.940000000000001</v>
      </c>
      <c r="K48" s="4">
        <f t="shared" si="4"/>
        <v>0.58825300174497386</v>
      </c>
      <c r="L48" s="4">
        <f t="shared" si="0"/>
        <v>8.3061153313622099E-2</v>
      </c>
      <c r="M48" s="4">
        <f t="shared" si="5"/>
        <v>0.50519184843135179</v>
      </c>
      <c r="N48" s="3">
        <f t="shared" si="6"/>
        <v>89.018611340703529</v>
      </c>
      <c r="O48" s="3">
        <f t="shared" si="7"/>
        <v>10.981388659296471</v>
      </c>
    </row>
    <row r="49" spans="1:15" x14ac:dyDescent="0.25">
      <c r="A49" s="2">
        <v>12890000</v>
      </c>
      <c r="B49" s="2">
        <v>-0.114637799</v>
      </c>
      <c r="C49" s="2">
        <v>-8.1328801000000006E-2</v>
      </c>
      <c r="D49" s="2">
        <v>0.109420217</v>
      </c>
      <c r="E49" s="2">
        <v>-7.5482115000000002E-2</v>
      </c>
      <c r="F49" s="3"/>
      <c r="G49" s="3">
        <f t="shared" si="1"/>
        <v>12.89</v>
      </c>
      <c r="H49" s="3">
        <f t="shared" si="2"/>
        <v>1.3270879032118277</v>
      </c>
      <c r="I49" s="4">
        <f t="shared" si="3"/>
        <v>17.527552519854368</v>
      </c>
      <c r="J49" s="4">
        <f>IMABS('LoadResistor 2400 Ohm LossCalib'!G44)</f>
        <v>16.91</v>
      </c>
      <c r="K49" s="4">
        <f t="shared" si="4"/>
        <v>0.61755251985436743</v>
      </c>
      <c r="L49" s="4">
        <f t="shared" si="0"/>
        <v>8.6658953954141166E-2</v>
      </c>
      <c r="M49" s="4">
        <f t="shared" si="5"/>
        <v>0.53089356590022629</v>
      </c>
      <c r="N49" s="3">
        <f t="shared" si="6"/>
        <v>88.493351500808174</v>
      </c>
      <c r="O49" s="3">
        <f t="shared" si="7"/>
        <v>11.506648499191826</v>
      </c>
    </row>
    <row r="50" spans="1:15" x14ac:dyDescent="0.25">
      <c r="A50" s="2">
        <v>13180000</v>
      </c>
      <c r="B50" s="2">
        <v>-0.117962919</v>
      </c>
      <c r="C50" s="2">
        <v>-8.1834888999999994E-2</v>
      </c>
      <c r="D50" s="2">
        <v>0.108165673</v>
      </c>
      <c r="E50" s="2">
        <v>-7.7135778000000002E-2</v>
      </c>
      <c r="F50" s="3"/>
      <c r="G50" s="3">
        <f t="shared" si="1"/>
        <v>13.18</v>
      </c>
      <c r="H50" s="3">
        <f t="shared" si="2"/>
        <v>1.3352741216286956</v>
      </c>
      <c r="I50" s="4">
        <f t="shared" si="3"/>
        <v>17.532616617007896</v>
      </c>
      <c r="J50" s="4">
        <f>IMABS('LoadResistor 2400 Ohm LossCalib'!G45)</f>
        <v>16.899999999999999</v>
      </c>
      <c r="K50" s="4">
        <f t="shared" si="4"/>
        <v>0.63261661700789773</v>
      </c>
      <c r="L50" s="4">
        <f t="shared" si="0"/>
        <v>9.0453098837569496E-2</v>
      </c>
      <c r="M50" s="4">
        <f t="shared" si="5"/>
        <v>0.54216351817032826</v>
      </c>
      <c r="N50" s="3">
        <f t="shared" si="6"/>
        <v>88.264008741637511</v>
      </c>
      <c r="O50" s="3">
        <f t="shared" si="7"/>
        <v>11.735991258362489</v>
      </c>
    </row>
    <row r="51" spans="1:15" x14ac:dyDescent="0.25">
      <c r="A51" s="2">
        <v>13470000</v>
      </c>
      <c r="B51" s="2">
        <v>-0.120996013</v>
      </c>
      <c r="C51" s="2">
        <v>-8.2483470000000003E-2</v>
      </c>
      <c r="D51" s="2">
        <v>0.10708978700000001</v>
      </c>
      <c r="E51" s="2">
        <v>-7.8704758999999999E-2</v>
      </c>
      <c r="F51" s="3"/>
      <c r="G51" s="3">
        <f t="shared" si="1"/>
        <v>13.47</v>
      </c>
      <c r="H51" s="3">
        <f t="shared" si="2"/>
        <v>1.3431171501372376</v>
      </c>
      <c r="I51" s="4">
        <f t="shared" si="3"/>
        <v>17.529438524224229</v>
      </c>
      <c r="J51" s="4">
        <f>IMABS('LoadResistor 2400 Ohm LossCalib'!G46)</f>
        <v>16.91</v>
      </c>
      <c r="K51" s="4">
        <f t="shared" si="4"/>
        <v>0.61943852422422907</v>
      </c>
      <c r="L51" s="4">
        <f t="shared" si="0"/>
        <v>9.4141196752046685E-2</v>
      </c>
      <c r="M51" s="4">
        <f t="shared" si="5"/>
        <v>0.52529732747218238</v>
      </c>
      <c r="N51" s="3">
        <f t="shared" si="6"/>
        <v>88.607455898649548</v>
      </c>
      <c r="O51" s="3">
        <f t="shared" si="7"/>
        <v>11.392544101350452</v>
      </c>
    </row>
    <row r="52" spans="1:15" x14ac:dyDescent="0.25">
      <c r="A52" s="2">
        <v>13760000</v>
      </c>
      <c r="B52" s="2">
        <v>-0.123732857</v>
      </c>
      <c r="C52" s="2">
        <v>-8.2585073999999994E-2</v>
      </c>
      <c r="D52" s="2">
        <v>0.105851814</v>
      </c>
      <c r="E52" s="2">
        <v>-8.0332851999999996E-2</v>
      </c>
      <c r="F52" s="3"/>
      <c r="G52" s="3">
        <f t="shared" si="1"/>
        <v>13.76</v>
      </c>
      <c r="H52" s="3">
        <f t="shared" si="2"/>
        <v>1.3495190011792533</v>
      </c>
      <c r="I52" s="4">
        <f t="shared" si="3"/>
        <v>17.530591358958088</v>
      </c>
      <c r="J52" s="4">
        <f>IMABS('LoadResistor 2400 Ohm LossCalib'!G47)</f>
        <v>16.93</v>
      </c>
      <c r="K52" s="4">
        <f t="shared" si="4"/>
        <v>0.6005913589580878</v>
      </c>
      <c r="L52" s="4">
        <f t="shared" si="0"/>
        <v>9.7189281398531252E-2</v>
      </c>
      <c r="M52" s="4">
        <f t="shared" si="5"/>
        <v>0.50340207755955657</v>
      </c>
      <c r="N52" s="3">
        <f t="shared" si="6"/>
        <v>89.055304358473109</v>
      </c>
      <c r="O52" s="3">
        <f t="shared" si="7"/>
        <v>10.944695641526891</v>
      </c>
    </row>
    <row r="53" spans="1:15" x14ac:dyDescent="0.25">
      <c r="A53" s="2">
        <v>14050000</v>
      </c>
      <c r="B53" s="2">
        <v>-0.126906186</v>
      </c>
      <c r="C53" s="2">
        <v>-8.2471601000000005E-2</v>
      </c>
      <c r="D53" s="2">
        <v>0.104534089</v>
      </c>
      <c r="E53" s="2">
        <v>-8.1774964000000006E-2</v>
      </c>
      <c r="F53" s="3"/>
      <c r="G53" s="3">
        <f t="shared" si="1"/>
        <v>14.05</v>
      </c>
      <c r="H53" s="3">
        <f t="shared" si="2"/>
        <v>1.3566834345714049</v>
      </c>
      <c r="I53" s="4">
        <f t="shared" si="3"/>
        <v>17.541291746187021</v>
      </c>
      <c r="J53" s="4">
        <f>IMABS('LoadResistor 2400 Ohm LossCalib'!G48)</f>
        <v>16.940000000000001</v>
      </c>
      <c r="K53" s="4">
        <f t="shared" si="4"/>
        <v>0.60129174618701953</v>
      </c>
      <c r="L53" s="4">
        <f t="shared" si="0"/>
        <v>0.10063984702965557</v>
      </c>
      <c r="M53" s="4">
        <f t="shared" si="5"/>
        <v>0.50065189915736397</v>
      </c>
      <c r="N53" s="3">
        <f t="shared" si="6"/>
        <v>89.111716665933557</v>
      </c>
      <c r="O53" s="3">
        <f t="shared" si="7"/>
        <v>10.888283334066443</v>
      </c>
    </row>
    <row r="54" spans="1:15" x14ac:dyDescent="0.25">
      <c r="A54" s="2">
        <v>14340000</v>
      </c>
      <c r="B54" s="2">
        <v>-0.12967203499999999</v>
      </c>
      <c r="C54" s="2">
        <v>-8.2572668000000002E-2</v>
      </c>
      <c r="D54" s="2">
        <v>0.10332411499999999</v>
      </c>
      <c r="E54" s="2">
        <v>-8.348158E-2</v>
      </c>
      <c r="F54" s="3"/>
      <c r="G54" s="3">
        <f t="shared" si="1"/>
        <v>14.34</v>
      </c>
      <c r="H54" s="3">
        <f t="shared" si="2"/>
        <v>1.3633134827416626</v>
      </c>
      <c r="I54" s="4">
        <f t="shared" si="3"/>
        <v>17.53377181980585</v>
      </c>
      <c r="J54" s="4">
        <f>IMABS('LoadResistor 2400 Ohm LossCalib'!G49)</f>
        <v>16.88</v>
      </c>
      <c r="K54" s="4">
        <f t="shared" si="4"/>
        <v>0.65377181980585064</v>
      </c>
      <c r="L54" s="4">
        <f t="shared" si="0"/>
        <v>0.10386944170527834</v>
      </c>
      <c r="M54" s="4">
        <f t="shared" si="5"/>
        <v>0.5499023781005723</v>
      </c>
      <c r="N54" s="3">
        <f t="shared" si="6"/>
        <v>88.10686776877273</v>
      </c>
      <c r="O54" s="3">
        <f t="shared" si="7"/>
        <v>11.89313223122727</v>
      </c>
    </row>
    <row r="55" spans="1:15" x14ac:dyDescent="0.25">
      <c r="A55" s="2">
        <v>14630000</v>
      </c>
      <c r="B55" s="2">
        <v>-0.13272593899999999</v>
      </c>
      <c r="C55" s="2">
        <v>-8.2143730999999998E-2</v>
      </c>
      <c r="D55" s="2">
        <v>0.10199733</v>
      </c>
      <c r="E55" s="2">
        <v>-8.4986031000000004E-2</v>
      </c>
      <c r="F55" s="3"/>
      <c r="G55" s="3">
        <f t="shared" si="1"/>
        <v>14.63</v>
      </c>
      <c r="H55" s="3">
        <f t="shared" si="2"/>
        <v>1.3699180784584324</v>
      </c>
      <c r="I55" s="4">
        <f t="shared" si="3"/>
        <v>17.53844243543691</v>
      </c>
      <c r="J55" s="4">
        <f>IMABS('LoadResistor 2400 Ohm LossCalib'!G50)</f>
        <v>16.88</v>
      </c>
      <c r="K55" s="4">
        <f t="shared" si="4"/>
        <v>0.6584424354369105</v>
      </c>
      <c r="L55" s="4">
        <f t="shared" si="0"/>
        <v>0.10712079499403571</v>
      </c>
      <c r="M55" s="4">
        <f t="shared" si="5"/>
        <v>0.55132164044287479</v>
      </c>
      <c r="N55" s="3">
        <f t="shared" si="6"/>
        <v>88.078079392569393</v>
      </c>
      <c r="O55" s="3">
        <f t="shared" si="7"/>
        <v>11.921920607430607</v>
      </c>
    </row>
    <row r="56" spans="1:15" x14ac:dyDescent="0.25">
      <c r="A56" s="2">
        <v>14920000</v>
      </c>
      <c r="B56" s="2">
        <v>-0.13539737399999999</v>
      </c>
      <c r="C56" s="2">
        <v>-8.1862971000000007E-2</v>
      </c>
      <c r="D56" s="2">
        <v>0.10061012900000001</v>
      </c>
      <c r="E56" s="2">
        <v>-8.6359857999999998E-2</v>
      </c>
      <c r="F56" s="3"/>
      <c r="G56" s="3">
        <f t="shared" si="1"/>
        <v>14.92</v>
      </c>
      <c r="H56" s="3">
        <f t="shared" si="2"/>
        <v>1.3759215024383069</v>
      </c>
      <c r="I56" s="4">
        <f t="shared" si="3"/>
        <v>17.549706763996898</v>
      </c>
      <c r="J56" s="4">
        <f>IMABS('LoadResistor 2400 Ohm LossCalib'!G51)</f>
        <v>16.98</v>
      </c>
      <c r="K56" s="4">
        <f t="shared" si="4"/>
        <v>0.56970676399689779</v>
      </c>
      <c r="L56" s="4">
        <f t="shared" si="0"/>
        <v>0.11010526924980112</v>
      </c>
      <c r="M56" s="4">
        <f t="shared" si="5"/>
        <v>0.45960149474709666</v>
      </c>
      <c r="N56" s="3">
        <f t="shared" si="6"/>
        <v>89.958012251832955</v>
      </c>
      <c r="O56" s="3">
        <f t="shared" si="7"/>
        <v>10.041987748167045</v>
      </c>
    </row>
    <row r="57" spans="1:15" x14ac:dyDescent="0.25">
      <c r="A57" s="2">
        <v>15210000</v>
      </c>
      <c r="B57" s="2">
        <v>-0.13840486099999999</v>
      </c>
      <c r="C57" s="2">
        <v>-8.1333898000000002E-2</v>
      </c>
      <c r="D57" s="2">
        <v>9.9326804000000005E-2</v>
      </c>
      <c r="E57" s="2">
        <v>-8.7838373999999997E-2</v>
      </c>
      <c r="F57" s="3"/>
      <c r="G57" s="3">
        <f t="shared" si="1"/>
        <v>15.21</v>
      </c>
      <c r="H57" s="3">
        <f t="shared" si="2"/>
        <v>1.3824664485262184</v>
      </c>
      <c r="I57" s="4">
        <f t="shared" si="3"/>
        <v>17.549466948838749</v>
      </c>
      <c r="J57" s="4">
        <f>IMABS('LoadResistor 2400 Ohm LossCalib'!G52)</f>
        <v>16.920000000000002</v>
      </c>
      <c r="K57" s="4">
        <f t="shared" si="4"/>
        <v>0.62946694883874699</v>
      </c>
      <c r="L57" s="4">
        <f t="shared" si="0"/>
        <v>0.11338995245025754</v>
      </c>
      <c r="M57" s="4">
        <f t="shared" si="5"/>
        <v>0.51607699638848947</v>
      </c>
      <c r="N57" s="3">
        <f t="shared" si="6"/>
        <v>88.795774651794147</v>
      </c>
      <c r="O57" s="3">
        <f t="shared" si="7"/>
        <v>11.204225348205853</v>
      </c>
    </row>
    <row r="58" spans="1:15" x14ac:dyDescent="0.25">
      <c r="A58" s="2">
        <v>15500000</v>
      </c>
      <c r="B58" s="2">
        <v>-0.140820577</v>
      </c>
      <c r="C58" s="2">
        <v>-8.0570362000000006E-2</v>
      </c>
      <c r="D58" s="2">
        <v>9.7966775000000006E-2</v>
      </c>
      <c r="E58" s="2">
        <v>-8.9352279000000007E-2</v>
      </c>
      <c r="F58" s="3"/>
      <c r="G58" s="3">
        <f t="shared" si="1"/>
        <v>15.5</v>
      </c>
      <c r="H58" s="3">
        <f t="shared" si="2"/>
        <v>1.3873203249623904</v>
      </c>
      <c r="I58" s="4">
        <f t="shared" si="3"/>
        <v>17.549485518170091</v>
      </c>
      <c r="J58" s="4">
        <f>IMABS('LoadResistor 2400 Ohm LossCalib'!G53)</f>
        <v>16.88</v>
      </c>
      <c r="K58" s="4">
        <f t="shared" si="4"/>
        <v>0.66948551817009161</v>
      </c>
      <c r="L58" s="4">
        <f t="shared" si="0"/>
        <v>0.11584650744001079</v>
      </c>
      <c r="M58" s="4">
        <f t="shared" si="5"/>
        <v>0.55363901073008082</v>
      </c>
      <c r="N58" s="3">
        <f t="shared" si="6"/>
        <v>88.031093974496216</v>
      </c>
      <c r="O58" s="3">
        <f t="shared" si="7"/>
        <v>11.968906025503784</v>
      </c>
    </row>
    <row r="59" spans="1:15" x14ac:dyDescent="0.25">
      <c r="A59" s="2">
        <v>15790000</v>
      </c>
      <c r="B59" s="2">
        <v>-0.14336526299999999</v>
      </c>
      <c r="C59" s="2">
        <v>-7.9500123000000006E-2</v>
      </c>
      <c r="D59" s="2">
        <v>9.6595175000000005E-2</v>
      </c>
      <c r="E59" s="2">
        <v>-9.0824513999999995E-2</v>
      </c>
      <c r="F59" s="3"/>
      <c r="G59" s="3">
        <f t="shared" si="1"/>
        <v>15.79</v>
      </c>
      <c r="H59" s="3">
        <f t="shared" si="2"/>
        <v>1.3921513831449126</v>
      </c>
      <c r="I59" s="4">
        <f t="shared" si="3"/>
        <v>17.549880420448638</v>
      </c>
      <c r="J59" s="4">
        <f>IMABS('LoadResistor 2400 Ohm LossCalib'!G54)</f>
        <v>16.95</v>
      </c>
      <c r="K59" s="4">
        <f t="shared" si="4"/>
        <v>0.59988042044863832</v>
      </c>
      <c r="L59" s="4">
        <f t="shared" si="0"/>
        <v>0.11830864975253819</v>
      </c>
      <c r="M59" s="4">
        <f t="shared" si="5"/>
        <v>0.48157177069610013</v>
      </c>
      <c r="N59" s="3">
        <f t="shared" si="6"/>
        <v>89.504077951518482</v>
      </c>
      <c r="O59" s="3">
        <f t="shared" si="7"/>
        <v>10.495922048481518</v>
      </c>
    </row>
    <row r="60" spans="1:15" x14ac:dyDescent="0.25">
      <c r="A60" s="2">
        <v>16080000</v>
      </c>
      <c r="B60" s="2">
        <v>-0.145937398</v>
      </c>
      <c r="C60" s="2">
        <v>-7.8440978999999994E-2</v>
      </c>
      <c r="D60" s="2">
        <v>9.5141105000000004E-2</v>
      </c>
      <c r="E60" s="2">
        <v>-9.2280946000000003E-2</v>
      </c>
      <c r="F60" s="3"/>
      <c r="G60" s="3">
        <f t="shared" si="1"/>
        <v>16.079999999999998</v>
      </c>
      <c r="H60" s="3">
        <f t="shared" si="2"/>
        <v>1.3971691213618742</v>
      </c>
      <c r="I60" s="4">
        <f t="shared" si="3"/>
        <v>17.552874950642309</v>
      </c>
      <c r="J60" s="4">
        <f>IMABS('LoadResistor 2400 Ohm LossCalib'!G55)</f>
        <v>16.96</v>
      </c>
      <c r="K60" s="4">
        <f t="shared" si="4"/>
        <v>0.59287495064230811</v>
      </c>
      <c r="L60" s="4">
        <f t="shared" si="0"/>
        <v>0.12088379453496946</v>
      </c>
      <c r="M60" s="4">
        <f t="shared" si="5"/>
        <v>0.47199115610733866</v>
      </c>
      <c r="N60" s="3">
        <f t="shared" si="6"/>
        <v>89.701743508270113</v>
      </c>
      <c r="O60" s="3">
        <f t="shared" si="7"/>
        <v>10.298256491729887</v>
      </c>
    </row>
    <row r="61" spans="1:15" x14ac:dyDescent="0.25">
      <c r="A61" s="2">
        <v>16370000</v>
      </c>
      <c r="B61" s="2">
        <v>-0.14813928300000001</v>
      </c>
      <c r="C61" s="2">
        <v>-7.7363923000000001E-2</v>
      </c>
      <c r="D61" s="2">
        <v>9.3749373999999996E-2</v>
      </c>
      <c r="E61" s="2">
        <v>-9.3621723000000004E-2</v>
      </c>
      <c r="F61" s="3"/>
      <c r="G61" s="3">
        <f t="shared" si="1"/>
        <v>16.37</v>
      </c>
      <c r="H61" s="3">
        <f t="shared" si="2"/>
        <v>1.4013177774492929</v>
      </c>
      <c r="I61" s="4">
        <f t="shared" si="3"/>
        <v>17.556245951786323</v>
      </c>
      <c r="J61" s="4">
        <f>IMABS('LoadResistor 2400 Ohm LossCalib'!G56)</f>
        <v>16.91</v>
      </c>
      <c r="K61" s="4">
        <f t="shared" si="4"/>
        <v>0.64624595178632305</v>
      </c>
      <c r="L61" s="4">
        <f t="shared" si="0"/>
        <v>0.123026491682032</v>
      </c>
      <c r="M61" s="4">
        <f t="shared" si="5"/>
        <v>0.52321946010429099</v>
      </c>
      <c r="N61" s="3">
        <f t="shared" si="6"/>
        <v>88.649859981674922</v>
      </c>
      <c r="O61" s="3">
        <f t="shared" si="7"/>
        <v>11.350140018325078</v>
      </c>
    </row>
    <row r="62" spans="1:15" x14ac:dyDescent="0.25">
      <c r="A62" s="2">
        <v>16660000</v>
      </c>
      <c r="B62" s="2">
        <v>-0.15044484999999999</v>
      </c>
      <c r="C62" s="2">
        <v>-7.5902417E-2</v>
      </c>
      <c r="D62" s="2">
        <v>9.2378608000000001E-2</v>
      </c>
      <c r="E62" s="2">
        <v>-9.5026575000000002E-2</v>
      </c>
      <c r="F62" s="3"/>
      <c r="G62" s="3">
        <f t="shared" si="1"/>
        <v>16.66</v>
      </c>
      <c r="H62" s="3">
        <f t="shared" si="2"/>
        <v>1.4053137855780935</v>
      </c>
      <c r="I62" s="4">
        <f t="shared" si="3"/>
        <v>17.553801031980665</v>
      </c>
      <c r="J62" s="4">
        <f>IMABS('LoadResistor 2400 Ohm LossCalib'!G57)</f>
        <v>16.89</v>
      </c>
      <c r="K62" s="4">
        <f t="shared" si="4"/>
        <v>0.66380103198066465</v>
      </c>
      <c r="L62" s="4">
        <f t="shared" si="0"/>
        <v>0.12510182849780474</v>
      </c>
      <c r="M62" s="4">
        <f t="shared" si="5"/>
        <v>0.53869920348285993</v>
      </c>
      <c r="N62" s="3">
        <f t="shared" si="6"/>
        <v>88.334443965494813</v>
      </c>
      <c r="O62" s="3">
        <f t="shared" si="7"/>
        <v>11.665556034505187</v>
      </c>
    </row>
    <row r="63" spans="1:15" x14ac:dyDescent="0.25">
      <c r="A63" s="2">
        <v>16950000</v>
      </c>
      <c r="B63" s="2">
        <v>-0.15275762900000001</v>
      </c>
      <c r="C63" s="2">
        <v>-7.4213214E-2</v>
      </c>
      <c r="D63" s="2">
        <v>9.0846724000000004E-2</v>
      </c>
      <c r="E63" s="2">
        <v>-9.6408143000000002E-2</v>
      </c>
      <c r="F63" s="3"/>
      <c r="G63" s="3">
        <f t="shared" si="1"/>
        <v>16.95</v>
      </c>
      <c r="H63" s="3">
        <f t="shared" si="2"/>
        <v>1.4091473828061956</v>
      </c>
      <c r="I63" s="4">
        <f t="shared" si="3"/>
        <v>17.557808558568102</v>
      </c>
      <c r="J63" s="4">
        <f>IMABS('LoadResistor 2400 Ohm LossCalib'!G58)</f>
        <v>16.920000000000002</v>
      </c>
      <c r="K63" s="4">
        <f t="shared" si="4"/>
        <v>0.63780855856809993</v>
      </c>
      <c r="L63" s="4">
        <f t="shared" si="0"/>
        <v>0.12710329013294785</v>
      </c>
      <c r="M63" s="4">
        <f t="shared" si="5"/>
        <v>0.51070526843515207</v>
      </c>
      <c r="N63" s="3">
        <f t="shared" si="6"/>
        <v>88.905672860386218</v>
      </c>
      <c r="O63" s="3">
        <f t="shared" si="7"/>
        <v>11.094327139613782</v>
      </c>
    </row>
    <row r="64" spans="1:15" x14ac:dyDescent="0.25">
      <c r="A64" s="2">
        <v>17240000</v>
      </c>
      <c r="B64" s="2">
        <v>-0.154651597</v>
      </c>
      <c r="C64" s="2">
        <v>-7.2546056999999997E-2</v>
      </c>
      <c r="D64" s="2">
        <v>8.9360147000000001E-2</v>
      </c>
      <c r="E64" s="2">
        <v>-9.7727984000000004E-2</v>
      </c>
      <c r="F64" s="3"/>
      <c r="G64" s="3">
        <f t="shared" si="1"/>
        <v>17.239999999999998</v>
      </c>
      <c r="H64" s="3">
        <f t="shared" si="2"/>
        <v>1.4120264063454211</v>
      </c>
      <c r="I64" s="4">
        <f t="shared" si="3"/>
        <v>17.560695937474527</v>
      </c>
      <c r="J64" s="4">
        <f>IMABS('LoadResistor 2400 Ohm LossCalib'!G59)</f>
        <v>16.95</v>
      </c>
      <c r="K64" s="4">
        <f t="shared" si="4"/>
        <v>0.61069593747452799</v>
      </c>
      <c r="L64" s="4">
        <f t="shared" si="0"/>
        <v>0.12861306240140954</v>
      </c>
      <c r="M64" s="4">
        <f t="shared" si="5"/>
        <v>0.48208287507311842</v>
      </c>
      <c r="N64" s="3">
        <f t="shared" si="6"/>
        <v>89.493545182583318</v>
      </c>
      <c r="O64" s="3">
        <f t="shared" si="7"/>
        <v>10.506454817416682</v>
      </c>
    </row>
    <row r="65" spans="1:15" x14ac:dyDescent="0.25">
      <c r="A65" s="2">
        <v>17530000</v>
      </c>
      <c r="B65" s="2">
        <v>-0.156559273</v>
      </c>
      <c r="C65" s="2">
        <v>-7.0599220000000004E-2</v>
      </c>
      <c r="D65" s="2">
        <v>8.7888091000000002E-2</v>
      </c>
      <c r="E65" s="2">
        <v>-9.9027507000000001E-2</v>
      </c>
      <c r="F65" s="3"/>
      <c r="G65" s="3">
        <f t="shared" si="1"/>
        <v>17.53</v>
      </c>
      <c r="H65" s="3">
        <f t="shared" si="2"/>
        <v>1.4147043325452677</v>
      </c>
      <c r="I65" s="4">
        <f t="shared" si="3"/>
        <v>17.561991645812178</v>
      </c>
      <c r="J65" s="4">
        <f>IMABS('LoadResistor 2400 Ohm LossCalib'!G60)</f>
        <v>16.93</v>
      </c>
      <c r="K65" s="4">
        <f t="shared" si="4"/>
        <v>0.63199164581217815</v>
      </c>
      <c r="L65" s="4">
        <f t="shared" si="0"/>
        <v>0.13002247785534113</v>
      </c>
      <c r="M65" s="4">
        <f t="shared" si="5"/>
        <v>0.50196916795683699</v>
      </c>
      <c r="N65" s="3">
        <f t="shared" si="6"/>
        <v>89.084692080381458</v>
      </c>
      <c r="O65" s="3">
        <f t="shared" si="7"/>
        <v>10.915307919618542</v>
      </c>
    </row>
    <row r="66" spans="1:15" x14ac:dyDescent="0.25">
      <c r="A66" s="2">
        <v>17820000</v>
      </c>
      <c r="B66" s="2">
        <v>-0.15832839900000001</v>
      </c>
      <c r="C66" s="2">
        <v>-6.8534336000000001E-2</v>
      </c>
      <c r="D66" s="2">
        <v>8.6461602999999998E-2</v>
      </c>
      <c r="E66" s="2">
        <v>-0.100311443</v>
      </c>
      <c r="F66" s="3"/>
      <c r="G66" s="3">
        <f t="shared" si="1"/>
        <v>17.82</v>
      </c>
      <c r="H66" s="3">
        <f t="shared" si="2"/>
        <v>1.4169911241160442</v>
      </c>
      <c r="I66" s="4">
        <f t="shared" si="3"/>
        <v>17.560200731779084</v>
      </c>
      <c r="J66" s="4">
        <f>IMABS('LoadResistor 2400 Ohm LossCalib'!G61)</f>
        <v>16.95</v>
      </c>
      <c r="K66" s="4">
        <f t="shared" si="4"/>
        <v>0.61020073177908429</v>
      </c>
      <c r="L66" s="4">
        <f t="shared" si="0"/>
        <v>0.13122989904797464</v>
      </c>
      <c r="M66" s="4">
        <f t="shared" si="5"/>
        <v>0.47897083273110963</v>
      </c>
      <c r="N66" s="3">
        <f t="shared" si="6"/>
        <v>89.557696932861987</v>
      </c>
      <c r="O66" s="3">
        <f t="shared" si="7"/>
        <v>10.442303067138013</v>
      </c>
    </row>
    <row r="67" spans="1:15" x14ac:dyDescent="0.25">
      <c r="A67" s="2">
        <v>18110000</v>
      </c>
      <c r="B67" s="2">
        <v>-0.15984897300000001</v>
      </c>
      <c r="C67" s="2">
        <v>-6.6425322999999994E-2</v>
      </c>
      <c r="D67" s="2">
        <v>8.4843478999999999E-2</v>
      </c>
      <c r="E67" s="2">
        <v>-0.101653508</v>
      </c>
      <c r="F67" s="3"/>
      <c r="G67" s="3">
        <f t="shared" si="1"/>
        <v>18.11</v>
      </c>
      <c r="H67" s="3">
        <f t="shared" si="2"/>
        <v>1.4186755936150013</v>
      </c>
      <c r="I67" s="4">
        <f t="shared" si="3"/>
        <v>17.561722136946042</v>
      </c>
      <c r="J67" s="4">
        <f>IMABS('LoadResistor 2400 Ohm LossCalib'!G62)</f>
        <v>16.899999999999999</v>
      </c>
      <c r="K67" s="4">
        <f t="shared" si="4"/>
        <v>0.66172213694604309</v>
      </c>
      <c r="L67" s="4">
        <f t="shared" si="0"/>
        <v>0.13212155813741247</v>
      </c>
      <c r="M67" s="4">
        <f t="shared" si="5"/>
        <v>0.52960057880863065</v>
      </c>
      <c r="N67" s="3">
        <f t="shared" si="6"/>
        <v>88.519701777035323</v>
      </c>
      <c r="O67" s="3">
        <f t="shared" si="7"/>
        <v>11.480298222964677</v>
      </c>
    </row>
    <row r="68" spans="1:15" x14ac:dyDescent="0.25">
      <c r="A68" s="2">
        <v>18400000</v>
      </c>
      <c r="B68" s="2">
        <v>-0.16170273700000001</v>
      </c>
      <c r="C68" s="2">
        <v>-6.4175478999999994E-2</v>
      </c>
      <c r="D68" s="2">
        <v>8.3209775E-2</v>
      </c>
      <c r="E68" s="2">
        <v>-0.10290645</v>
      </c>
      <c r="F68" s="3"/>
      <c r="G68" s="3">
        <f t="shared" si="1"/>
        <v>18.399999999999999</v>
      </c>
      <c r="H68" s="3">
        <f t="shared" si="2"/>
        <v>1.4212255188519416</v>
      </c>
      <c r="I68" s="4">
        <f t="shared" si="3"/>
        <v>17.5662447169024</v>
      </c>
      <c r="J68" s="4">
        <f>IMABS('LoadResistor 2400 Ohm LossCalib'!G63)</f>
        <v>16.899999999999999</v>
      </c>
      <c r="K68" s="4">
        <f t="shared" si="4"/>
        <v>0.66624471690240128</v>
      </c>
      <c r="L68" s="4">
        <f t="shared" si="0"/>
        <v>0.13347496945451276</v>
      </c>
      <c r="M68" s="4">
        <f t="shared" si="5"/>
        <v>0.53276974744788852</v>
      </c>
      <c r="N68" s="3">
        <f t="shared" si="6"/>
        <v>88.455130030745039</v>
      </c>
      <c r="O68" s="3">
        <f t="shared" si="7"/>
        <v>11.544869969254961</v>
      </c>
    </row>
    <row r="69" spans="1:15" x14ac:dyDescent="0.25">
      <c r="A69" s="2">
        <v>18690000</v>
      </c>
      <c r="B69" s="2">
        <v>-0.16271860799999999</v>
      </c>
      <c r="C69" s="2">
        <v>-6.1851862000000001E-2</v>
      </c>
      <c r="D69" s="2">
        <v>8.1638268999999999E-2</v>
      </c>
      <c r="E69" s="2">
        <v>-0.104183152</v>
      </c>
      <c r="F69" s="3"/>
      <c r="G69" s="3">
        <f t="shared" si="1"/>
        <v>18.690000000000001</v>
      </c>
      <c r="H69" s="3">
        <f t="shared" si="2"/>
        <v>1.4215348952477127</v>
      </c>
      <c r="I69" s="4">
        <f t="shared" si="3"/>
        <v>17.564922708077074</v>
      </c>
      <c r="J69" s="4">
        <f>IMABS('LoadResistor 2400 Ohm LossCalib'!G64)</f>
        <v>16.91</v>
      </c>
      <c r="K69" s="4">
        <f t="shared" si="4"/>
        <v>0.65492270807707342</v>
      </c>
      <c r="L69" s="4">
        <f t="shared" si="0"/>
        <v>0.13363947190118544</v>
      </c>
      <c r="M69" s="4">
        <f t="shared" si="5"/>
        <v>0.52128323617588801</v>
      </c>
      <c r="N69" s="3">
        <f t="shared" si="6"/>
        <v>88.689391740798115</v>
      </c>
      <c r="O69" s="3">
        <f t="shared" si="7"/>
        <v>11.310608259201885</v>
      </c>
    </row>
    <row r="70" spans="1:15" x14ac:dyDescent="0.25">
      <c r="A70" s="2">
        <v>18980000</v>
      </c>
      <c r="B70" s="2">
        <v>-0.163866594</v>
      </c>
      <c r="C70" s="2">
        <v>-5.9134233000000001E-2</v>
      </c>
      <c r="D70" s="2">
        <v>8.0068192999999996E-2</v>
      </c>
      <c r="E70" s="2">
        <v>-0.105388708</v>
      </c>
      <c r="F70" s="3"/>
      <c r="G70" s="3">
        <f t="shared" si="1"/>
        <v>18.98</v>
      </c>
      <c r="H70" s="3">
        <f t="shared" si="2"/>
        <v>1.4219231990973693</v>
      </c>
      <c r="I70" s="4">
        <f t="shared" si="3"/>
        <v>17.565230318728545</v>
      </c>
      <c r="J70" s="4">
        <f>IMABS('LoadResistor 2400 Ohm LossCalib'!G65)</f>
        <v>16.91</v>
      </c>
      <c r="K70" s="4">
        <f t="shared" si="4"/>
        <v>0.65523031872854531</v>
      </c>
      <c r="L70" s="4">
        <f t="shared" si="0"/>
        <v>0.13384603232951819</v>
      </c>
      <c r="M70" s="4">
        <f t="shared" si="5"/>
        <v>0.52138428639902712</v>
      </c>
      <c r="N70" s="3">
        <f t="shared" si="6"/>
        <v>88.687328168973849</v>
      </c>
      <c r="O70" s="3">
        <f t="shared" si="7"/>
        <v>11.312671831026151</v>
      </c>
    </row>
    <row r="71" spans="1:15" x14ac:dyDescent="0.25">
      <c r="A71" s="2">
        <v>19270000</v>
      </c>
      <c r="B71" s="2">
        <v>-0.16466815700000001</v>
      </c>
      <c r="C71" s="2">
        <v>-5.6525750999999999E-2</v>
      </c>
      <c r="D71" s="2">
        <v>7.8496776000000004E-2</v>
      </c>
      <c r="E71" s="2">
        <v>-0.10666354</v>
      </c>
      <c r="F71" s="3"/>
      <c r="G71" s="3">
        <f t="shared" si="1"/>
        <v>19.27</v>
      </c>
      <c r="H71" s="3">
        <f t="shared" si="2"/>
        <v>1.4216002776951677</v>
      </c>
      <c r="I71" s="4">
        <f t="shared" si="3"/>
        <v>17.55998772075268</v>
      </c>
      <c r="J71" s="4">
        <f>IMABS('LoadResistor 2400 Ohm LossCalib'!G66)</f>
        <v>16.899999999999999</v>
      </c>
      <c r="K71" s="4">
        <f t="shared" si="4"/>
        <v>0.65998772075268164</v>
      </c>
      <c r="L71" s="4">
        <f t="shared" si="0"/>
        <v>0.13367424541587331</v>
      </c>
      <c r="M71" s="4">
        <f t="shared" si="5"/>
        <v>0.52631347533680839</v>
      </c>
      <c r="N71" s="3">
        <f t="shared" si="6"/>
        <v>88.586726244406833</v>
      </c>
      <c r="O71" s="3">
        <f t="shared" si="7"/>
        <v>11.413273755593167</v>
      </c>
    </row>
    <row r="72" spans="1:15" x14ac:dyDescent="0.25">
      <c r="A72" s="2">
        <v>19560000</v>
      </c>
      <c r="B72" s="2">
        <v>-0.165429934</v>
      </c>
      <c r="C72" s="2">
        <v>-5.3608800999999998E-2</v>
      </c>
      <c r="D72" s="2">
        <v>7.6849452999999998E-2</v>
      </c>
      <c r="E72" s="2">
        <v>-0.107843913</v>
      </c>
      <c r="F72" s="3"/>
      <c r="G72" s="3">
        <f t="shared" si="1"/>
        <v>19.559999999999999</v>
      </c>
      <c r="H72" s="3">
        <f t="shared" si="2"/>
        <v>1.4210123541467186</v>
      </c>
      <c r="I72" s="4">
        <f t="shared" si="3"/>
        <v>17.560657979215225</v>
      </c>
      <c r="J72" s="4">
        <f>IMABS('LoadResistor 2400 Ohm LossCalib'!G67)</f>
        <v>16.940000000000001</v>
      </c>
      <c r="K72" s="4">
        <f t="shared" si="4"/>
        <v>0.62065797921522403</v>
      </c>
      <c r="L72" s="4">
        <f t="shared" ref="L72:L108" si="8">-10*LOG((1-IMABS(COMPLEX(B72,C72))^2))</f>
        <v>0.13336166217136416</v>
      </c>
      <c r="M72" s="4">
        <f t="shared" si="5"/>
        <v>0.48729631704385989</v>
      </c>
      <c r="N72" s="3">
        <f t="shared" si="6"/>
        <v>89.386178063755466</v>
      </c>
      <c r="O72" s="3">
        <f t="shared" si="7"/>
        <v>10.613821936244534</v>
      </c>
    </row>
    <row r="73" spans="1:15" x14ac:dyDescent="0.25">
      <c r="A73" s="2">
        <v>19850000</v>
      </c>
      <c r="B73" s="2">
        <v>-0.166114926</v>
      </c>
      <c r="C73" s="2">
        <v>-5.0696399000000003E-2</v>
      </c>
      <c r="D73" s="2">
        <v>7.5196303000000006E-2</v>
      </c>
      <c r="E73" s="2">
        <v>-0.108938746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1.4203660472738509</v>
      </c>
      <c r="I73" s="4">
        <f t="shared" ref="I73:I108" si="11">IMABS(-20*LOG10(IMABS(COMPLEX(D73,E73))))</f>
        <v>17.564129936902166</v>
      </c>
      <c r="J73" s="4">
        <f>IMABS('LoadResistor 2400 Ohm LossCalib'!G68)</f>
        <v>16.940000000000001</v>
      </c>
      <c r="K73" s="4">
        <f t="shared" ref="K73:K108" si="12">I73-J73</f>
        <v>0.62412993690216467</v>
      </c>
      <c r="L73" s="4">
        <f t="shared" si="8"/>
        <v>0.13301830485050106</v>
      </c>
      <c r="M73" s="4">
        <f t="shared" ref="M73:M108" si="13">K73-L73</f>
        <v>0.49111163205166364</v>
      </c>
      <c r="N73" s="3">
        <f t="shared" ref="N73:N108" si="14">POWER(10,-M73/10) * 100</f>
        <v>89.307686007563788</v>
      </c>
      <c r="O73" s="3">
        <f t="shared" ref="O73:O108" si="15">100-N73</f>
        <v>10.692313992436212</v>
      </c>
    </row>
    <row r="74" spans="1:15" x14ac:dyDescent="0.25">
      <c r="A74" s="2">
        <v>20140000</v>
      </c>
      <c r="B74" s="2">
        <v>-0.16658848500000001</v>
      </c>
      <c r="C74" s="2">
        <v>-4.7908752999999998E-2</v>
      </c>
      <c r="D74" s="2">
        <v>7.3411948000000005E-2</v>
      </c>
      <c r="E74" s="2">
        <v>-0.110110193</v>
      </c>
      <c r="F74" s="3"/>
      <c r="G74" s="3">
        <f t="shared" si="9"/>
        <v>20.14</v>
      </c>
      <c r="H74" s="3">
        <f t="shared" si="10"/>
        <v>1.4193761762146659</v>
      </c>
      <c r="I74" s="4">
        <f t="shared" si="11"/>
        <v>17.566253494128542</v>
      </c>
      <c r="J74" s="4">
        <f>IMABS('LoadResistor 2400 Ohm LossCalib'!G69)</f>
        <v>16.940000000000001</v>
      </c>
      <c r="K74" s="4">
        <f t="shared" si="12"/>
        <v>0.62625349412854092</v>
      </c>
      <c r="L74" s="4">
        <f t="shared" si="8"/>
        <v>0.13249296818317197</v>
      </c>
      <c r="M74" s="4">
        <f t="shared" si="13"/>
        <v>0.49376052594536896</v>
      </c>
      <c r="N74" s="3">
        <f t="shared" si="14"/>
        <v>89.253231147077273</v>
      </c>
      <c r="O74" s="3">
        <f t="shared" si="15"/>
        <v>10.746768852922727</v>
      </c>
    </row>
    <row r="75" spans="1:15" x14ac:dyDescent="0.25">
      <c r="A75" s="2">
        <v>20430000</v>
      </c>
      <c r="B75" s="2">
        <v>-0.16677019000000001</v>
      </c>
      <c r="C75" s="2">
        <v>-4.4878859E-2</v>
      </c>
      <c r="D75" s="2">
        <v>7.1768580999999998E-2</v>
      </c>
      <c r="E75" s="2">
        <v>-0.111274927</v>
      </c>
      <c r="F75" s="3"/>
      <c r="G75" s="3">
        <f t="shared" si="9"/>
        <v>20.43</v>
      </c>
      <c r="H75" s="3">
        <f t="shared" si="10"/>
        <v>1.417512180344791</v>
      </c>
      <c r="I75" s="4">
        <f t="shared" si="11"/>
        <v>17.561477651681972</v>
      </c>
      <c r="J75" s="4">
        <f>IMABS('LoadResistor 2400 Ohm LossCalib'!G70)</f>
        <v>16.940000000000001</v>
      </c>
      <c r="K75" s="4">
        <f t="shared" si="12"/>
        <v>0.62147765168197111</v>
      </c>
      <c r="L75" s="4">
        <f t="shared" si="8"/>
        <v>0.13150551104226058</v>
      </c>
      <c r="M75" s="4">
        <f t="shared" si="13"/>
        <v>0.48997214063971051</v>
      </c>
      <c r="N75" s="3">
        <f t="shared" si="14"/>
        <v>89.33112141766189</v>
      </c>
      <c r="O75" s="3">
        <f t="shared" si="15"/>
        <v>10.66887858233811</v>
      </c>
    </row>
    <row r="76" spans="1:15" x14ac:dyDescent="0.25">
      <c r="A76" s="2">
        <v>20720000</v>
      </c>
      <c r="B76" s="2">
        <v>-0.16670297000000001</v>
      </c>
      <c r="C76" s="2">
        <v>-4.1919394999999998E-2</v>
      </c>
      <c r="D76" s="2">
        <v>7.0014311999999995E-2</v>
      </c>
      <c r="E76" s="2">
        <v>-0.11239171000000001</v>
      </c>
      <c r="F76" s="3"/>
      <c r="G76" s="3">
        <f t="shared" si="9"/>
        <v>20.72</v>
      </c>
      <c r="H76" s="3">
        <f t="shared" si="10"/>
        <v>1.4151460920421324</v>
      </c>
      <c r="I76" s="4">
        <f t="shared" si="11"/>
        <v>17.561214657039319</v>
      </c>
      <c r="J76" s="4">
        <f>IMABS('LoadResistor 2400 Ohm LossCalib'!G71)</f>
        <v>16.920000000000002</v>
      </c>
      <c r="K76" s="4">
        <f t="shared" si="12"/>
        <v>0.6412146570393169</v>
      </c>
      <c r="L76" s="4">
        <f t="shared" si="8"/>
        <v>0.13025544938308539</v>
      </c>
      <c r="M76" s="4">
        <f t="shared" si="13"/>
        <v>0.51095920765623148</v>
      </c>
      <c r="N76" s="3">
        <f t="shared" si="14"/>
        <v>88.900474549511358</v>
      </c>
      <c r="O76" s="3">
        <f t="shared" si="15"/>
        <v>11.099525450488642</v>
      </c>
    </row>
    <row r="77" spans="1:15" x14ac:dyDescent="0.25">
      <c r="A77" s="2">
        <v>21010000</v>
      </c>
      <c r="B77" s="2">
        <v>-0.166374087</v>
      </c>
      <c r="C77" s="2">
        <v>-3.8491111000000001E-2</v>
      </c>
      <c r="D77" s="2">
        <v>6.8257048000000001E-2</v>
      </c>
      <c r="E77" s="2">
        <v>-0.113449051</v>
      </c>
      <c r="F77" s="3"/>
      <c r="G77" s="3">
        <f t="shared" si="9"/>
        <v>21.01</v>
      </c>
      <c r="H77" s="3">
        <f t="shared" si="10"/>
        <v>1.4118719011074252</v>
      </c>
      <c r="I77" s="4">
        <f t="shared" si="11"/>
        <v>17.562252245670241</v>
      </c>
      <c r="J77" s="4">
        <f>IMABS('LoadResistor 2400 Ohm LossCalib'!G72)</f>
        <v>16.95</v>
      </c>
      <c r="K77" s="4">
        <f t="shared" si="12"/>
        <v>0.61225224567024128</v>
      </c>
      <c r="L77" s="4">
        <f t="shared" si="8"/>
        <v>0.12853189457306885</v>
      </c>
      <c r="M77" s="4">
        <f t="shared" si="13"/>
        <v>0.48372035109717243</v>
      </c>
      <c r="N77" s="3">
        <f t="shared" si="14"/>
        <v>89.459808647230062</v>
      </c>
      <c r="O77" s="3">
        <f t="shared" si="15"/>
        <v>10.540191352769938</v>
      </c>
    </row>
    <row r="78" spans="1:15" x14ac:dyDescent="0.25">
      <c r="A78" s="2">
        <v>21300000</v>
      </c>
      <c r="B78" s="2">
        <v>-0.16602124200000001</v>
      </c>
      <c r="C78" s="2">
        <v>-3.5279541999999997E-2</v>
      </c>
      <c r="D78" s="2">
        <v>6.6447964999999998E-2</v>
      </c>
      <c r="E78" s="2">
        <v>-0.114500612</v>
      </c>
      <c r="F78" s="3"/>
      <c r="G78" s="3">
        <f t="shared" si="9"/>
        <v>21.3</v>
      </c>
      <c r="H78" s="3">
        <f t="shared" si="10"/>
        <v>1.4088500447511392</v>
      </c>
      <c r="I78" s="4">
        <f t="shared" si="11"/>
        <v>17.563240765593939</v>
      </c>
      <c r="J78" s="4">
        <f>IMABS('LoadResistor 2400 Ohm LossCalib'!G73)</f>
        <v>16.940000000000001</v>
      </c>
      <c r="K78" s="4">
        <f t="shared" si="12"/>
        <v>0.6232407655939376</v>
      </c>
      <c r="L78" s="4">
        <f t="shared" si="8"/>
        <v>0.12694769013770765</v>
      </c>
      <c r="M78" s="4">
        <f t="shared" si="13"/>
        <v>0.49629307545622992</v>
      </c>
      <c r="N78" s="3">
        <f t="shared" si="14"/>
        <v>89.201199094398248</v>
      </c>
      <c r="O78" s="3">
        <f t="shared" si="15"/>
        <v>10.798800905601752</v>
      </c>
    </row>
    <row r="79" spans="1:15" x14ac:dyDescent="0.25">
      <c r="A79" s="2">
        <v>21590000</v>
      </c>
      <c r="B79" s="2">
        <v>-0.16545723300000001</v>
      </c>
      <c r="C79" s="2">
        <v>-3.1928065999999998E-2</v>
      </c>
      <c r="D79" s="2">
        <v>6.4761741999999997E-2</v>
      </c>
      <c r="E79" s="2">
        <v>-0.11561234200000001</v>
      </c>
      <c r="F79" s="3"/>
      <c r="G79" s="3">
        <f t="shared" si="9"/>
        <v>21.59</v>
      </c>
      <c r="H79" s="3">
        <f t="shared" si="10"/>
        <v>1.40531951548805</v>
      </c>
      <c r="I79" s="4">
        <f t="shared" si="11"/>
        <v>17.554681467981762</v>
      </c>
      <c r="J79" s="4">
        <f>IMABS('LoadResistor 2400 Ohm LossCalib'!G74)</f>
        <v>16.88</v>
      </c>
      <c r="K79" s="4">
        <f t="shared" si="12"/>
        <v>0.67468146798176321</v>
      </c>
      <c r="L79" s="4">
        <f t="shared" si="8"/>
        <v>0.12510481236921983</v>
      </c>
      <c r="M79" s="4">
        <f t="shared" si="13"/>
        <v>0.54957665561254343</v>
      </c>
      <c r="N79" s="3">
        <f t="shared" si="14"/>
        <v>88.11347606466407</v>
      </c>
      <c r="O79" s="3">
        <f t="shared" si="15"/>
        <v>11.88652393533593</v>
      </c>
    </row>
    <row r="80" spans="1:15" x14ac:dyDescent="0.25">
      <c r="A80" s="2">
        <v>21880000</v>
      </c>
      <c r="B80" s="2">
        <v>-0.16433537000000001</v>
      </c>
      <c r="C80" s="2">
        <v>-2.8496086E-2</v>
      </c>
      <c r="D80" s="2">
        <v>6.2995120000000002E-2</v>
      </c>
      <c r="E80" s="2">
        <v>-0.11661787999999999</v>
      </c>
      <c r="F80" s="3"/>
      <c r="G80" s="3">
        <f t="shared" si="9"/>
        <v>21.88</v>
      </c>
      <c r="H80" s="3">
        <f t="shared" si="10"/>
        <v>1.4003486601350741</v>
      </c>
      <c r="I80" s="4">
        <f t="shared" si="11"/>
        <v>17.552748323852867</v>
      </c>
      <c r="J80" s="4">
        <f>IMABS('LoadResistor 2400 Ohm LossCalib'!G75)</f>
        <v>16.899999999999999</v>
      </c>
      <c r="K80" s="4">
        <f t="shared" si="12"/>
        <v>0.65274832385286885</v>
      </c>
      <c r="L80" s="4">
        <f t="shared" si="8"/>
        <v>0.12252487048024603</v>
      </c>
      <c r="M80" s="4">
        <f t="shared" si="13"/>
        <v>0.53022345337262278</v>
      </c>
      <c r="N80" s="3">
        <f t="shared" si="14"/>
        <v>88.50700699982194</v>
      </c>
      <c r="O80" s="3">
        <f t="shared" si="15"/>
        <v>11.49299300017806</v>
      </c>
    </row>
    <row r="81" spans="1:15" x14ac:dyDescent="0.25">
      <c r="A81" s="2">
        <v>22170000</v>
      </c>
      <c r="B81" s="2">
        <v>-0.163207992</v>
      </c>
      <c r="C81" s="2">
        <v>-2.4939019E-2</v>
      </c>
      <c r="D81" s="2">
        <v>6.1010330000000002E-2</v>
      </c>
      <c r="E81" s="2">
        <v>-0.11764791600000001</v>
      </c>
      <c r="F81" s="3"/>
      <c r="G81" s="3">
        <f t="shared" si="9"/>
        <v>22.17</v>
      </c>
      <c r="H81" s="3">
        <f t="shared" si="10"/>
        <v>1.3955033600071463</v>
      </c>
      <c r="I81" s="4">
        <f t="shared" si="11"/>
        <v>17.553940657029841</v>
      </c>
      <c r="J81" s="4">
        <f>IMABS('LoadResistor 2400 Ohm LossCalib'!G76)</f>
        <v>16.899999999999999</v>
      </c>
      <c r="K81" s="4">
        <f t="shared" si="12"/>
        <v>0.6539406570298425</v>
      </c>
      <c r="L81" s="4">
        <f t="shared" si="8"/>
        <v>0.12002690877534457</v>
      </c>
      <c r="M81" s="4">
        <f t="shared" si="13"/>
        <v>0.53391374825449789</v>
      </c>
      <c r="N81" s="3">
        <f t="shared" si="14"/>
        <v>88.431832609847277</v>
      </c>
      <c r="O81" s="3">
        <f t="shared" si="15"/>
        <v>11.568167390152723</v>
      </c>
    </row>
    <row r="82" spans="1:15" x14ac:dyDescent="0.25">
      <c r="A82" s="2">
        <v>22460000</v>
      </c>
      <c r="B82" s="2">
        <v>-0.161799147</v>
      </c>
      <c r="C82" s="2">
        <v>-2.1731113999999999E-2</v>
      </c>
      <c r="D82" s="2">
        <v>5.9173334000000001E-2</v>
      </c>
      <c r="E82" s="2">
        <v>-0.11863256899999999</v>
      </c>
      <c r="F82" s="3"/>
      <c r="G82" s="3">
        <f t="shared" si="9"/>
        <v>22.46</v>
      </c>
      <c r="H82" s="3">
        <f t="shared" si="10"/>
        <v>1.3902058029361497</v>
      </c>
      <c r="I82" s="4">
        <f t="shared" si="11"/>
        <v>17.551004683325658</v>
      </c>
      <c r="J82" s="4">
        <f>IMABS('LoadResistor 2400 Ohm LossCalib'!G77)</f>
        <v>16.920000000000002</v>
      </c>
      <c r="K82" s="4">
        <f t="shared" si="12"/>
        <v>0.6310046833256564</v>
      </c>
      <c r="L82" s="4">
        <f t="shared" si="8"/>
        <v>0.11731504566643622</v>
      </c>
      <c r="M82" s="4">
        <f t="shared" si="13"/>
        <v>0.51368963765922016</v>
      </c>
      <c r="N82" s="3">
        <f t="shared" si="14"/>
        <v>88.844599965723532</v>
      </c>
      <c r="O82" s="3">
        <f t="shared" si="15"/>
        <v>11.155400034276468</v>
      </c>
    </row>
    <row r="83" spans="1:15" x14ac:dyDescent="0.25">
      <c r="A83" s="2">
        <v>22750000</v>
      </c>
      <c r="B83" s="2">
        <v>-0.160058006</v>
      </c>
      <c r="C83" s="2">
        <v>-1.8180033000000002E-2</v>
      </c>
      <c r="D83" s="2">
        <v>5.7324472000000001E-2</v>
      </c>
      <c r="E83" s="2">
        <v>-0.119576416</v>
      </c>
      <c r="F83" s="3"/>
      <c r="G83" s="3">
        <f t="shared" si="9"/>
        <v>22.75</v>
      </c>
      <c r="H83" s="3">
        <f t="shared" si="10"/>
        <v>1.3840379444903137</v>
      </c>
      <c r="I83" s="4">
        <f t="shared" si="11"/>
        <v>17.548671517138544</v>
      </c>
      <c r="J83" s="4">
        <f>IMABS('LoadResistor 2400 Ohm LossCalib'!G78)</f>
        <v>16.93</v>
      </c>
      <c r="K83" s="4">
        <f t="shared" si="12"/>
        <v>0.6186715171385444</v>
      </c>
      <c r="L83" s="4">
        <f t="shared" si="8"/>
        <v>0.11418338623051438</v>
      </c>
      <c r="M83" s="4">
        <f t="shared" si="13"/>
        <v>0.50448813090803002</v>
      </c>
      <c r="N83" s="3">
        <f t="shared" si="14"/>
        <v>89.033036813488621</v>
      </c>
      <c r="O83" s="3">
        <f t="shared" si="15"/>
        <v>10.966963186511379</v>
      </c>
    </row>
    <row r="84" spans="1:15" x14ac:dyDescent="0.25">
      <c r="A84" s="2">
        <v>23040000</v>
      </c>
      <c r="B84" s="2">
        <v>-0.158407717</v>
      </c>
      <c r="C84" s="2">
        <v>-1.4633728E-2</v>
      </c>
      <c r="D84" s="2">
        <v>5.5488339999999997E-2</v>
      </c>
      <c r="E84" s="2">
        <v>-0.120472133</v>
      </c>
      <c r="F84" s="3"/>
      <c r="G84" s="3">
        <f t="shared" si="9"/>
        <v>23.04</v>
      </c>
      <c r="H84" s="3">
        <f t="shared" si="10"/>
        <v>1.3783537858470027</v>
      </c>
      <c r="I84" s="4">
        <f t="shared" si="11"/>
        <v>17.546726697472145</v>
      </c>
      <c r="J84" s="4">
        <f>IMABS('LoadResistor 2400 Ohm LossCalib'!G79)</f>
        <v>16.920000000000002</v>
      </c>
      <c r="K84" s="4">
        <f t="shared" si="12"/>
        <v>0.62672669747214371</v>
      </c>
      <c r="L84" s="4">
        <f t="shared" si="8"/>
        <v>0.11132220110092028</v>
      </c>
      <c r="M84" s="4">
        <f t="shared" si="13"/>
        <v>0.51540449637122343</v>
      </c>
      <c r="N84" s="3">
        <f t="shared" si="14"/>
        <v>88.809525640150127</v>
      </c>
      <c r="O84" s="3">
        <f t="shared" si="15"/>
        <v>11.190474359849873</v>
      </c>
    </row>
    <row r="85" spans="1:15" x14ac:dyDescent="0.25">
      <c r="A85" s="2">
        <v>23330000</v>
      </c>
      <c r="B85" s="2">
        <v>-0.15601943400000001</v>
      </c>
      <c r="C85" s="2">
        <v>-1.1302975999999999E-2</v>
      </c>
      <c r="D85" s="2">
        <v>5.3493730000000003E-2</v>
      </c>
      <c r="E85" s="2">
        <v>-0.12136224599999999</v>
      </c>
      <c r="F85" s="3"/>
      <c r="G85" s="3">
        <f t="shared" si="9"/>
        <v>23.33</v>
      </c>
      <c r="H85" s="3">
        <f t="shared" si="10"/>
        <v>1.3708714513660838</v>
      </c>
      <c r="I85" s="4">
        <f t="shared" si="11"/>
        <v>17.547249290194483</v>
      </c>
      <c r="J85" s="4">
        <f>IMABS('LoadResistor 2400 Ohm LossCalib'!G80)</f>
        <v>16.88</v>
      </c>
      <c r="K85" s="4">
        <f t="shared" si="12"/>
        <v>0.66724929019448354</v>
      </c>
      <c r="L85" s="4">
        <f t="shared" si="8"/>
        <v>0.10759290751479801</v>
      </c>
      <c r="M85" s="4">
        <f t="shared" si="13"/>
        <v>0.55965638267968554</v>
      </c>
      <c r="N85" s="3">
        <f t="shared" si="14"/>
        <v>87.909206855759223</v>
      </c>
      <c r="O85" s="3">
        <f t="shared" si="15"/>
        <v>12.090793144240777</v>
      </c>
    </row>
    <row r="86" spans="1:15" x14ac:dyDescent="0.25">
      <c r="A86" s="2">
        <v>23620000</v>
      </c>
      <c r="B86" s="2">
        <v>-0.15344585399999999</v>
      </c>
      <c r="C86" s="2">
        <v>-7.753182E-3</v>
      </c>
      <c r="D86" s="2">
        <v>5.1549240000000003E-2</v>
      </c>
      <c r="E86" s="2">
        <v>-0.122243136</v>
      </c>
      <c r="F86" s="3"/>
      <c r="G86" s="3">
        <f t="shared" si="9"/>
        <v>23.62</v>
      </c>
      <c r="H86" s="3">
        <f t="shared" si="10"/>
        <v>1.3630651096615265</v>
      </c>
      <c r="I86" s="4">
        <f t="shared" si="11"/>
        <v>17.544698511066411</v>
      </c>
      <c r="J86" s="4">
        <f>IMABS('LoadResistor 2400 Ohm LossCalib'!G81)</f>
        <v>16.88</v>
      </c>
      <c r="K86" s="4">
        <f t="shared" si="12"/>
        <v>0.66469851106641187</v>
      </c>
      <c r="L86" s="4">
        <f t="shared" si="8"/>
        <v>0.10374783229231385</v>
      </c>
      <c r="M86" s="4">
        <f t="shared" si="13"/>
        <v>0.56095067877409799</v>
      </c>
      <c r="N86" s="3">
        <f t="shared" si="14"/>
        <v>87.883011821069815</v>
      </c>
      <c r="O86" s="3">
        <f t="shared" si="15"/>
        <v>12.116988178930185</v>
      </c>
    </row>
    <row r="87" spans="1:15" x14ac:dyDescent="0.25">
      <c r="A87" s="2">
        <v>23910000</v>
      </c>
      <c r="B87" s="2">
        <v>-0.15086592700000001</v>
      </c>
      <c r="C87" s="2">
        <v>-4.3105979999999997E-3</v>
      </c>
      <c r="D87" s="2">
        <v>4.9538746000000002E-2</v>
      </c>
      <c r="E87" s="2">
        <v>-0.123217754</v>
      </c>
      <c r="F87" s="3"/>
      <c r="G87" s="3">
        <f t="shared" si="9"/>
        <v>23.91</v>
      </c>
      <c r="H87" s="3">
        <f t="shared" si="10"/>
        <v>1.3555114452983785</v>
      </c>
      <c r="I87" s="4">
        <f t="shared" si="11"/>
        <v>17.535826168167731</v>
      </c>
      <c r="J87" s="4">
        <f>IMABS('LoadResistor 2400 Ohm LossCalib'!G82)</f>
        <v>16.89</v>
      </c>
      <c r="K87" s="4">
        <f t="shared" si="12"/>
        <v>0.64582616816772997</v>
      </c>
      <c r="L87" s="4">
        <f t="shared" si="8"/>
        <v>0.10007257346539462</v>
      </c>
      <c r="M87" s="4">
        <f t="shared" si="13"/>
        <v>0.54575359470233531</v>
      </c>
      <c r="N87" s="3">
        <f t="shared" si="14"/>
        <v>88.191075829938583</v>
      </c>
      <c r="O87" s="3">
        <f t="shared" si="15"/>
        <v>11.808924170061417</v>
      </c>
    </row>
    <row r="88" spans="1:15" x14ac:dyDescent="0.25">
      <c r="A88" s="2">
        <v>24200000</v>
      </c>
      <c r="B88" s="2">
        <v>-0.148045077</v>
      </c>
      <c r="C88" s="2">
        <v>-6.91262E-4</v>
      </c>
      <c r="D88" s="2">
        <v>4.7415780999999997E-2</v>
      </c>
      <c r="E88" s="2">
        <v>-0.124061539</v>
      </c>
      <c r="F88" s="3"/>
      <c r="G88" s="3">
        <f t="shared" si="9"/>
        <v>24.2</v>
      </c>
      <c r="H88" s="3">
        <f t="shared" si="10"/>
        <v>1.3475464893250604</v>
      </c>
      <c r="I88" s="4">
        <f t="shared" si="11"/>
        <v>17.535131938925744</v>
      </c>
      <c r="J88" s="4">
        <f>IMABS('LoadResistor 2400 Ohm LossCalib'!G83)</f>
        <v>16.940000000000001</v>
      </c>
      <c r="K88" s="4">
        <f t="shared" si="12"/>
        <v>0.59513193892574279</v>
      </c>
      <c r="L88" s="4">
        <f t="shared" si="8"/>
        <v>9.6246547595376916E-2</v>
      </c>
      <c r="M88" s="4">
        <f t="shared" si="13"/>
        <v>0.49888539133036586</v>
      </c>
      <c r="N88" s="3">
        <f t="shared" si="14"/>
        <v>89.147970537610874</v>
      </c>
      <c r="O88" s="3">
        <f t="shared" si="15"/>
        <v>10.852029462389126</v>
      </c>
    </row>
    <row r="89" spans="1:15" x14ac:dyDescent="0.25">
      <c r="A89" s="2">
        <v>24490000</v>
      </c>
      <c r="B89" s="2">
        <v>-0.144500449</v>
      </c>
      <c r="C89" s="2">
        <v>2.4597780000000001E-3</v>
      </c>
      <c r="D89" s="2">
        <v>4.5447129000000003E-2</v>
      </c>
      <c r="E89" s="2">
        <v>-0.12476944099999999</v>
      </c>
      <c r="F89" s="3"/>
      <c r="G89" s="3">
        <f t="shared" si="9"/>
        <v>24.49</v>
      </c>
      <c r="H89" s="3">
        <f t="shared" si="10"/>
        <v>1.3378725794723714</v>
      </c>
      <c r="I89" s="4">
        <f t="shared" si="11"/>
        <v>17.536773652340184</v>
      </c>
      <c r="J89" s="4">
        <f>IMABS('LoadResistor 2400 Ohm LossCalib'!G84)</f>
        <v>16.88</v>
      </c>
      <c r="K89" s="4">
        <f t="shared" si="12"/>
        <v>0.65677365234018481</v>
      </c>
      <c r="L89" s="4">
        <f t="shared" si="8"/>
        <v>9.1669304166378446E-2</v>
      </c>
      <c r="M89" s="4">
        <f t="shared" si="13"/>
        <v>0.56510434817380639</v>
      </c>
      <c r="N89" s="3">
        <f t="shared" si="14"/>
        <v>87.798999132932991</v>
      </c>
      <c r="O89" s="3">
        <f t="shared" si="15"/>
        <v>12.201000867067009</v>
      </c>
    </row>
    <row r="90" spans="1:15" x14ac:dyDescent="0.25">
      <c r="A90" s="2">
        <v>24780000</v>
      </c>
      <c r="B90" s="2">
        <v>-0.14111596300000001</v>
      </c>
      <c r="C90" s="2">
        <v>6.0038319999999997E-3</v>
      </c>
      <c r="D90" s="2">
        <v>4.3358481999999997E-2</v>
      </c>
      <c r="E90" s="2">
        <v>-0.12553536800000001</v>
      </c>
      <c r="F90" s="3"/>
      <c r="G90" s="3">
        <f t="shared" si="9"/>
        <v>24.78</v>
      </c>
      <c r="H90" s="3">
        <f t="shared" si="10"/>
        <v>1.3289492262892537</v>
      </c>
      <c r="I90" s="4">
        <f t="shared" si="11"/>
        <v>17.535239080609173</v>
      </c>
      <c r="J90" s="4">
        <f>IMABS('LoadResistor 2400 Ohm LossCalib'!G85)</f>
        <v>16.93</v>
      </c>
      <c r="K90" s="4">
        <f t="shared" si="12"/>
        <v>0.60523908060917364</v>
      </c>
      <c r="L90" s="4">
        <f t="shared" si="8"/>
        <v>8.7516610871126443E-2</v>
      </c>
      <c r="M90" s="4">
        <f t="shared" si="13"/>
        <v>0.51772246973804714</v>
      </c>
      <c r="N90" s="3">
        <f t="shared" si="14"/>
        <v>88.762137704807131</v>
      </c>
      <c r="O90" s="3">
        <f t="shared" si="15"/>
        <v>11.237862295192869</v>
      </c>
    </row>
    <row r="91" spans="1:15" x14ac:dyDescent="0.25">
      <c r="A91" s="2">
        <v>25070000</v>
      </c>
      <c r="B91" s="2">
        <v>-0.137259617</v>
      </c>
      <c r="C91" s="2">
        <v>9.1696239999999995E-3</v>
      </c>
      <c r="D91" s="2">
        <v>4.1263385999999999E-2</v>
      </c>
      <c r="E91" s="2">
        <v>-0.12638314</v>
      </c>
      <c r="F91" s="3"/>
      <c r="G91" s="3">
        <f t="shared" si="9"/>
        <v>25.07</v>
      </c>
      <c r="H91" s="3">
        <f t="shared" si="10"/>
        <v>1.3190168632655568</v>
      </c>
      <c r="I91" s="4">
        <f t="shared" si="11"/>
        <v>17.526316066982023</v>
      </c>
      <c r="J91" s="4">
        <f>IMABS('LoadResistor 2400 Ohm LossCalib'!G86)</f>
        <v>16.89</v>
      </c>
      <c r="K91" s="4">
        <f t="shared" si="12"/>
        <v>0.63631606698202248</v>
      </c>
      <c r="L91" s="4">
        <f t="shared" si="8"/>
        <v>8.2974741991829526E-2</v>
      </c>
      <c r="M91" s="4">
        <f t="shared" si="13"/>
        <v>0.55334132499019295</v>
      </c>
      <c r="N91" s="3">
        <f t="shared" si="14"/>
        <v>88.037128244002886</v>
      </c>
      <c r="O91" s="3">
        <f t="shared" si="15"/>
        <v>11.962871755997114</v>
      </c>
    </row>
    <row r="92" spans="1:15" x14ac:dyDescent="0.25">
      <c r="A92" s="2">
        <v>25360000</v>
      </c>
      <c r="B92" s="2">
        <v>-0.132979497</v>
      </c>
      <c r="C92" s="2">
        <v>1.2416818E-2</v>
      </c>
      <c r="D92" s="2">
        <v>3.9162783999999999E-2</v>
      </c>
      <c r="E92" s="2">
        <v>-0.126997902</v>
      </c>
      <c r="F92" s="3"/>
      <c r="G92" s="3">
        <f t="shared" si="9"/>
        <v>25.36</v>
      </c>
      <c r="H92" s="3">
        <f t="shared" si="10"/>
        <v>1.3082905343451667</v>
      </c>
      <c r="I92" s="4">
        <f t="shared" si="11"/>
        <v>17.529554288848924</v>
      </c>
      <c r="J92" s="4">
        <f>IMABS('LoadResistor 2400 Ohm LossCalib'!G87)</f>
        <v>16.95</v>
      </c>
      <c r="K92" s="4">
        <f t="shared" si="12"/>
        <v>0.57955428884892513</v>
      </c>
      <c r="L92" s="4">
        <f t="shared" si="8"/>
        <v>7.8167507542271628E-2</v>
      </c>
      <c r="M92" s="4">
        <f t="shared" si="13"/>
        <v>0.50138678130665348</v>
      </c>
      <c r="N92" s="3">
        <f t="shared" si="14"/>
        <v>89.096639092461444</v>
      </c>
      <c r="O92" s="3">
        <f t="shared" si="15"/>
        <v>10.903360907538556</v>
      </c>
    </row>
    <row r="93" spans="1:15" x14ac:dyDescent="0.25">
      <c r="A93" s="2">
        <v>25650000</v>
      </c>
      <c r="B93" s="2">
        <v>-0.12868303</v>
      </c>
      <c r="C93" s="2">
        <v>1.542077E-2</v>
      </c>
      <c r="D93" s="2">
        <v>3.7079527000000001E-2</v>
      </c>
      <c r="E93" s="2">
        <v>-0.127769261</v>
      </c>
      <c r="F93" s="3"/>
      <c r="G93" s="3">
        <f t="shared" si="9"/>
        <v>25.65</v>
      </c>
      <c r="H93" s="3">
        <f t="shared" si="10"/>
        <v>1.2978039190725734</v>
      </c>
      <c r="I93" s="4">
        <f t="shared" si="11"/>
        <v>17.520297914003514</v>
      </c>
      <c r="J93" s="4">
        <f>IMABS('LoadResistor 2400 Ohm LossCalib'!G88)</f>
        <v>16.86</v>
      </c>
      <c r="K93" s="4">
        <f t="shared" si="12"/>
        <v>0.66029791400351456</v>
      </c>
      <c r="L93" s="4">
        <f t="shared" si="8"/>
        <v>7.3568590246896493E-2</v>
      </c>
      <c r="M93" s="4">
        <f t="shared" si="13"/>
        <v>0.58672932375661802</v>
      </c>
      <c r="N93" s="3">
        <f t="shared" si="14"/>
        <v>87.362905165010801</v>
      </c>
      <c r="O93" s="3">
        <f t="shared" si="15"/>
        <v>12.637094834989199</v>
      </c>
    </row>
    <row r="94" spans="1:15" x14ac:dyDescent="0.25">
      <c r="A94" s="2">
        <v>25940000</v>
      </c>
      <c r="B94" s="2">
        <v>-0.123770691</v>
      </c>
      <c r="C94" s="2">
        <v>1.8619105E-2</v>
      </c>
      <c r="D94" s="2">
        <v>3.4877511999999999E-2</v>
      </c>
      <c r="E94" s="2">
        <v>-0.128424555</v>
      </c>
      <c r="F94" s="3"/>
      <c r="G94" s="3">
        <f t="shared" si="9"/>
        <v>25.94</v>
      </c>
      <c r="H94" s="3">
        <f t="shared" si="10"/>
        <v>1.2861409799537475</v>
      </c>
      <c r="I94" s="4">
        <f t="shared" si="11"/>
        <v>17.517984290989993</v>
      </c>
      <c r="J94" s="4">
        <f>IMABS('LoadResistor 2400 Ohm LossCalib'!G89)</f>
        <v>16.920000000000002</v>
      </c>
      <c r="K94" s="4">
        <f t="shared" si="12"/>
        <v>0.59798429098999151</v>
      </c>
      <c r="L94" s="4">
        <f t="shared" si="8"/>
        <v>6.8574496514817229E-2</v>
      </c>
      <c r="M94" s="4">
        <f t="shared" si="13"/>
        <v>0.52940979447517433</v>
      </c>
      <c r="N94" s="3">
        <f t="shared" si="14"/>
        <v>88.523590507829013</v>
      </c>
      <c r="O94" s="3">
        <f t="shared" si="15"/>
        <v>11.476409492170987</v>
      </c>
    </row>
    <row r="95" spans="1:15" x14ac:dyDescent="0.25">
      <c r="A95" s="2">
        <v>26230000</v>
      </c>
      <c r="B95" s="2">
        <v>-0.118729479</v>
      </c>
      <c r="C95" s="2">
        <v>2.1266641999999999E-2</v>
      </c>
      <c r="D95" s="2">
        <v>3.2693877000000003E-2</v>
      </c>
      <c r="E95" s="2">
        <v>-0.128999799</v>
      </c>
      <c r="F95" s="3"/>
      <c r="G95" s="3">
        <f t="shared" si="9"/>
        <v>26.23</v>
      </c>
      <c r="H95" s="3">
        <f t="shared" si="10"/>
        <v>1.2743272274940574</v>
      </c>
      <c r="I95" s="4">
        <f t="shared" si="11"/>
        <v>17.517854179727127</v>
      </c>
      <c r="J95" s="4">
        <f>IMABS('LoadResistor 2400 Ohm LossCalib'!G90)</f>
        <v>16.86</v>
      </c>
      <c r="K95" s="4">
        <f t="shared" si="12"/>
        <v>0.65785417972712779</v>
      </c>
      <c r="L95" s="4">
        <f t="shared" si="8"/>
        <v>6.3649474965294925E-2</v>
      </c>
      <c r="M95" s="4">
        <f t="shared" si="13"/>
        <v>0.59420470476183285</v>
      </c>
      <c r="N95" s="3">
        <f t="shared" si="14"/>
        <v>87.212659353568327</v>
      </c>
      <c r="O95" s="3">
        <f t="shared" si="15"/>
        <v>12.787340646431673</v>
      </c>
    </row>
    <row r="96" spans="1:15" x14ac:dyDescent="0.25">
      <c r="A96" s="2">
        <v>26520000</v>
      </c>
      <c r="B96" s="2">
        <v>-0.113367944</v>
      </c>
      <c r="C96" s="2">
        <v>2.4165123E-2</v>
      </c>
      <c r="D96" s="2">
        <v>3.0489239000000001E-2</v>
      </c>
      <c r="E96" s="2">
        <v>-0.12962174400000001</v>
      </c>
      <c r="F96" s="3"/>
      <c r="G96" s="3">
        <f t="shared" si="9"/>
        <v>26.52</v>
      </c>
      <c r="H96" s="3">
        <f t="shared" si="10"/>
        <v>1.2622254389496665</v>
      </c>
      <c r="I96" s="4">
        <f t="shared" si="11"/>
        <v>17.512572126277909</v>
      </c>
      <c r="J96" s="4">
        <f>IMABS('LoadResistor 2400 Ohm LossCalib'!G91)</f>
        <v>16.93</v>
      </c>
      <c r="K96" s="4">
        <f t="shared" si="12"/>
        <v>0.58257212627790977</v>
      </c>
      <c r="L96" s="4">
        <f t="shared" si="8"/>
        <v>5.8748434789213107E-2</v>
      </c>
      <c r="M96" s="4">
        <f t="shared" si="13"/>
        <v>0.52382369148869667</v>
      </c>
      <c r="N96" s="3">
        <f t="shared" si="14"/>
        <v>88.637527036221272</v>
      </c>
      <c r="O96" s="3">
        <f t="shared" si="15"/>
        <v>11.362472963778728</v>
      </c>
    </row>
    <row r="97" spans="1:15" x14ac:dyDescent="0.25">
      <c r="A97" s="2">
        <v>26810000</v>
      </c>
      <c r="B97" s="2">
        <v>-0.10799658199999999</v>
      </c>
      <c r="C97" s="2">
        <v>2.6473710000000001E-2</v>
      </c>
      <c r="D97" s="2">
        <v>2.8243918999999999E-2</v>
      </c>
      <c r="E97" s="2">
        <v>-0.13015903500000001</v>
      </c>
      <c r="F97" s="3"/>
      <c r="G97" s="3">
        <f t="shared" si="9"/>
        <v>26.81</v>
      </c>
      <c r="H97" s="3">
        <f t="shared" si="10"/>
        <v>1.2502099847165675</v>
      </c>
      <c r="I97" s="4">
        <f t="shared" si="11"/>
        <v>17.510685807850585</v>
      </c>
      <c r="J97" s="4">
        <f>IMABS('LoadResistor 2400 Ohm LossCalib'!G92)</f>
        <v>16.91</v>
      </c>
      <c r="K97" s="4">
        <f t="shared" si="12"/>
        <v>0.60068580785058501</v>
      </c>
      <c r="L97" s="4">
        <f t="shared" si="8"/>
        <v>5.4031404718180721E-2</v>
      </c>
      <c r="M97" s="4">
        <f t="shared" si="13"/>
        <v>0.54665440313240432</v>
      </c>
      <c r="N97" s="3">
        <f t="shared" si="14"/>
        <v>88.172785239237911</v>
      </c>
      <c r="O97" s="3">
        <f t="shared" si="15"/>
        <v>11.827214760762089</v>
      </c>
    </row>
    <row r="98" spans="1:15" x14ac:dyDescent="0.25">
      <c r="A98" s="2">
        <v>27100000</v>
      </c>
      <c r="B98" s="2">
        <v>-0.10163514999999999</v>
      </c>
      <c r="C98" s="2">
        <v>2.8660789999999998E-2</v>
      </c>
      <c r="D98" s="2">
        <v>2.5867277000000001E-2</v>
      </c>
      <c r="E98" s="2">
        <v>-0.13072161299999999</v>
      </c>
      <c r="F98" s="3"/>
      <c r="G98" s="3">
        <f t="shared" si="9"/>
        <v>27.1</v>
      </c>
      <c r="H98" s="3">
        <f t="shared" si="10"/>
        <v>1.2361334071733725</v>
      </c>
      <c r="I98" s="4">
        <f t="shared" si="11"/>
        <v>17.506241411451199</v>
      </c>
      <c r="J98" s="4">
        <f>IMABS('LoadResistor 2400 Ohm LossCalib'!G93)</f>
        <v>16.91</v>
      </c>
      <c r="K98" s="4">
        <f t="shared" si="12"/>
        <v>0.59624141145119935</v>
      </c>
      <c r="L98" s="4">
        <f t="shared" si="8"/>
        <v>4.8700848251043524E-2</v>
      </c>
      <c r="M98" s="4">
        <f t="shared" si="13"/>
        <v>0.54754056320015587</v>
      </c>
      <c r="N98" s="3">
        <f t="shared" si="14"/>
        <v>88.154795779653341</v>
      </c>
      <c r="O98" s="3">
        <f t="shared" si="15"/>
        <v>11.845204220346659</v>
      </c>
    </row>
    <row r="99" spans="1:15" x14ac:dyDescent="0.25">
      <c r="A99" s="2">
        <v>27390000</v>
      </c>
      <c r="B99" s="2">
        <v>-9.5694623000000006E-2</v>
      </c>
      <c r="C99" s="2">
        <v>3.1158924000000001E-2</v>
      </c>
      <c r="D99" s="2">
        <v>2.3643204000000001E-2</v>
      </c>
      <c r="E99" s="2">
        <v>-0.131255179</v>
      </c>
      <c r="F99" s="3"/>
      <c r="G99" s="3">
        <f t="shared" si="9"/>
        <v>27.39</v>
      </c>
      <c r="H99" s="3">
        <f t="shared" si="10"/>
        <v>1.2238027314800521</v>
      </c>
      <c r="I99" s="4">
        <f t="shared" si="11"/>
        <v>17.498991723234582</v>
      </c>
      <c r="J99" s="4">
        <f>IMABS('LoadResistor 2400 Ohm LossCalib'!G94)</f>
        <v>16.95</v>
      </c>
      <c r="K99" s="4">
        <f t="shared" si="12"/>
        <v>0.54899172323458245</v>
      </c>
      <c r="L99" s="4">
        <f t="shared" si="8"/>
        <v>4.4211091531885183E-2</v>
      </c>
      <c r="M99" s="4">
        <f t="shared" si="13"/>
        <v>0.50478063170269727</v>
      </c>
      <c r="N99" s="3">
        <f t="shared" si="14"/>
        <v>89.027040569432629</v>
      </c>
      <c r="O99" s="3">
        <f t="shared" si="15"/>
        <v>10.972959430567371</v>
      </c>
    </row>
    <row r="100" spans="1:15" x14ac:dyDescent="0.25">
      <c r="A100" s="2">
        <v>27680000</v>
      </c>
      <c r="B100" s="2">
        <v>-8.9003622000000004E-2</v>
      </c>
      <c r="C100" s="2">
        <v>3.3153730999999999E-2</v>
      </c>
      <c r="D100" s="2">
        <v>2.1184519999999998E-2</v>
      </c>
      <c r="E100" s="2">
        <v>-0.13163588900000001</v>
      </c>
      <c r="F100" s="3"/>
      <c r="G100" s="3">
        <f t="shared" si="9"/>
        <v>27.68</v>
      </c>
      <c r="H100" s="3">
        <f t="shared" si="10"/>
        <v>1.2098909547439944</v>
      </c>
      <c r="I100" s="4">
        <f t="shared" si="11"/>
        <v>17.501466295906511</v>
      </c>
      <c r="J100" s="4">
        <f>IMABS('LoadResistor 2400 Ohm LossCalib'!G95)</f>
        <v>16.93</v>
      </c>
      <c r="K100" s="4">
        <f t="shared" si="12"/>
        <v>0.57146629590651088</v>
      </c>
      <c r="L100" s="4">
        <f t="shared" si="8"/>
        <v>3.9354673759547758E-2</v>
      </c>
      <c r="M100" s="4">
        <f t="shared" si="13"/>
        <v>0.53211162214696317</v>
      </c>
      <c r="N100" s="3">
        <f t="shared" si="14"/>
        <v>88.46853544403146</v>
      </c>
      <c r="O100" s="3">
        <f t="shared" si="15"/>
        <v>11.53146455596854</v>
      </c>
    </row>
    <row r="101" spans="1:15" x14ac:dyDescent="0.25">
      <c r="A101" s="2">
        <v>27970000</v>
      </c>
      <c r="B101" s="2">
        <v>-8.2230082999999995E-2</v>
      </c>
      <c r="C101" s="2">
        <v>3.4735507999999998E-2</v>
      </c>
      <c r="D101" s="2">
        <v>1.8845549999999999E-2</v>
      </c>
      <c r="E101" s="2">
        <v>-0.132010295</v>
      </c>
      <c r="F101" s="3"/>
      <c r="G101" s="3">
        <f t="shared" si="9"/>
        <v>27.97</v>
      </c>
      <c r="H101" s="3">
        <f t="shared" si="10"/>
        <v>1.196029857978508</v>
      </c>
      <c r="I101" s="4">
        <f t="shared" si="11"/>
        <v>17.500225021868967</v>
      </c>
      <c r="J101" s="4">
        <f>IMABS('LoadResistor 2400 Ohm LossCalib'!G96)</f>
        <v>16.86</v>
      </c>
      <c r="K101" s="4">
        <f t="shared" si="12"/>
        <v>0.64022502186896801</v>
      </c>
      <c r="L101" s="4">
        <f t="shared" si="8"/>
        <v>3.4744683230644231E-2</v>
      </c>
      <c r="M101" s="4">
        <f t="shared" si="13"/>
        <v>0.60548033863832373</v>
      </c>
      <c r="N101" s="3">
        <f t="shared" si="14"/>
        <v>86.986521886051989</v>
      </c>
      <c r="O101" s="3">
        <f t="shared" si="15"/>
        <v>13.013478113948011</v>
      </c>
    </row>
    <row r="102" spans="1:15" x14ac:dyDescent="0.25">
      <c r="A102" s="2">
        <v>28260000</v>
      </c>
      <c r="B102" s="2">
        <v>-7.4977404999999997E-2</v>
      </c>
      <c r="C102" s="2">
        <v>3.6472812E-2</v>
      </c>
      <c r="D102" s="2">
        <v>1.6420297E-2</v>
      </c>
      <c r="E102" s="2">
        <v>-0.13237422700000001</v>
      </c>
      <c r="F102" s="3"/>
      <c r="G102" s="3">
        <f t="shared" si="9"/>
        <v>28.26</v>
      </c>
      <c r="H102" s="3">
        <f t="shared" si="10"/>
        <v>1.1819243067938021</v>
      </c>
      <c r="I102" s="4">
        <f t="shared" si="11"/>
        <v>17.497615090448491</v>
      </c>
      <c r="J102" s="4">
        <f>IMABS('LoadResistor 2400 Ohm LossCalib'!G97)</f>
        <v>16.920000000000002</v>
      </c>
      <c r="K102" s="4">
        <f t="shared" si="12"/>
        <v>0.57761509044848935</v>
      </c>
      <c r="L102" s="4">
        <f t="shared" si="8"/>
        <v>3.029705253651048E-2</v>
      </c>
      <c r="M102" s="4">
        <f t="shared" si="13"/>
        <v>0.54731803791197886</v>
      </c>
      <c r="N102" s="3">
        <f t="shared" si="14"/>
        <v>88.159312800873707</v>
      </c>
      <c r="O102" s="3">
        <f t="shared" si="15"/>
        <v>11.840687199126293</v>
      </c>
    </row>
    <row r="103" spans="1:15" x14ac:dyDescent="0.25">
      <c r="A103" s="2">
        <v>28550000</v>
      </c>
      <c r="B103" s="2">
        <v>-6.7536599000000003E-2</v>
      </c>
      <c r="C103" s="2">
        <v>3.7369645999999999E-2</v>
      </c>
      <c r="D103" s="2">
        <v>1.4028555999999999E-2</v>
      </c>
      <c r="E103" s="2">
        <v>-0.132656306</v>
      </c>
      <c r="F103" s="3"/>
      <c r="G103" s="3">
        <f t="shared" si="9"/>
        <v>28.55</v>
      </c>
      <c r="H103" s="3">
        <f t="shared" si="10"/>
        <v>1.1672840430125169</v>
      </c>
      <c r="I103" s="4">
        <f t="shared" si="11"/>
        <v>17.497143104852597</v>
      </c>
      <c r="J103" s="4">
        <f>IMABS('LoadResistor 2400 Ohm LossCalib'!G98)</f>
        <v>16.87</v>
      </c>
      <c r="K103" s="4">
        <f t="shared" si="12"/>
        <v>0.62714310485259617</v>
      </c>
      <c r="L103" s="4">
        <f t="shared" si="8"/>
        <v>2.5951268684277596E-2</v>
      </c>
      <c r="M103" s="4">
        <f t="shared" si="13"/>
        <v>0.60119183616831862</v>
      </c>
      <c r="N103" s="3">
        <f t="shared" si="14"/>
        <v>87.072460384679559</v>
      </c>
      <c r="O103" s="3">
        <f t="shared" si="15"/>
        <v>12.927539615320441</v>
      </c>
    </row>
    <row r="104" spans="1:15" x14ac:dyDescent="0.25">
      <c r="A104" s="2">
        <v>28840000</v>
      </c>
      <c r="B104" s="2">
        <v>-6.0126594999999998E-2</v>
      </c>
      <c r="C104" s="2">
        <v>3.8415669999999999E-2</v>
      </c>
      <c r="D104" s="2">
        <v>1.1498302E-2</v>
      </c>
      <c r="E104" s="2">
        <v>-0.132919386</v>
      </c>
      <c r="F104" s="3"/>
      <c r="G104" s="3">
        <f t="shared" si="9"/>
        <v>28.84</v>
      </c>
      <c r="H104" s="3">
        <f t="shared" si="10"/>
        <v>1.1536663362026012</v>
      </c>
      <c r="I104" s="4">
        <f t="shared" si="11"/>
        <v>17.495855087888515</v>
      </c>
      <c r="J104" s="4">
        <f>IMABS('LoadResistor 2400 Ohm LossCalib'!G99)</f>
        <v>16.899999999999999</v>
      </c>
      <c r="K104" s="4">
        <f t="shared" si="12"/>
        <v>0.59585508788851627</v>
      </c>
      <c r="L104" s="4">
        <f t="shared" si="8"/>
        <v>2.2166278623455667E-2</v>
      </c>
      <c r="M104" s="4">
        <f t="shared" si="13"/>
        <v>0.57368880926506061</v>
      </c>
      <c r="N104" s="3">
        <f t="shared" si="14"/>
        <v>87.625623069435193</v>
      </c>
      <c r="O104" s="3">
        <f t="shared" si="15"/>
        <v>12.374376930564807</v>
      </c>
    </row>
    <row r="105" spans="1:15" x14ac:dyDescent="0.25">
      <c r="A105" s="2">
        <v>29130000</v>
      </c>
      <c r="B105" s="2">
        <v>-5.1893061999999997E-2</v>
      </c>
      <c r="C105" s="2">
        <v>3.8946228999999999E-2</v>
      </c>
      <c r="D105" s="2">
        <v>9.0437969999999993E-3</v>
      </c>
      <c r="E105" s="2">
        <v>-0.133128941</v>
      </c>
      <c r="F105" s="3"/>
      <c r="G105" s="3">
        <f t="shared" si="9"/>
        <v>29.13</v>
      </c>
      <c r="H105" s="3">
        <f t="shared" si="10"/>
        <v>1.1387679494133982</v>
      </c>
      <c r="I105" s="4">
        <f t="shared" si="11"/>
        <v>17.494554560874857</v>
      </c>
      <c r="J105" s="4">
        <f>IMABS('LoadResistor 2400 Ohm LossCalib'!G100)</f>
        <v>16.95</v>
      </c>
      <c r="K105" s="4">
        <f t="shared" si="12"/>
        <v>0.54455456087485743</v>
      </c>
      <c r="L105" s="4">
        <f t="shared" si="8"/>
        <v>1.8321079109986149E-2</v>
      </c>
      <c r="M105" s="4">
        <f t="shared" si="13"/>
        <v>0.52623348176487128</v>
      </c>
      <c r="N105" s="3">
        <f t="shared" si="14"/>
        <v>88.588357956117861</v>
      </c>
      <c r="O105" s="3">
        <f t="shared" si="15"/>
        <v>11.411642043882139</v>
      </c>
    </row>
    <row r="106" spans="1:15" x14ac:dyDescent="0.25">
      <c r="A106" s="2">
        <v>29420000</v>
      </c>
      <c r="B106" s="2">
        <v>-4.3515185999999997E-2</v>
      </c>
      <c r="C106" s="2">
        <v>3.9500936E-2</v>
      </c>
      <c r="D106" s="2">
        <v>6.5558099999999996E-3</v>
      </c>
      <c r="E106" s="2">
        <v>-0.13328857699999999</v>
      </c>
      <c r="F106" s="3"/>
      <c r="G106" s="3">
        <f t="shared" si="9"/>
        <v>29.42</v>
      </c>
      <c r="H106" s="3">
        <f t="shared" si="10"/>
        <v>1.1248788105643714</v>
      </c>
      <c r="I106" s="4">
        <f t="shared" si="11"/>
        <v>17.493647726351668</v>
      </c>
      <c r="J106" s="4">
        <f>IMABS('LoadResistor 2400 Ohm LossCalib'!G101)</f>
        <v>16.88</v>
      </c>
      <c r="K106" s="4">
        <f t="shared" si="12"/>
        <v>0.61364772635166887</v>
      </c>
      <c r="L106" s="4">
        <f t="shared" si="8"/>
        <v>1.502604109857318E-2</v>
      </c>
      <c r="M106" s="4">
        <f t="shared" si="13"/>
        <v>0.59862168525309567</v>
      </c>
      <c r="N106" s="3">
        <f t="shared" si="14"/>
        <v>87.124005040509928</v>
      </c>
      <c r="O106" s="3">
        <f t="shared" si="15"/>
        <v>12.875994959490072</v>
      </c>
    </row>
    <row r="107" spans="1:15" x14ac:dyDescent="0.25">
      <c r="A107" s="2">
        <v>29710000</v>
      </c>
      <c r="B107" s="2">
        <v>-3.5021851999999999E-2</v>
      </c>
      <c r="C107" s="2">
        <v>3.9173193000000002E-2</v>
      </c>
      <c r="D107" s="2">
        <v>4.036642E-3</v>
      </c>
      <c r="E107" s="2">
        <v>-0.13334278699999999</v>
      </c>
      <c r="F107" s="3"/>
      <c r="G107" s="3">
        <f t="shared" si="9"/>
        <v>29.71</v>
      </c>
      <c r="H107" s="3">
        <f t="shared" si="10"/>
        <v>1.11092015011537</v>
      </c>
      <c r="I107" s="4">
        <f t="shared" si="11"/>
        <v>17.496631236671824</v>
      </c>
      <c r="J107" s="4">
        <f>IMABS('LoadResistor 2400 Ohm LossCalib'!G102)</f>
        <v>16.86</v>
      </c>
      <c r="K107" s="4">
        <f t="shared" si="12"/>
        <v>0.63663123667182475</v>
      </c>
      <c r="L107" s="4">
        <f t="shared" si="8"/>
        <v>1.2007755796353931E-2</v>
      </c>
      <c r="M107" s="4">
        <f t="shared" si="13"/>
        <v>0.62462348087547082</v>
      </c>
      <c r="N107" s="3">
        <f t="shared" si="14"/>
        <v>86.603940289174886</v>
      </c>
      <c r="O107" s="3">
        <f t="shared" si="15"/>
        <v>13.396059710825114</v>
      </c>
    </row>
    <row r="108" spans="1:15" x14ac:dyDescent="0.25">
      <c r="A108" s="2">
        <v>30000000</v>
      </c>
      <c r="B108" s="2">
        <v>-2.6092247999999998E-2</v>
      </c>
      <c r="C108" s="2">
        <v>3.8866787999999999E-2</v>
      </c>
      <c r="D108" s="2">
        <v>1.3682200000000001E-3</v>
      </c>
      <c r="E108" s="2">
        <v>-0.13341376099999999</v>
      </c>
      <c r="F108" s="3"/>
      <c r="G108" s="3">
        <f t="shared" si="9"/>
        <v>30</v>
      </c>
      <c r="H108" s="3">
        <f t="shared" si="10"/>
        <v>1.0982235953819932</v>
      </c>
      <c r="I108" s="4">
        <f t="shared" si="11"/>
        <v>17.495530710447973</v>
      </c>
      <c r="J108" s="4">
        <f>IMABS('LoadResistor 2400 Ohm LossCalib'!G103)</f>
        <v>16.89</v>
      </c>
      <c r="K108" s="4">
        <f t="shared" si="12"/>
        <v>0.60553071044797235</v>
      </c>
      <c r="L108" s="4">
        <f t="shared" si="8"/>
        <v>9.5277144113506823E-3</v>
      </c>
      <c r="M108" s="4">
        <f t="shared" si="13"/>
        <v>0.59600299603662166</v>
      </c>
      <c r="N108" s="3">
        <f t="shared" si="14"/>
        <v>87.176554520291191</v>
      </c>
      <c r="O108" s="3">
        <f t="shared" si="15"/>
        <v>12.823445479708809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D431-600A-4EDD-911A-580A5DD0FC0E}">
  <dimension ref="A1:O508"/>
  <sheetViews>
    <sheetView topLeftCell="A10"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47</v>
      </c>
    </row>
    <row r="2" spans="1:15" x14ac:dyDescent="0.25">
      <c r="A2" s="2" t="s">
        <v>23</v>
      </c>
      <c r="B2" s="2" t="s">
        <v>34</v>
      </c>
    </row>
    <row r="3" spans="1:15" x14ac:dyDescent="0.25">
      <c r="A3" s="2" t="s">
        <v>24</v>
      </c>
      <c r="B3" s="10" t="s">
        <v>35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-0.17742501099999999</v>
      </c>
      <c r="C8" s="2">
        <v>0.39082503299999999</v>
      </c>
      <c r="D8" s="2">
        <v>0.116032384</v>
      </c>
      <c r="E8" s="2">
        <v>4.9014246999999997E-2</v>
      </c>
      <c r="F8" s="3"/>
      <c r="G8" s="3">
        <f>A8/1000000</f>
        <v>1</v>
      </c>
      <c r="H8" s="3">
        <f>(1 + IMABS(COMPLEX(B8,C8)))/(1-IMABS(COMPLEX(B8,C8)))</f>
        <v>2.5039343392839686</v>
      </c>
      <c r="I8" s="4">
        <f>IMABS(-20*LOG10(IMABS(COMPLEX(D8,E8))))</f>
        <v>17.99534998658072</v>
      </c>
      <c r="J8" s="4">
        <f>IMABS('LoadResistor 2400 Ohm LossCalib'!G3)</f>
        <v>17.010000000000002</v>
      </c>
      <c r="K8" s="4">
        <f>I8-J8</f>
        <v>0.98534998658071871</v>
      </c>
      <c r="L8" s="4">
        <f t="shared" ref="L8:L71" si="0">-10*LOG((1-IMABS(COMPLEX(B8,C8))^2))</f>
        <v>0.88428991030898896</v>
      </c>
      <c r="M8" s="4">
        <f>K8-L8</f>
        <v>0.10106007627172975</v>
      </c>
      <c r="N8" s="3">
        <f>POWER(10,-M8/10) * 100</f>
        <v>97.699871468635834</v>
      </c>
      <c r="O8" s="3">
        <f>100-N8</f>
        <v>2.300128531364166</v>
      </c>
    </row>
    <row r="9" spans="1:15" x14ac:dyDescent="0.25">
      <c r="A9" s="2">
        <v>1290000</v>
      </c>
      <c r="B9" s="2">
        <v>-9.9412931999999996E-2</v>
      </c>
      <c r="C9" s="2">
        <v>0.310847282</v>
      </c>
      <c r="D9" s="2">
        <v>0.12605422699999999</v>
      </c>
      <c r="E9" s="2">
        <v>3.5377521000000002E-2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1.9689321034799097</v>
      </c>
      <c r="I9" s="4">
        <f t="shared" ref="I9:I72" si="3">IMABS(-20*LOG10(IMABS(COMPLEX(D9,E9))))</f>
        <v>17.659578368911571</v>
      </c>
      <c r="J9" s="4">
        <f>IMABS('LoadResistor 2400 Ohm LossCalib'!G4)</f>
        <v>16.920000000000002</v>
      </c>
      <c r="K9" s="4">
        <f t="shared" ref="K9:K72" si="4">I9-J9</f>
        <v>0.73957836891156958</v>
      </c>
      <c r="L9" s="4">
        <f t="shared" si="0"/>
        <v>0.48909800111686691</v>
      </c>
      <c r="M9" s="4">
        <f t="shared" ref="M9:M72" si="5">K9-L9</f>
        <v>0.25048036779470267</v>
      </c>
      <c r="N9" s="3">
        <f t="shared" ref="N9:N72" si="6">POWER(10,-M9/10) * 100</f>
        <v>94.39564606461478</v>
      </c>
      <c r="O9" s="3">
        <f t="shared" ref="O9:O72" si="7">100-N9</f>
        <v>5.6043539353852196</v>
      </c>
    </row>
    <row r="10" spans="1:15" x14ac:dyDescent="0.25">
      <c r="A10" s="2">
        <v>1580000</v>
      </c>
      <c r="B10" s="2">
        <v>-6.5156288000000007E-2</v>
      </c>
      <c r="C10" s="2">
        <v>0.24313600299999999</v>
      </c>
      <c r="D10" s="2">
        <v>0.13066185999999999</v>
      </c>
      <c r="E10" s="2">
        <v>2.3828413E-2</v>
      </c>
      <c r="F10" s="3"/>
      <c r="G10" s="3">
        <f t="shared" si="1"/>
        <v>1.58</v>
      </c>
      <c r="H10" s="3">
        <f t="shared" si="2"/>
        <v>1.6727785377351159</v>
      </c>
      <c r="I10" s="4">
        <f t="shared" si="3"/>
        <v>17.534936658672471</v>
      </c>
      <c r="J10" s="4">
        <f>IMABS('LoadResistor 2400 Ohm LossCalib'!G5)</f>
        <v>16.88</v>
      </c>
      <c r="K10" s="4">
        <f t="shared" si="4"/>
        <v>0.6549366586724723</v>
      </c>
      <c r="L10" s="4">
        <f t="shared" si="0"/>
        <v>0.28427511525380655</v>
      </c>
      <c r="M10" s="4">
        <f t="shared" si="5"/>
        <v>0.37066154341866575</v>
      </c>
      <c r="N10" s="3">
        <f t="shared" si="6"/>
        <v>91.819272120477734</v>
      </c>
      <c r="O10" s="3">
        <f t="shared" si="7"/>
        <v>8.1807278795222658</v>
      </c>
    </row>
    <row r="11" spans="1:15" x14ac:dyDescent="0.25">
      <c r="A11" s="2">
        <v>1870000</v>
      </c>
      <c r="B11" s="2">
        <v>-5.2487850000000003E-2</v>
      </c>
      <c r="C11" s="2">
        <v>0.19378292499999999</v>
      </c>
      <c r="D11" s="2">
        <v>0.13244950699999999</v>
      </c>
      <c r="E11" s="2">
        <v>1.4945886E-2</v>
      </c>
      <c r="F11" s="3"/>
      <c r="G11" s="3">
        <f t="shared" si="1"/>
        <v>1.87</v>
      </c>
      <c r="H11" s="3">
        <f t="shared" si="2"/>
        <v>1.5023945600377135</v>
      </c>
      <c r="I11" s="4">
        <f t="shared" si="3"/>
        <v>17.50404196417719</v>
      </c>
      <c r="J11" s="4">
        <f>IMABS('LoadResistor 2400 Ohm LossCalib'!G6)</f>
        <v>16.93</v>
      </c>
      <c r="K11" s="4">
        <f t="shared" si="4"/>
        <v>0.57404196417719078</v>
      </c>
      <c r="L11" s="4">
        <f t="shared" si="0"/>
        <v>0.17867580800895841</v>
      </c>
      <c r="M11" s="4">
        <f t="shared" si="5"/>
        <v>0.39536615616823234</v>
      </c>
      <c r="N11" s="3">
        <f t="shared" si="6"/>
        <v>91.298445780500856</v>
      </c>
      <c r="O11" s="3">
        <f t="shared" si="7"/>
        <v>8.701554219499144</v>
      </c>
    </row>
    <row r="12" spans="1:15" x14ac:dyDescent="0.25">
      <c r="A12" s="2">
        <v>2160000</v>
      </c>
      <c r="B12" s="2">
        <v>-4.8649142999999999E-2</v>
      </c>
      <c r="C12" s="2">
        <v>0.15832164800000001</v>
      </c>
      <c r="D12" s="2">
        <v>0.13292072699999999</v>
      </c>
      <c r="E12" s="2">
        <v>8.0346440000000005E-3</v>
      </c>
      <c r="F12" s="3"/>
      <c r="G12" s="3">
        <f t="shared" si="1"/>
        <v>2.16</v>
      </c>
      <c r="H12" s="3">
        <f t="shared" si="2"/>
        <v>1.3970110538526928</v>
      </c>
      <c r="I12" s="4">
        <f t="shared" si="3"/>
        <v>17.51230639592173</v>
      </c>
      <c r="J12" s="4">
        <f>IMABS('LoadResistor 2400 Ohm LossCalib'!G7)</f>
        <v>16.899999999999999</v>
      </c>
      <c r="K12" s="4">
        <f t="shared" si="4"/>
        <v>0.61230639592173119</v>
      </c>
      <c r="L12" s="4">
        <f t="shared" si="0"/>
        <v>0.12080239775998107</v>
      </c>
      <c r="M12" s="4">
        <f t="shared" si="5"/>
        <v>0.49150399816175011</v>
      </c>
      <c r="N12" s="3">
        <f t="shared" si="6"/>
        <v>89.299617812375345</v>
      </c>
      <c r="O12" s="3">
        <f t="shared" si="7"/>
        <v>10.700382187624655</v>
      </c>
    </row>
    <row r="13" spans="1:15" x14ac:dyDescent="0.25">
      <c r="A13" s="2">
        <v>2450000</v>
      </c>
      <c r="B13" s="2">
        <v>-4.7467738000000002E-2</v>
      </c>
      <c r="C13" s="2">
        <v>0.13204426999999999</v>
      </c>
      <c r="D13" s="2">
        <v>0.13285334400000001</v>
      </c>
      <c r="E13" s="2">
        <v>2.3277129999999999E-3</v>
      </c>
      <c r="F13" s="3"/>
      <c r="G13" s="3">
        <f t="shared" si="1"/>
        <v>2.4500000000000002</v>
      </c>
      <c r="H13" s="3">
        <f t="shared" si="2"/>
        <v>1.3264390752567234</v>
      </c>
      <c r="I13" s="4">
        <f t="shared" si="3"/>
        <v>17.53121718888595</v>
      </c>
      <c r="J13" s="4">
        <f>IMABS('LoadResistor 2400 Ohm LossCalib'!G8)</f>
        <v>16.96</v>
      </c>
      <c r="K13" s="4">
        <f t="shared" si="4"/>
        <v>0.57121718888594941</v>
      </c>
      <c r="L13" s="4">
        <f t="shared" si="0"/>
        <v>8.6360689431654869E-2</v>
      </c>
      <c r="M13" s="4">
        <f t="shared" si="5"/>
        <v>0.48485649945429454</v>
      </c>
      <c r="N13" s="3">
        <f t="shared" si="6"/>
        <v>89.436408322068772</v>
      </c>
      <c r="O13" s="3">
        <f t="shared" si="7"/>
        <v>10.563591677931228</v>
      </c>
    </row>
    <row r="14" spans="1:15" x14ac:dyDescent="0.25">
      <c r="A14" s="2">
        <v>2740000</v>
      </c>
      <c r="B14" s="2">
        <v>-4.7761298000000001E-2</v>
      </c>
      <c r="C14" s="2">
        <v>0.111943237</v>
      </c>
      <c r="D14" s="2">
        <v>0.13273538600000001</v>
      </c>
      <c r="E14" s="2">
        <v>-2.4844200000000002E-3</v>
      </c>
      <c r="F14" s="3"/>
      <c r="G14" s="3">
        <f t="shared" si="1"/>
        <v>2.74</v>
      </c>
      <c r="H14" s="3">
        <f t="shared" si="2"/>
        <v>1.2771426690394492</v>
      </c>
      <c r="I14" s="4">
        <f t="shared" si="3"/>
        <v>17.538744463018773</v>
      </c>
      <c r="J14" s="4">
        <f>IMABS('LoadResistor 2400 Ohm LossCalib'!G9)</f>
        <v>16.93</v>
      </c>
      <c r="K14" s="4">
        <f t="shared" si="4"/>
        <v>0.60874446301877327</v>
      </c>
      <c r="L14" s="4">
        <f t="shared" si="0"/>
        <v>6.4810761971184003E-2</v>
      </c>
      <c r="M14" s="4">
        <f t="shared" si="5"/>
        <v>0.54393370104758931</v>
      </c>
      <c r="N14" s="3">
        <f t="shared" si="6"/>
        <v>88.228039691741373</v>
      </c>
      <c r="O14" s="3">
        <f t="shared" si="7"/>
        <v>11.771960308258627</v>
      </c>
    </row>
    <row r="15" spans="1:15" x14ac:dyDescent="0.25">
      <c r="A15" s="2">
        <v>3030000</v>
      </c>
      <c r="B15" s="2">
        <v>-4.8040721000000002E-2</v>
      </c>
      <c r="C15" s="2">
        <v>9.5796369000000006E-2</v>
      </c>
      <c r="D15" s="2">
        <v>0.13254180500000001</v>
      </c>
      <c r="E15" s="2">
        <v>-6.8308680000000004E-3</v>
      </c>
      <c r="F15" s="3"/>
      <c r="G15" s="3">
        <f t="shared" si="1"/>
        <v>3.03</v>
      </c>
      <c r="H15" s="3">
        <f t="shared" si="2"/>
        <v>1.2400616165436518</v>
      </c>
      <c r="I15" s="4">
        <f t="shared" si="3"/>
        <v>17.541422340831204</v>
      </c>
      <c r="J15" s="4">
        <f>IMABS('LoadResistor 2400 Ohm LossCalib'!G10)</f>
        <v>16.899999999999999</v>
      </c>
      <c r="K15" s="4">
        <f t="shared" si="4"/>
        <v>0.64142234083120542</v>
      </c>
      <c r="L15" s="4">
        <f t="shared" si="0"/>
        <v>5.0166725738901678E-2</v>
      </c>
      <c r="M15" s="4">
        <f t="shared" si="5"/>
        <v>0.59125561509230373</v>
      </c>
      <c r="N15" s="3">
        <f t="shared" si="6"/>
        <v>87.271901482759873</v>
      </c>
      <c r="O15" s="3">
        <f t="shared" si="7"/>
        <v>12.728098517240127</v>
      </c>
    </row>
    <row r="16" spans="1:15" x14ac:dyDescent="0.25">
      <c r="A16" s="2">
        <v>3320000</v>
      </c>
      <c r="B16" s="2">
        <v>-4.8555288000000002E-2</v>
      </c>
      <c r="C16" s="2">
        <v>8.2381613000000006E-2</v>
      </c>
      <c r="D16" s="2">
        <v>0.13210238499999999</v>
      </c>
      <c r="E16" s="2">
        <v>-1.064532E-2</v>
      </c>
      <c r="F16" s="3"/>
      <c r="G16" s="3">
        <f t="shared" si="1"/>
        <v>3.32</v>
      </c>
      <c r="H16" s="3">
        <f t="shared" si="2"/>
        <v>1.2114746389102171</v>
      </c>
      <c r="I16" s="4">
        <f t="shared" si="3"/>
        <v>17.553675969517911</v>
      </c>
      <c r="J16" s="4">
        <f>IMABS('LoadResistor 2400 Ohm LossCalib'!G11)</f>
        <v>16.93</v>
      </c>
      <c r="K16" s="4">
        <f t="shared" si="4"/>
        <v>0.62367596951791171</v>
      </c>
      <c r="L16" s="4">
        <f t="shared" si="0"/>
        <v>3.9896081825453983E-2</v>
      </c>
      <c r="M16" s="4">
        <f t="shared" si="5"/>
        <v>0.5837798876924577</v>
      </c>
      <c r="N16" s="3">
        <f t="shared" si="6"/>
        <v>87.422256326544115</v>
      </c>
      <c r="O16" s="3">
        <f t="shared" si="7"/>
        <v>12.577743673455885</v>
      </c>
    </row>
    <row r="17" spans="1:15" x14ac:dyDescent="0.25">
      <c r="A17" s="2">
        <v>3610000</v>
      </c>
      <c r="B17" s="2">
        <v>-4.9681919999999997E-2</v>
      </c>
      <c r="C17" s="2">
        <v>7.0724271000000005E-2</v>
      </c>
      <c r="D17" s="2">
        <v>0.13176859899999999</v>
      </c>
      <c r="E17" s="2">
        <v>-1.4346355E-2</v>
      </c>
      <c r="F17" s="3"/>
      <c r="G17" s="3">
        <f t="shared" si="1"/>
        <v>3.61</v>
      </c>
      <c r="H17" s="3">
        <f t="shared" si="2"/>
        <v>1.1892147251396368</v>
      </c>
      <c r="I17" s="4">
        <f t="shared" si="3"/>
        <v>17.552583562965651</v>
      </c>
      <c r="J17" s="4">
        <f>IMABS('LoadResistor 2400 Ohm LossCalib'!G12)</f>
        <v>16.96</v>
      </c>
      <c r="K17" s="4">
        <f t="shared" si="4"/>
        <v>0.5925835629656504</v>
      </c>
      <c r="L17" s="4">
        <f t="shared" si="0"/>
        <v>3.2564518492036718E-2</v>
      </c>
      <c r="M17" s="4">
        <f t="shared" si="5"/>
        <v>0.56001904447361373</v>
      </c>
      <c r="N17" s="3">
        <f t="shared" si="6"/>
        <v>87.901866219189628</v>
      </c>
      <c r="O17" s="3">
        <f t="shared" si="7"/>
        <v>12.098133780810372</v>
      </c>
    </row>
    <row r="18" spans="1:15" x14ac:dyDescent="0.25">
      <c r="A18" s="2">
        <v>3900000</v>
      </c>
      <c r="B18" s="2">
        <v>-5.0716063999999998E-2</v>
      </c>
      <c r="C18" s="2">
        <v>6.0816187000000001E-2</v>
      </c>
      <c r="D18" s="2">
        <v>0.131282225</v>
      </c>
      <c r="E18" s="2">
        <v>-1.7577707000000001E-2</v>
      </c>
      <c r="F18" s="3"/>
      <c r="G18" s="3">
        <f t="shared" si="1"/>
        <v>3.9</v>
      </c>
      <c r="H18" s="3">
        <f t="shared" si="2"/>
        <v>1.1719958482104091</v>
      </c>
      <c r="I18" s="4">
        <f t="shared" si="3"/>
        <v>17.558714213258174</v>
      </c>
      <c r="J18" s="4">
        <f>IMABS('LoadResistor 2400 Ohm LossCalib'!G13)</f>
        <v>16.93</v>
      </c>
      <c r="K18" s="4">
        <f t="shared" si="4"/>
        <v>0.62871421325817423</v>
      </c>
      <c r="L18" s="4">
        <f t="shared" si="0"/>
        <v>2.7319169929224438E-2</v>
      </c>
      <c r="M18" s="4">
        <f t="shared" si="5"/>
        <v>0.60139504332894977</v>
      </c>
      <c r="N18" s="3">
        <f t="shared" si="6"/>
        <v>87.068386344082484</v>
      </c>
      <c r="O18" s="3">
        <f t="shared" si="7"/>
        <v>12.931613655917516</v>
      </c>
    </row>
    <row r="19" spans="1:15" x14ac:dyDescent="0.25">
      <c r="A19" s="2">
        <v>4190000</v>
      </c>
      <c r="B19" s="2">
        <v>-5.2177619000000001E-2</v>
      </c>
      <c r="C19" s="2">
        <v>5.1948121999999999E-2</v>
      </c>
      <c r="D19" s="2">
        <v>0.13082700899999999</v>
      </c>
      <c r="E19" s="2">
        <v>-2.0828672999999999E-2</v>
      </c>
      <c r="F19" s="3"/>
      <c r="G19" s="3">
        <f t="shared" si="1"/>
        <v>4.1900000000000004</v>
      </c>
      <c r="H19" s="3">
        <f t="shared" si="2"/>
        <v>1.1589603571794422</v>
      </c>
      <c r="I19" s="4">
        <f t="shared" si="3"/>
        <v>17.55734264969249</v>
      </c>
      <c r="J19" s="4">
        <f>IMABS('LoadResistor 2400 Ohm LossCalib'!G14)</f>
        <v>16.96</v>
      </c>
      <c r="K19" s="4">
        <f t="shared" si="4"/>
        <v>0.5973426496924894</v>
      </c>
      <c r="L19" s="4">
        <f t="shared" si="0"/>
        <v>2.3607635032190953E-2</v>
      </c>
      <c r="M19" s="4">
        <f t="shared" si="5"/>
        <v>0.57373501466029841</v>
      </c>
      <c r="N19" s="3">
        <f t="shared" si="6"/>
        <v>87.62469080914228</v>
      </c>
      <c r="O19" s="3">
        <f t="shared" si="7"/>
        <v>12.37530919085772</v>
      </c>
    </row>
    <row r="20" spans="1:15" x14ac:dyDescent="0.25">
      <c r="A20" s="2">
        <v>4480000</v>
      </c>
      <c r="B20" s="2">
        <v>-5.3539710999999997E-2</v>
      </c>
      <c r="C20" s="2">
        <v>4.4454543999999999E-2</v>
      </c>
      <c r="D20" s="2">
        <v>0.130282223</v>
      </c>
      <c r="E20" s="2">
        <v>-2.3989199999999999E-2</v>
      </c>
      <c r="F20" s="3"/>
      <c r="G20" s="3">
        <f t="shared" si="1"/>
        <v>4.4800000000000004</v>
      </c>
      <c r="H20" s="3">
        <f t="shared" si="2"/>
        <v>1.1495889537209785</v>
      </c>
      <c r="I20" s="4">
        <f t="shared" si="3"/>
        <v>17.557491270556479</v>
      </c>
      <c r="J20" s="4">
        <f>IMABS('LoadResistor 2400 Ohm LossCalib'!G15)</f>
        <v>16.940000000000001</v>
      </c>
      <c r="K20" s="4">
        <f t="shared" si="4"/>
        <v>0.6174912705564779</v>
      </c>
      <c r="L20" s="4">
        <f t="shared" si="0"/>
        <v>2.1082699840150571E-2</v>
      </c>
      <c r="M20" s="4">
        <f t="shared" si="5"/>
        <v>0.59640857071632736</v>
      </c>
      <c r="N20" s="3">
        <f t="shared" si="6"/>
        <v>87.168413741677114</v>
      </c>
      <c r="O20" s="3">
        <f t="shared" si="7"/>
        <v>12.831586258322886</v>
      </c>
    </row>
    <row r="21" spans="1:15" x14ac:dyDescent="0.25">
      <c r="A21" s="2">
        <v>4770000</v>
      </c>
      <c r="B21" s="2">
        <v>-5.5207318999999998E-2</v>
      </c>
      <c r="C21" s="2">
        <v>3.7585741999999998E-2</v>
      </c>
      <c r="D21" s="2">
        <v>0.12976348400000001</v>
      </c>
      <c r="E21" s="2">
        <v>-2.6988242999999999E-2</v>
      </c>
      <c r="F21" s="3"/>
      <c r="G21" s="3">
        <f t="shared" si="1"/>
        <v>4.7699999999999996</v>
      </c>
      <c r="H21" s="3">
        <f t="shared" si="2"/>
        <v>1.1431340162616204</v>
      </c>
      <c r="I21" s="4">
        <f t="shared" si="3"/>
        <v>17.553042024359456</v>
      </c>
      <c r="J21" s="4">
        <f>IMABS('LoadResistor 2400 Ohm LossCalib'!G16)</f>
        <v>16.93</v>
      </c>
      <c r="K21" s="4">
        <f t="shared" si="4"/>
        <v>0.62304202435945655</v>
      </c>
      <c r="L21" s="4">
        <f t="shared" si="0"/>
        <v>1.941519538041591E-2</v>
      </c>
      <c r="M21" s="4">
        <f t="shared" si="5"/>
        <v>0.60362682897904063</v>
      </c>
      <c r="N21" s="3">
        <f t="shared" si="6"/>
        <v>87.023654471341004</v>
      </c>
      <c r="O21" s="3">
        <f t="shared" si="7"/>
        <v>12.976345528658996</v>
      </c>
    </row>
    <row r="22" spans="1:15" x14ac:dyDescent="0.25">
      <c r="A22" s="2">
        <v>5060000</v>
      </c>
      <c r="B22" s="2">
        <v>-5.7055997999999997E-2</v>
      </c>
      <c r="C22" s="2">
        <v>3.1029240999999999E-2</v>
      </c>
      <c r="D22" s="2">
        <v>0.12914744</v>
      </c>
      <c r="E22" s="2">
        <v>-2.9890928000000001E-2</v>
      </c>
      <c r="F22" s="3"/>
      <c r="G22" s="3">
        <f t="shared" si="1"/>
        <v>5.0599999999999996</v>
      </c>
      <c r="H22" s="3">
        <f t="shared" si="2"/>
        <v>1.1389177376481934</v>
      </c>
      <c r="I22" s="4">
        <f t="shared" si="3"/>
        <v>17.551657353647723</v>
      </c>
      <c r="J22" s="4">
        <f>IMABS('LoadResistor 2400 Ohm LossCalib'!G17)</f>
        <v>16.920000000000002</v>
      </c>
      <c r="K22" s="4">
        <f t="shared" si="4"/>
        <v>0.63165735364772146</v>
      </c>
      <c r="L22" s="4">
        <f t="shared" si="0"/>
        <v>1.8358159375469633E-2</v>
      </c>
      <c r="M22" s="4">
        <f t="shared" si="5"/>
        <v>0.61329919427225188</v>
      </c>
      <c r="N22" s="3">
        <f t="shared" si="6"/>
        <v>86.830055891436857</v>
      </c>
      <c r="O22" s="3">
        <f t="shared" si="7"/>
        <v>13.169944108563143</v>
      </c>
    </row>
    <row r="23" spans="1:15" x14ac:dyDescent="0.25">
      <c r="A23" s="2">
        <v>5350000</v>
      </c>
      <c r="B23" s="2">
        <v>-5.9203788E-2</v>
      </c>
      <c r="C23" s="2">
        <v>2.5282695000000001E-2</v>
      </c>
      <c r="D23" s="2">
        <v>0.12845177899999999</v>
      </c>
      <c r="E23" s="2">
        <v>-3.2656735999999999E-2</v>
      </c>
      <c r="F23" s="3"/>
      <c r="G23" s="3">
        <f t="shared" si="1"/>
        <v>5.35</v>
      </c>
      <c r="H23" s="3">
        <f t="shared" si="2"/>
        <v>1.1376114349692106</v>
      </c>
      <c r="I23" s="4">
        <f t="shared" si="3"/>
        <v>17.553191622835932</v>
      </c>
      <c r="J23" s="4">
        <f>IMABS('LoadResistor 2400 Ohm LossCalib'!G18)</f>
        <v>16.91</v>
      </c>
      <c r="K23" s="4">
        <f t="shared" si="4"/>
        <v>0.64319162283593201</v>
      </c>
      <c r="L23" s="4">
        <f t="shared" si="0"/>
        <v>1.8035878967269974E-2</v>
      </c>
      <c r="M23" s="4">
        <f t="shared" si="5"/>
        <v>0.62515574386866202</v>
      </c>
      <c r="N23" s="3">
        <f t="shared" si="6"/>
        <v>86.593326926630951</v>
      </c>
      <c r="O23" s="3">
        <f t="shared" si="7"/>
        <v>13.406673073369049</v>
      </c>
    </row>
    <row r="24" spans="1:15" x14ac:dyDescent="0.25">
      <c r="A24" s="2">
        <v>5640000</v>
      </c>
      <c r="B24" s="2">
        <v>-6.1260554000000002E-2</v>
      </c>
      <c r="C24" s="2">
        <v>2.0026519E-2</v>
      </c>
      <c r="D24" s="2">
        <v>0.12778173300000001</v>
      </c>
      <c r="E24" s="2">
        <v>-3.5457834000000001E-2</v>
      </c>
      <c r="F24" s="3"/>
      <c r="G24" s="3">
        <f t="shared" si="1"/>
        <v>5.64</v>
      </c>
      <c r="H24" s="3">
        <f t="shared" si="2"/>
        <v>1.1377819442537833</v>
      </c>
      <c r="I24" s="4">
        <f t="shared" si="3"/>
        <v>17.548470255922943</v>
      </c>
      <c r="J24" s="4">
        <f>IMABS('LoadResistor 2400 Ohm LossCalib'!G19)</f>
        <v>16.91</v>
      </c>
      <c r="K24" s="4">
        <f t="shared" si="4"/>
        <v>0.63847025592294315</v>
      </c>
      <c r="L24" s="4">
        <f t="shared" si="0"/>
        <v>1.8077804950374934E-2</v>
      </c>
      <c r="M24" s="4">
        <f t="shared" si="5"/>
        <v>0.62039245097256823</v>
      </c>
      <c r="N24" s="3">
        <f t="shared" si="6"/>
        <v>86.688353613544095</v>
      </c>
      <c r="O24" s="3">
        <f t="shared" si="7"/>
        <v>13.311646386455905</v>
      </c>
    </row>
    <row r="25" spans="1:15" x14ac:dyDescent="0.25">
      <c r="A25" s="2">
        <v>5930000</v>
      </c>
      <c r="B25" s="2">
        <v>-6.3397019999999998E-2</v>
      </c>
      <c r="C25" s="2">
        <v>1.5150939E-2</v>
      </c>
      <c r="D25" s="2">
        <v>0.12702240000000001</v>
      </c>
      <c r="E25" s="2">
        <v>-3.8142110999999999E-2</v>
      </c>
      <c r="F25" s="3"/>
      <c r="G25" s="3">
        <f t="shared" si="1"/>
        <v>5.93</v>
      </c>
      <c r="H25" s="3">
        <f t="shared" si="2"/>
        <v>1.1394545847625699</v>
      </c>
      <c r="I25" s="4">
        <f t="shared" si="3"/>
        <v>17.54746240632635</v>
      </c>
      <c r="J25" s="4">
        <f>IMABS('LoadResistor 2400 Ohm LossCalib'!G20)</f>
        <v>16.899999999999999</v>
      </c>
      <c r="K25" s="4">
        <f t="shared" si="4"/>
        <v>0.64746240632635121</v>
      </c>
      <c r="L25" s="4">
        <f t="shared" si="0"/>
        <v>1.8491323618366952E-2</v>
      </c>
      <c r="M25" s="4">
        <f t="shared" si="5"/>
        <v>0.6289710827079843</v>
      </c>
      <c r="N25" s="3">
        <f t="shared" si="6"/>
        <v>86.517286862419809</v>
      </c>
      <c r="O25" s="3">
        <f t="shared" si="7"/>
        <v>13.482713137580191</v>
      </c>
    </row>
    <row r="26" spans="1:15" x14ac:dyDescent="0.25">
      <c r="A26" s="2">
        <v>6220000</v>
      </c>
      <c r="B26" s="2">
        <v>-6.5835564999999999E-2</v>
      </c>
      <c r="C26" s="2">
        <v>1.0768533E-2</v>
      </c>
      <c r="D26" s="2">
        <v>0.12626855000000001</v>
      </c>
      <c r="E26" s="2">
        <v>-4.0936093E-2</v>
      </c>
      <c r="F26" s="3"/>
      <c r="G26" s="3">
        <f t="shared" si="1"/>
        <v>6.22</v>
      </c>
      <c r="H26" s="3">
        <f t="shared" si="2"/>
        <v>1.1429576495817284</v>
      </c>
      <c r="I26" s="4">
        <f t="shared" si="3"/>
        <v>17.540061629414328</v>
      </c>
      <c r="J26" s="4">
        <f>IMABS('LoadResistor 2400 Ohm LossCalib'!G21)</f>
        <v>16.88</v>
      </c>
      <c r="K26" s="4">
        <f t="shared" si="4"/>
        <v>0.66006162941432933</v>
      </c>
      <c r="L26" s="4">
        <f t="shared" si="0"/>
        <v>1.9370467229097327E-2</v>
      </c>
      <c r="M26" s="4">
        <f t="shared" si="5"/>
        <v>0.64069116218523203</v>
      </c>
      <c r="N26" s="3">
        <f t="shared" si="6"/>
        <v>86.284121913299103</v>
      </c>
      <c r="O26" s="3">
        <f t="shared" si="7"/>
        <v>13.715878086700897</v>
      </c>
    </row>
    <row r="27" spans="1:15" x14ac:dyDescent="0.25">
      <c r="A27" s="2">
        <v>6510000</v>
      </c>
      <c r="B27" s="2">
        <v>-6.8293400000000004E-2</v>
      </c>
      <c r="C27" s="2">
        <v>6.8221489999999996E-3</v>
      </c>
      <c r="D27" s="2">
        <v>0.12571908500000001</v>
      </c>
      <c r="E27" s="2">
        <v>-4.3454951999999998E-2</v>
      </c>
      <c r="F27" s="3"/>
      <c r="G27" s="3">
        <f t="shared" si="1"/>
        <v>6.51</v>
      </c>
      <c r="H27" s="3">
        <f t="shared" si="2"/>
        <v>1.1473819121815971</v>
      </c>
      <c r="I27" s="4">
        <f t="shared" si="3"/>
        <v>17.521832750383332</v>
      </c>
      <c r="J27" s="4">
        <f>IMABS('LoadResistor 2400 Ohm LossCalib'!G22)</f>
        <v>16.87</v>
      </c>
      <c r="K27" s="4">
        <f t="shared" si="4"/>
        <v>0.65183275038333122</v>
      </c>
      <c r="L27" s="4">
        <f t="shared" si="0"/>
        <v>2.0505907584673799E-2</v>
      </c>
      <c r="M27" s="4">
        <f t="shared" si="5"/>
        <v>0.63132684279865736</v>
      </c>
      <c r="N27" s="3">
        <f t="shared" si="6"/>
        <v>86.470369687039152</v>
      </c>
      <c r="O27" s="3">
        <f t="shared" si="7"/>
        <v>13.529630312960848</v>
      </c>
    </row>
    <row r="28" spans="1:15" x14ac:dyDescent="0.25">
      <c r="A28" s="2">
        <v>6800000</v>
      </c>
      <c r="B28" s="2">
        <v>-7.1150921000000006E-2</v>
      </c>
      <c r="C28" s="2">
        <v>3.625858E-3</v>
      </c>
      <c r="D28" s="2">
        <v>0.12504763899999999</v>
      </c>
      <c r="E28" s="2">
        <v>-4.6291618999999999E-2</v>
      </c>
      <c r="F28" s="3"/>
      <c r="G28" s="3">
        <f t="shared" si="1"/>
        <v>6.8</v>
      </c>
      <c r="H28" s="3">
        <f t="shared" si="2"/>
        <v>1.1534163773155135</v>
      </c>
      <c r="I28" s="4">
        <f t="shared" si="3"/>
        <v>17.500724932899207</v>
      </c>
      <c r="J28" s="4">
        <f>IMABS('LoadResistor 2400 Ohm LossCalib'!G23)</f>
        <v>16.88</v>
      </c>
      <c r="K28" s="4">
        <f t="shared" si="4"/>
        <v>0.62072493289920772</v>
      </c>
      <c r="L28" s="4">
        <f t="shared" si="0"/>
        <v>2.2099183359588114E-2</v>
      </c>
      <c r="M28" s="4">
        <f t="shared" si="5"/>
        <v>0.59862574953961956</v>
      </c>
      <c r="N28" s="3">
        <f t="shared" si="6"/>
        <v>87.123923506719208</v>
      </c>
      <c r="O28" s="3">
        <f t="shared" si="7"/>
        <v>12.876076493280792</v>
      </c>
    </row>
    <row r="29" spans="1:15" x14ac:dyDescent="0.25">
      <c r="A29" s="2">
        <v>7090000</v>
      </c>
      <c r="B29" s="2">
        <v>-7.3871269000000003E-2</v>
      </c>
      <c r="C29" s="2">
        <v>4.9489100000000002E-4</v>
      </c>
      <c r="D29" s="2">
        <v>0.123465716</v>
      </c>
      <c r="E29" s="2">
        <v>-4.8778205999999998E-2</v>
      </c>
      <c r="F29" s="3"/>
      <c r="G29" s="3">
        <f t="shared" si="1"/>
        <v>7.09</v>
      </c>
      <c r="H29" s="3">
        <f t="shared" si="2"/>
        <v>1.1595308653446275</v>
      </c>
      <c r="I29" s="4">
        <f t="shared" si="3"/>
        <v>17.539177829415099</v>
      </c>
      <c r="J29" s="4">
        <f>IMABS('LoadResistor 2400 Ohm LossCalib'!G24)</f>
        <v>16.88</v>
      </c>
      <c r="K29" s="4">
        <f t="shared" si="4"/>
        <v>0.65917782941509984</v>
      </c>
      <c r="L29" s="4">
        <f t="shared" si="0"/>
        <v>2.3765264010259506E-2</v>
      </c>
      <c r="M29" s="4">
        <f t="shared" si="5"/>
        <v>0.63541256540484037</v>
      </c>
      <c r="N29" s="3">
        <f t="shared" si="6"/>
        <v>86.389059003524551</v>
      </c>
      <c r="O29" s="3">
        <f t="shared" si="7"/>
        <v>13.610940996475449</v>
      </c>
    </row>
    <row r="30" spans="1:15" x14ac:dyDescent="0.25">
      <c r="A30" s="2">
        <v>7380000</v>
      </c>
      <c r="B30" s="2">
        <v>-7.6684050000000004E-2</v>
      </c>
      <c r="C30" s="2">
        <v>-2.3564240000000002E-3</v>
      </c>
      <c r="D30" s="2">
        <v>0.122405454</v>
      </c>
      <c r="E30" s="2">
        <v>-5.1157698000000001E-2</v>
      </c>
      <c r="F30" s="3"/>
      <c r="G30" s="3">
        <f t="shared" si="1"/>
        <v>7.38</v>
      </c>
      <c r="H30" s="3">
        <f t="shared" si="2"/>
        <v>1.1661906837215805</v>
      </c>
      <c r="I30" s="4">
        <f t="shared" si="3"/>
        <v>17.544822679072926</v>
      </c>
      <c r="J30" s="4">
        <f>IMABS('LoadResistor 2400 Ohm LossCalib'!G25)</f>
        <v>16.96</v>
      </c>
      <c r="K30" s="4">
        <f t="shared" si="4"/>
        <v>0.58482267907292496</v>
      </c>
      <c r="L30" s="4">
        <f t="shared" si="0"/>
        <v>2.5638084026732476E-2</v>
      </c>
      <c r="M30" s="4">
        <f t="shared" si="5"/>
        <v>0.55918459504619245</v>
      </c>
      <c r="N30" s="3">
        <f t="shared" si="6"/>
        <v>87.918757225663853</v>
      </c>
      <c r="O30" s="3">
        <f t="shared" si="7"/>
        <v>12.081242774336147</v>
      </c>
    </row>
    <row r="31" spans="1:15" x14ac:dyDescent="0.25">
      <c r="A31" s="2">
        <v>7670000</v>
      </c>
      <c r="B31" s="2">
        <v>-7.9593352000000006E-2</v>
      </c>
      <c r="C31" s="2">
        <v>-4.7996339999999997E-3</v>
      </c>
      <c r="D31" s="2">
        <v>0.121373862</v>
      </c>
      <c r="E31" s="2">
        <v>-5.3588252000000003E-2</v>
      </c>
      <c r="F31" s="3"/>
      <c r="G31" s="3">
        <f t="shared" si="1"/>
        <v>7.67</v>
      </c>
      <c r="H31" s="3">
        <f t="shared" si="2"/>
        <v>1.173293971989894</v>
      </c>
      <c r="I31" s="4">
        <f t="shared" si="3"/>
        <v>17.544055363480485</v>
      </c>
      <c r="J31" s="4">
        <f>IMABS('LoadResistor 2400 Ohm LossCalib'!G26)</f>
        <v>16.95</v>
      </c>
      <c r="K31" s="4">
        <f t="shared" si="4"/>
        <v>0.59405536348048571</v>
      </c>
      <c r="L31" s="4">
        <f t="shared" si="0"/>
        <v>2.7701200870025762E-2</v>
      </c>
      <c r="M31" s="4">
        <f t="shared" si="5"/>
        <v>0.5663541626104599</v>
      </c>
      <c r="N31" s="3">
        <f t="shared" si="6"/>
        <v>87.773735936346171</v>
      </c>
      <c r="O31" s="3">
        <f t="shared" si="7"/>
        <v>12.226264063653829</v>
      </c>
    </row>
    <row r="32" spans="1:15" x14ac:dyDescent="0.25">
      <c r="A32" s="2">
        <v>7960000</v>
      </c>
      <c r="B32" s="2">
        <v>-8.3007834000000003E-2</v>
      </c>
      <c r="C32" s="2">
        <v>-6.5525899999999996E-3</v>
      </c>
      <c r="D32" s="2">
        <v>0.120293922</v>
      </c>
      <c r="E32" s="2">
        <v>-5.6009795000000001E-2</v>
      </c>
      <c r="F32" s="3"/>
      <c r="G32" s="3">
        <f t="shared" si="1"/>
        <v>7.96</v>
      </c>
      <c r="H32" s="3">
        <f t="shared" si="2"/>
        <v>1.1816580746758931</v>
      </c>
      <c r="I32" s="4">
        <f t="shared" si="3"/>
        <v>17.542967580588133</v>
      </c>
      <c r="J32" s="4">
        <f>IMABS('LoadResistor 2400 Ohm LossCalib'!G27)</f>
        <v>16.96</v>
      </c>
      <c r="K32" s="4">
        <f t="shared" si="4"/>
        <v>0.58296758058813225</v>
      </c>
      <c r="L32" s="4">
        <f t="shared" si="0"/>
        <v>3.0215532635180366E-2</v>
      </c>
      <c r="M32" s="4">
        <f t="shared" si="5"/>
        <v>0.55275204795295185</v>
      </c>
      <c r="N32" s="3">
        <f t="shared" si="6"/>
        <v>88.049074464827228</v>
      </c>
      <c r="O32" s="3">
        <f t="shared" si="7"/>
        <v>11.950925535172772</v>
      </c>
    </row>
    <row r="33" spans="1:15" x14ac:dyDescent="0.25">
      <c r="A33" s="2">
        <v>8250000</v>
      </c>
      <c r="B33" s="2">
        <v>-8.5994980999999998E-2</v>
      </c>
      <c r="C33" s="2">
        <v>-8.3781810000000002E-3</v>
      </c>
      <c r="D33" s="2">
        <v>0.11907754800000001</v>
      </c>
      <c r="E33" s="2">
        <v>-5.8375343000000003E-2</v>
      </c>
      <c r="F33" s="3"/>
      <c r="G33" s="3">
        <f t="shared" si="1"/>
        <v>8.25</v>
      </c>
      <c r="H33" s="3">
        <f t="shared" si="2"/>
        <v>1.1891469963778449</v>
      </c>
      <c r="I33" s="4">
        <f t="shared" si="3"/>
        <v>17.548047025080344</v>
      </c>
      <c r="J33" s="4">
        <f>IMABS('LoadResistor 2400 Ohm LossCalib'!G28)</f>
        <v>16.96</v>
      </c>
      <c r="K33" s="4">
        <f t="shared" si="4"/>
        <v>0.58804702508034268</v>
      </c>
      <c r="L33" s="4">
        <f t="shared" si="0"/>
        <v>3.2543143542896509E-2</v>
      </c>
      <c r="M33" s="4">
        <f t="shared" si="5"/>
        <v>0.55550388153744612</v>
      </c>
      <c r="N33" s="3">
        <f t="shared" si="6"/>
        <v>87.993301328628093</v>
      </c>
      <c r="O33" s="3">
        <f t="shared" si="7"/>
        <v>12.006698671371907</v>
      </c>
    </row>
    <row r="34" spans="1:15" x14ac:dyDescent="0.25">
      <c r="A34" s="2">
        <v>8540000</v>
      </c>
      <c r="B34" s="2">
        <v>-8.9332423999999994E-2</v>
      </c>
      <c r="C34" s="2">
        <v>-9.2912659999999994E-3</v>
      </c>
      <c r="D34" s="2">
        <v>0.11792419799999999</v>
      </c>
      <c r="E34" s="2">
        <v>-6.0778359999999997E-2</v>
      </c>
      <c r="F34" s="3"/>
      <c r="G34" s="3">
        <f t="shared" si="1"/>
        <v>8.5399999999999991</v>
      </c>
      <c r="H34" s="3">
        <f t="shared" si="2"/>
        <v>1.1973538077617807</v>
      </c>
      <c r="I34" s="4">
        <f t="shared" si="3"/>
        <v>17.544842349312194</v>
      </c>
      <c r="J34" s="4">
        <f>IMABS('LoadResistor 2400 Ohm LossCalib'!G29)</f>
        <v>16.899999999999999</v>
      </c>
      <c r="K34" s="4">
        <f t="shared" si="4"/>
        <v>0.64484234931219575</v>
      </c>
      <c r="L34" s="4">
        <f t="shared" si="0"/>
        <v>3.5174902991243609E-2</v>
      </c>
      <c r="M34" s="4">
        <f t="shared" si="5"/>
        <v>0.60966744632095216</v>
      </c>
      <c r="N34" s="3">
        <f t="shared" si="6"/>
        <v>86.902697101408222</v>
      </c>
      <c r="O34" s="3">
        <f t="shared" si="7"/>
        <v>13.097302898591778</v>
      </c>
    </row>
    <row r="35" spans="1:15" x14ac:dyDescent="0.25">
      <c r="A35" s="2">
        <v>8830000</v>
      </c>
      <c r="B35" s="2">
        <v>-9.2352218E-2</v>
      </c>
      <c r="C35" s="2">
        <v>-1.0470953999999999E-2</v>
      </c>
      <c r="D35" s="2">
        <v>0.116776898</v>
      </c>
      <c r="E35" s="2">
        <v>-6.3069365000000002E-2</v>
      </c>
      <c r="F35" s="3"/>
      <c r="G35" s="3">
        <f t="shared" si="1"/>
        <v>8.83</v>
      </c>
      <c r="H35" s="3">
        <f t="shared" si="2"/>
        <v>1.2049353434447552</v>
      </c>
      <c r="I35" s="4">
        <f t="shared" si="3"/>
        <v>17.541274929271871</v>
      </c>
      <c r="J35" s="4">
        <f>IMABS('LoadResistor 2400 Ohm LossCalib'!G30)</f>
        <v>16.91</v>
      </c>
      <c r="K35" s="4">
        <f t="shared" si="4"/>
        <v>0.63127492927187134</v>
      </c>
      <c r="L35" s="4">
        <f t="shared" si="0"/>
        <v>3.7679831385991722E-2</v>
      </c>
      <c r="M35" s="4">
        <f t="shared" si="5"/>
        <v>0.59359509788587961</v>
      </c>
      <c r="N35" s="3">
        <f t="shared" si="6"/>
        <v>87.22490200700814</v>
      </c>
      <c r="O35" s="3">
        <f t="shared" si="7"/>
        <v>12.77509799299186</v>
      </c>
    </row>
    <row r="36" spans="1:15" x14ac:dyDescent="0.25">
      <c r="A36" s="2">
        <v>9120000</v>
      </c>
      <c r="B36" s="2">
        <v>-9.5743931000000004E-2</v>
      </c>
      <c r="C36" s="2">
        <v>-1.1021001000000001E-2</v>
      </c>
      <c r="D36" s="2">
        <v>0.115457691</v>
      </c>
      <c r="E36" s="2">
        <v>-6.5410465000000001E-2</v>
      </c>
      <c r="F36" s="3"/>
      <c r="G36" s="3">
        <f t="shared" si="1"/>
        <v>9.1199999999999992</v>
      </c>
      <c r="H36" s="3">
        <f t="shared" si="2"/>
        <v>1.2133103345083538</v>
      </c>
      <c r="I36" s="4">
        <f t="shared" si="3"/>
        <v>17.542651254521559</v>
      </c>
      <c r="J36" s="4">
        <f>IMABS('LoadResistor 2400 Ohm LossCalib'!G31)</f>
        <v>16.93</v>
      </c>
      <c r="K36" s="4">
        <f t="shared" si="4"/>
        <v>0.612651254521559</v>
      </c>
      <c r="L36" s="4">
        <f t="shared" si="0"/>
        <v>4.0527356165346376E-2</v>
      </c>
      <c r="M36" s="4">
        <f t="shared" si="5"/>
        <v>0.57212389835621258</v>
      </c>
      <c r="N36" s="3">
        <f t="shared" si="6"/>
        <v>87.657203254713892</v>
      </c>
      <c r="O36" s="3">
        <f t="shared" si="7"/>
        <v>12.342796745286108</v>
      </c>
    </row>
    <row r="37" spans="1:15" x14ac:dyDescent="0.25">
      <c r="A37" s="2">
        <v>9410000</v>
      </c>
      <c r="B37" s="2">
        <v>-9.8648301999999993E-2</v>
      </c>
      <c r="C37" s="9">
        <v>-1.1417726E-2</v>
      </c>
      <c r="D37" s="2">
        <v>0.11416285399999999</v>
      </c>
      <c r="E37" s="2">
        <v>-6.7706368000000003E-2</v>
      </c>
      <c r="F37" s="3"/>
      <c r="G37" s="3">
        <f t="shared" si="1"/>
        <v>9.41</v>
      </c>
      <c r="H37" s="3">
        <f t="shared" si="2"/>
        <v>1.2205120764412767</v>
      </c>
      <c r="I37" s="4">
        <f t="shared" si="3"/>
        <v>17.540604159019328</v>
      </c>
      <c r="J37" s="4">
        <f>IMABS('LoadResistor 2400 Ohm LossCalib'!G32)</f>
        <v>16.89</v>
      </c>
      <c r="K37" s="4">
        <f t="shared" si="4"/>
        <v>0.650604159019327</v>
      </c>
      <c r="L37" s="4">
        <f t="shared" si="0"/>
        <v>4.3042066669473009E-2</v>
      </c>
      <c r="M37" s="4">
        <f t="shared" si="5"/>
        <v>0.60756209234985403</v>
      </c>
      <c r="N37" s="3">
        <f t="shared" si="6"/>
        <v>86.944835627394568</v>
      </c>
      <c r="O37" s="3">
        <f t="shared" si="7"/>
        <v>13.055164372605432</v>
      </c>
    </row>
    <row r="38" spans="1:15" x14ac:dyDescent="0.25">
      <c r="A38" s="2">
        <v>9700000</v>
      </c>
      <c r="B38" s="2">
        <v>-0.102205038</v>
      </c>
      <c r="C38" s="2">
        <v>-1.1366797999999999E-2</v>
      </c>
      <c r="D38" s="2">
        <v>0.112830713</v>
      </c>
      <c r="E38" s="2">
        <v>-6.9906315999999996E-2</v>
      </c>
      <c r="F38" s="3"/>
      <c r="G38" s="3">
        <f t="shared" si="1"/>
        <v>9.6999999999999993</v>
      </c>
      <c r="H38" s="3">
        <f t="shared" si="2"/>
        <v>1.2292447848527199</v>
      </c>
      <c r="I38" s="4">
        <f t="shared" si="3"/>
        <v>17.540517063006639</v>
      </c>
      <c r="J38" s="4">
        <f>IMABS('LoadResistor 2400 Ohm LossCalib'!G33)</f>
        <v>16.91</v>
      </c>
      <c r="K38" s="4">
        <f t="shared" si="4"/>
        <v>0.63051706300663923</v>
      </c>
      <c r="L38" s="4">
        <f t="shared" si="0"/>
        <v>4.6171528601035301E-2</v>
      </c>
      <c r="M38" s="4">
        <f t="shared" si="5"/>
        <v>0.58434553440560388</v>
      </c>
      <c r="N38" s="3">
        <f t="shared" si="6"/>
        <v>87.41087075895507</v>
      </c>
      <c r="O38" s="3">
        <f t="shared" si="7"/>
        <v>12.58912924104493</v>
      </c>
    </row>
    <row r="39" spans="1:15" x14ac:dyDescent="0.25">
      <c r="A39" s="2">
        <v>9990000</v>
      </c>
      <c r="B39" s="2">
        <v>-0.105503678</v>
      </c>
      <c r="C39" s="2">
        <v>-1.0945646E-2</v>
      </c>
      <c r="D39" s="2">
        <v>0.11143472</v>
      </c>
      <c r="E39" s="2">
        <v>-7.2172626000000004E-2</v>
      </c>
      <c r="F39" s="3"/>
      <c r="G39" s="3">
        <f t="shared" si="1"/>
        <v>9.99</v>
      </c>
      <c r="H39" s="3">
        <f t="shared" si="2"/>
        <v>1.2373115087386448</v>
      </c>
      <c r="I39" s="4">
        <f t="shared" si="3"/>
        <v>17.538318261750288</v>
      </c>
      <c r="J39" s="4">
        <f>IMABS('LoadResistor 2400 Ohm LossCalib'!G34)</f>
        <v>16.93</v>
      </c>
      <c r="K39" s="4">
        <f t="shared" si="4"/>
        <v>0.6083182617502878</v>
      </c>
      <c r="L39" s="4">
        <f t="shared" si="0"/>
        <v>4.9138694824015935E-2</v>
      </c>
      <c r="M39" s="4">
        <f t="shared" si="5"/>
        <v>0.55917956692627191</v>
      </c>
      <c r="N39" s="3">
        <f t="shared" si="6"/>
        <v>87.918859015193505</v>
      </c>
      <c r="O39" s="3">
        <f t="shared" si="7"/>
        <v>12.081140984806495</v>
      </c>
    </row>
    <row r="40" spans="1:15" x14ac:dyDescent="0.25">
      <c r="A40" s="2">
        <v>10280000</v>
      </c>
      <c r="B40" s="2">
        <v>-0.108460396</v>
      </c>
      <c r="C40" s="2">
        <v>-9.7855549999999996E-3</v>
      </c>
      <c r="D40" s="2">
        <v>0.109919592</v>
      </c>
      <c r="E40" s="2">
        <v>-7.4283665999999998E-2</v>
      </c>
      <c r="F40" s="3"/>
      <c r="G40" s="3">
        <f t="shared" si="1"/>
        <v>10.28</v>
      </c>
      <c r="H40" s="3">
        <f t="shared" si="2"/>
        <v>1.2444193785796143</v>
      </c>
      <c r="I40" s="4">
        <f t="shared" si="3"/>
        <v>17.544779618937731</v>
      </c>
      <c r="J40" s="4">
        <f>IMABS('LoadResistor 2400 Ohm LossCalib'!G35)</f>
        <v>16.87</v>
      </c>
      <c r="K40" s="4">
        <f t="shared" si="4"/>
        <v>0.67477961893773042</v>
      </c>
      <c r="L40" s="4">
        <f t="shared" si="0"/>
        <v>5.1812627751504789E-2</v>
      </c>
      <c r="M40" s="4">
        <f t="shared" si="5"/>
        <v>0.62296699118622567</v>
      </c>
      <c r="N40" s="3">
        <f t="shared" si="6"/>
        <v>86.636979137843824</v>
      </c>
      <c r="O40" s="3">
        <f t="shared" si="7"/>
        <v>13.363020862156176</v>
      </c>
    </row>
    <row r="41" spans="1:15" x14ac:dyDescent="0.25">
      <c r="A41" s="2">
        <v>10570000</v>
      </c>
      <c r="B41" s="2">
        <v>-0.111571937</v>
      </c>
      <c r="C41" s="2">
        <v>-8.6388100000000002E-3</v>
      </c>
      <c r="D41" s="2">
        <v>0.108386635</v>
      </c>
      <c r="E41" s="2">
        <v>-7.6457008000000007E-2</v>
      </c>
      <c r="F41" s="3"/>
      <c r="G41" s="3">
        <f t="shared" si="1"/>
        <v>10.57</v>
      </c>
      <c r="H41" s="3">
        <f t="shared" si="2"/>
        <v>1.2520135612059435</v>
      </c>
      <c r="I41" s="4">
        <f t="shared" si="3"/>
        <v>17.546517852614688</v>
      </c>
      <c r="J41" s="4">
        <f>IMABS('LoadResistor 2400 Ohm LossCalib'!G36)</f>
        <v>16.91</v>
      </c>
      <c r="K41" s="4">
        <f t="shared" si="4"/>
        <v>0.63651785261468774</v>
      </c>
      <c r="L41" s="4">
        <f t="shared" si="0"/>
        <v>5.472978559387516E-2</v>
      </c>
      <c r="M41" s="4">
        <f t="shared" si="5"/>
        <v>0.58178806702081254</v>
      </c>
      <c r="N41" s="3">
        <f t="shared" si="6"/>
        <v>87.462360311625872</v>
      </c>
      <c r="O41" s="3">
        <f t="shared" si="7"/>
        <v>12.537639688374128</v>
      </c>
    </row>
    <row r="42" spans="1:15" x14ac:dyDescent="0.25">
      <c r="A42" s="2">
        <v>10860000</v>
      </c>
      <c r="B42" s="2">
        <v>-0.114414997</v>
      </c>
      <c r="C42" s="2">
        <v>-7.4807850000000002E-3</v>
      </c>
      <c r="D42" s="2">
        <v>0.106816709</v>
      </c>
      <c r="E42" s="2">
        <v>-7.8615054000000004E-2</v>
      </c>
      <c r="F42" s="3"/>
      <c r="G42" s="3">
        <f t="shared" si="1"/>
        <v>10.86</v>
      </c>
      <c r="H42" s="3">
        <f t="shared" si="2"/>
        <v>1.2590173322767542</v>
      </c>
      <c r="I42" s="4">
        <f t="shared" si="3"/>
        <v>17.547308018219084</v>
      </c>
      <c r="J42" s="4">
        <f>IMABS('LoadResistor 2400 Ohm LossCalib'!G37)</f>
        <v>16.89</v>
      </c>
      <c r="K42" s="4">
        <f t="shared" si="4"/>
        <v>0.65730801821908358</v>
      </c>
      <c r="L42" s="4">
        <f t="shared" si="0"/>
        <v>5.7474259051315049E-2</v>
      </c>
      <c r="M42" s="4">
        <f t="shared" si="5"/>
        <v>0.59983375916776849</v>
      </c>
      <c r="N42" s="3">
        <f t="shared" si="6"/>
        <v>87.09969296574269</v>
      </c>
      <c r="O42" s="3">
        <f t="shared" si="7"/>
        <v>12.90030703425731</v>
      </c>
    </row>
    <row r="43" spans="1:15" x14ac:dyDescent="0.25">
      <c r="A43" s="2">
        <v>11150000</v>
      </c>
      <c r="B43" s="2">
        <v>-0.117276906</v>
      </c>
      <c r="C43" s="2">
        <v>-5.383779E-3</v>
      </c>
      <c r="D43" s="2">
        <v>0.10528129999999999</v>
      </c>
      <c r="E43" s="2">
        <v>-8.0636724000000007E-2</v>
      </c>
      <c r="F43" s="3"/>
      <c r="G43" s="3">
        <f t="shared" si="1"/>
        <v>11.15</v>
      </c>
      <c r="H43" s="3">
        <f t="shared" si="2"/>
        <v>1.2660332465948432</v>
      </c>
      <c r="I43" s="4">
        <f t="shared" si="3"/>
        <v>17.548222286119476</v>
      </c>
      <c r="J43" s="4">
        <f>IMABS('LoadResistor 2400 Ohm LossCalib'!G38)</f>
        <v>16.97</v>
      </c>
      <c r="K43" s="4">
        <f t="shared" si="4"/>
        <v>0.57822228611947679</v>
      </c>
      <c r="L43" s="4">
        <f t="shared" si="0"/>
        <v>6.0274529134493979E-2</v>
      </c>
      <c r="M43" s="4">
        <f t="shared" si="5"/>
        <v>0.51794775698498285</v>
      </c>
      <c r="N43" s="3">
        <f t="shared" si="6"/>
        <v>88.757533349971126</v>
      </c>
      <c r="O43" s="3">
        <f t="shared" si="7"/>
        <v>11.242466650028874</v>
      </c>
    </row>
    <row r="44" spans="1:15" x14ac:dyDescent="0.25">
      <c r="A44" s="2">
        <v>11440000</v>
      </c>
      <c r="B44" s="2">
        <v>-0.11989203800000001</v>
      </c>
      <c r="C44" s="2">
        <v>-3.4474409999999999E-3</v>
      </c>
      <c r="D44" s="2">
        <v>0.103678755</v>
      </c>
      <c r="E44" s="2">
        <v>-8.2745744999999996E-2</v>
      </c>
      <c r="F44" s="3"/>
      <c r="G44" s="3">
        <f t="shared" si="1"/>
        <v>11.44</v>
      </c>
      <c r="H44" s="3">
        <f t="shared" si="2"/>
        <v>1.2725764370710728</v>
      </c>
      <c r="I44" s="4">
        <f t="shared" si="3"/>
        <v>17.54582528273643</v>
      </c>
      <c r="J44" s="4">
        <f>IMABS('LoadResistor 2400 Ohm LossCalib'!G39)</f>
        <v>16.940000000000001</v>
      </c>
      <c r="K44" s="4">
        <f t="shared" si="4"/>
        <v>0.60582528273642922</v>
      </c>
      <c r="L44" s="4">
        <f t="shared" si="0"/>
        <v>6.29312993375514E-2</v>
      </c>
      <c r="M44" s="4">
        <f t="shared" si="5"/>
        <v>0.54289398339887784</v>
      </c>
      <c r="N44" s="3">
        <f t="shared" si="6"/>
        <v>88.249164351437528</v>
      </c>
      <c r="O44" s="3">
        <f t="shared" si="7"/>
        <v>11.750835648562472</v>
      </c>
    </row>
    <row r="45" spans="1:15" x14ac:dyDescent="0.25">
      <c r="A45" s="2">
        <v>11730000</v>
      </c>
      <c r="B45" s="2">
        <v>-0.123002827</v>
      </c>
      <c r="C45" s="2">
        <v>-9.7831200000000006E-4</v>
      </c>
      <c r="D45" s="2">
        <v>0.101993292</v>
      </c>
      <c r="E45" s="2">
        <v>-8.4798336000000002E-2</v>
      </c>
      <c r="F45" s="3"/>
      <c r="G45" s="3">
        <f t="shared" si="1"/>
        <v>11.73</v>
      </c>
      <c r="H45" s="3">
        <f t="shared" si="2"/>
        <v>1.2805191782601513</v>
      </c>
      <c r="I45" s="4">
        <f t="shared" si="3"/>
        <v>17.546504847887313</v>
      </c>
      <c r="J45" s="4">
        <f>IMABS('LoadResistor 2400 Ohm LossCalib'!G40)</f>
        <v>16.89</v>
      </c>
      <c r="K45" s="4">
        <f t="shared" si="4"/>
        <v>0.65650484788731234</v>
      </c>
      <c r="L45" s="4">
        <f t="shared" si="0"/>
        <v>6.6213790887491353E-2</v>
      </c>
      <c r="M45" s="4">
        <f t="shared" si="5"/>
        <v>0.59029105699982098</v>
      </c>
      <c r="N45" s="3">
        <f t="shared" si="6"/>
        <v>87.291286524703324</v>
      </c>
      <c r="O45" s="3">
        <f t="shared" si="7"/>
        <v>12.708713475296676</v>
      </c>
    </row>
    <row r="46" spans="1:15" x14ac:dyDescent="0.25">
      <c r="A46" s="2">
        <v>12020000</v>
      </c>
      <c r="B46" s="2">
        <v>-0.12504246799999999</v>
      </c>
      <c r="C46" s="2">
        <v>1.8898020000000001E-3</v>
      </c>
      <c r="D46" s="2">
        <v>0.100270971</v>
      </c>
      <c r="E46" s="2">
        <v>-8.6790866999999994E-2</v>
      </c>
      <c r="F46" s="3"/>
      <c r="G46" s="3">
        <f t="shared" si="1"/>
        <v>12.02</v>
      </c>
      <c r="H46" s="3">
        <f t="shared" si="2"/>
        <v>1.2858625343213337</v>
      </c>
      <c r="I46" s="4">
        <f t="shared" si="3"/>
        <v>17.548101571241254</v>
      </c>
      <c r="J46" s="4">
        <f>IMABS('LoadResistor 2400 Ohm LossCalib'!G41)</f>
        <v>16.95</v>
      </c>
      <c r="K46" s="4">
        <f t="shared" si="4"/>
        <v>0.59810157124125496</v>
      </c>
      <c r="L46" s="4">
        <f t="shared" si="0"/>
        <v>6.845685102231587E-2</v>
      </c>
      <c r="M46" s="4">
        <f t="shared" si="5"/>
        <v>0.52964472021893905</v>
      </c>
      <c r="N46" s="3">
        <f t="shared" si="6"/>
        <v>88.518802073082782</v>
      </c>
      <c r="O46" s="3">
        <f t="shared" si="7"/>
        <v>11.481197926917218</v>
      </c>
    </row>
    <row r="47" spans="1:15" x14ac:dyDescent="0.25">
      <c r="A47" s="2">
        <v>12310000</v>
      </c>
      <c r="B47" s="2">
        <v>-0.12757669299999999</v>
      </c>
      <c r="C47" s="2">
        <v>5.0423969999999997E-3</v>
      </c>
      <c r="D47" s="2">
        <v>9.8564959999999993E-2</v>
      </c>
      <c r="E47" s="2">
        <v>-8.8853797999999998E-2</v>
      </c>
      <c r="F47" s="3"/>
      <c r="G47" s="3">
        <f t="shared" si="1"/>
        <v>12.31</v>
      </c>
      <c r="H47" s="3">
        <f t="shared" si="2"/>
        <v>1.2927268937287772</v>
      </c>
      <c r="I47" s="4">
        <f t="shared" si="3"/>
        <v>17.542394415534538</v>
      </c>
      <c r="J47" s="4">
        <f>IMABS('LoadResistor 2400 Ohm LossCalib'!G42)</f>
        <v>16.91</v>
      </c>
      <c r="K47" s="4">
        <f t="shared" si="4"/>
        <v>0.63239441553453801</v>
      </c>
      <c r="L47" s="4">
        <f t="shared" si="0"/>
        <v>7.1378753377488779E-2</v>
      </c>
      <c r="M47" s="4">
        <f t="shared" si="5"/>
        <v>0.56101566215704923</v>
      </c>
      <c r="N47" s="3">
        <f t="shared" si="6"/>
        <v>87.881696839433161</v>
      </c>
      <c r="O47" s="3">
        <f t="shared" si="7"/>
        <v>12.118303160566839</v>
      </c>
    </row>
    <row r="48" spans="1:15" x14ac:dyDescent="0.25">
      <c r="A48" s="2">
        <v>12600000</v>
      </c>
      <c r="B48" s="2">
        <v>-0.12965005600000001</v>
      </c>
      <c r="C48" s="2">
        <v>8.4752089999999992E-3</v>
      </c>
      <c r="D48" s="2">
        <v>9.6763565999999995E-2</v>
      </c>
      <c r="E48" s="2">
        <v>-9.0720130999999996E-2</v>
      </c>
      <c r="F48" s="3"/>
      <c r="G48" s="3">
        <f t="shared" si="1"/>
        <v>12.6</v>
      </c>
      <c r="H48" s="3">
        <f t="shared" si="2"/>
        <v>1.2986570975588916</v>
      </c>
      <c r="I48" s="4">
        <f t="shared" si="3"/>
        <v>17.546519542374483</v>
      </c>
      <c r="J48" s="4">
        <f>IMABS('LoadResistor 2400 Ohm LossCalib'!G43)</f>
        <v>16.940000000000001</v>
      </c>
      <c r="K48" s="4">
        <f t="shared" si="4"/>
        <v>0.6065195423744818</v>
      </c>
      <c r="L48" s="4">
        <f t="shared" si="0"/>
        <v>7.3938955983705645E-2</v>
      </c>
      <c r="M48" s="4">
        <f t="shared" si="5"/>
        <v>0.53258058639077621</v>
      </c>
      <c r="N48" s="3">
        <f t="shared" si="6"/>
        <v>88.458982861255421</v>
      </c>
      <c r="O48" s="3">
        <f t="shared" si="7"/>
        <v>11.541017138744579</v>
      </c>
    </row>
    <row r="49" spans="1:15" x14ac:dyDescent="0.25">
      <c r="A49" s="2">
        <v>12890000</v>
      </c>
      <c r="B49" s="2">
        <v>-0.13151711199999999</v>
      </c>
      <c r="C49" s="2">
        <v>1.1990045E-2</v>
      </c>
      <c r="D49" s="2">
        <v>9.4907946000000007E-2</v>
      </c>
      <c r="E49" s="2">
        <v>-9.2655568999999993E-2</v>
      </c>
      <c r="F49" s="3"/>
      <c r="G49" s="3">
        <f t="shared" si="1"/>
        <v>12.89</v>
      </c>
      <c r="H49" s="3">
        <f t="shared" si="2"/>
        <v>1.3043134672527741</v>
      </c>
      <c r="I49" s="4">
        <f t="shared" si="3"/>
        <v>17.546706460847822</v>
      </c>
      <c r="J49" s="4">
        <f>IMABS('LoadResistor 2400 Ohm LossCalib'!G44)</f>
        <v>16.91</v>
      </c>
      <c r="K49" s="4">
        <f t="shared" si="4"/>
        <v>0.63670646084782234</v>
      </c>
      <c r="L49" s="4">
        <f t="shared" si="0"/>
        <v>7.6411462356510571E-2</v>
      </c>
      <c r="M49" s="4">
        <f t="shared" si="5"/>
        <v>0.56029499849131181</v>
      </c>
      <c r="N49" s="3">
        <f t="shared" si="6"/>
        <v>87.896281045183656</v>
      </c>
      <c r="O49" s="3">
        <f t="shared" si="7"/>
        <v>12.103718954816344</v>
      </c>
    </row>
    <row r="50" spans="1:15" x14ac:dyDescent="0.25">
      <c r="A50" s="2">
        <v>13180000</v>
      </c>
      <c r="B50" s="2">
        <v>-0.13294826400000001</v>
      </c>
      <c r="C50" s="2">
        <v>1.6312719999999999E-2</v>
      </c>
      <c r="D50" s="2">
        <v>9.2970102999999998E-2</v>
      </c>
      <c r="E50" s="2">
        <v>-9.4533278999999998E-2</v>
      </c>
      <c r="F50" s="3"/>
      <c r="G50" s="3">
        <f t="shared" si="1"/>
        <v>13.18</v>
      </c>
      <c r="H50" s="3">
        <f t="shared" si="2"/>
        <v>1.3093229794743251</v>
      </c>
      <c r="I50" s="4">
        <f t="shared" si="3"/>
        <v>17.549816013459797</v>
      </c>
      <c r="J50" s="4">
        <f>IMABS('LoadResistor 2400 Ohm LossCalib'!G45)</f>
        <v>16.899999999999999</v>
      </c>
      <c r="K50" s="4">
        <f t="shared" si="4"/>
        <v>0.64981601345979811</v>
      </c>
      <c r="L50" s="4">
        <f t="shared" si="0"/>
        <v>7.8625728411917895E-2</v>
      </c>
      <c r="M50" s="4">
        <f t="shared" si="5"/>
        <v>0.57119028504788028</v>
      </c>
      <c r="N50" s="3">
        <f t="shared" si="6"/>
        <v>87.676049160434388</v>
      </c>
      <c r="O50" s="3">
        <f t="shared" si="7"/>
        <v>12.323950839565612</v>
      </c>
    </row>
    <row r="51" spans="1:15" x14ac:dyDescent="0.25">
      <c r="A51" s="2">
        <v>13470000</v>
      </c>
      <c r="B51" s="2">
        <v>-0.13424734699999999</v>
      </c>
      <c r="C51" s="2">
        <v>2.0297704E-2</v>
      </c>
      <c r="D51" s="2">
        <v>9.1107197000000001E-2</v>
      </c>
      <c r="E51" s="2">
        <v>-9.6266552000000005E-2</v>
      </c>
      <c r="F51" s="3"/>
      <c r="G51" s="3">
        <f t="shared" si="1"/>
        <v>13.47</v>
      </c>
      <c r="H51" s="3">
        <f t="shared" si="2"/>
        <v>1.3142071887132274</v>
      </c>
      <c r="I51" s="4">
        <f t="shared" si="3"/>
        <v>17.55283353670864</v>
      </c>
      <c r="J51" s="4">
        <f>IMABS('LoadResistor 2400 Ohm LossCalib'!G46)</f>
        <v>16.91</v>
      </c>
      <c r="K51" s="4">
        <f t="shared" si="4"/>
        <v>0.64283353670863974</v>
      </c>
      <c r="L51" s="4">
        <f t="shared" si="0"/>
        <v>8.0806468560380679E-2</v>
      </c>
      <c r="M51" s="4">
        <f t="shared" si="5"/>
        <v>0.56202706814825909</v>
      </c>
      <c r="N51" s="3">
        <f t="shared" si="6"/>
        <v>87.861232907854188</v>
      </c>
      <c r="O51" s="3">
        <f t="shared" si="7"/>
        <v>12.138767092145812</v>
      </c>
    </row>
    <row r="52" spans="1:15" x14ac:dyDescent="0.25">
      <c r="A52" s="2">
        <v>13760000</v>
      </c>
      <c r="B52" s="2">
        <v>-0.13539656899999999</v>
      </c>
      <c r="C52" s="2">
        <v>2.4968119E-2</v>
      </c>
      <c r="D52" s="2">
        <v>8.9110933000000003E-2</v>
      </c>
      <c r="E52" s="2">
        <v>-9.8062216999999993E-2</v>
      </c>
      <c r="F52" s="3"/>
      <c r="G52" s="3">
        <f t="shared" si="1"/>
        <v>13.76</v>
      </c>
      <c r="H52" s="3">
        <f t="shared" si="2"/>
        <v>1.3193232008808009</v>
      </c>
      <c r="I52" s="4">
        <f t="shared" si="3"/>
        <v>17.555507598906321</v>
      </c>
      <c r="J52" s="4">
        <f>IMABS('LoadResistor 2400 Ohm LossCalib'!G47)</f>
        <v>16.93</v>
      </c>
      <c r="K52" s="4">
        <f t="shared" si="4"/>
        <v>0.62550759890632079</v>
      </c>
      <c r="L52" s="4">
        <f t="shared" si="0"/>
        <v>8.3113536847461034E-2</v>
      </c>
      <c r="M52" s="4">
        <f t="shared" si="5"/>
        <v>0.54239406205885976</v>
      </c>
      <c r="N52" s="3">
        <f t="shared" si="6"/>
        <v>88.259323398270936</v>
      </c>
      <c r="O52" s="3">
        <f t="shared" si="7"/>
        <v>11.740676601729064</v>
      </c>
    </row>
    <row r="53" spans="1:15" x14ac:dyDescent="0.25">
      <c r="A53" s="2">
        <v>14050000</v>
      </c>
      <c r="B53" s="2">
        <v>-0.13617885099999999</v>
      </c>
      <c r="C53" s="2">
        <v>2.9931155000000001E-2</v>
      </c>
      <c r="D53" s="2">
        <v>8.7083823000000005E-2</v>
      </c>
      <c r="E53" s="2">
        <v>-9.9880062000000006E-2</v>
      </c>
      <c r="F53" s="3"/>
      <c r="G53" s="3">
        <f t="shared" si="1"/>
        <v>14.05</v>
      </c>
      <c r="H53" s="3">
        <f t="shared" si="2"/>
        <v>1.3240393826547003</v>
      </c>
      <c r="I53" s="4">
        <f t="shared" si="3"/>
        <v>17.554849111044433</v>
      </c>
      <c r="J53" s="4">
        <f>IMABS('LoadResistor 2400 Ohm LossCalib'!G48)</f>
        <v>16.940000000000001</v>
      </c>
      <c r="K53" s="4">
        <f t="shared" si="4"/>
        <v>0.61484911104443185</v>
      </c>
      <c r="L53" s="4">
        <f t="shared" si="0"/>
        <v>8.5260720577852514E-2</v>
      </c>
      <c r="M53" s="4">
        <f t="shared" si="5"/>
        <v>0.52958839046657935</v>
      </c>
      <c r="N53" s="3">
        <f t="shared" si="6"/>
        <v>88.519950205224603</v>
      </c>
      <c r="O53" s="3">
        <f t="shared" si="7"/>
        <v>11.480049794775397</v>
      </c>
    </row>
    <row r="54" spans="1:15" x14ac:dyDescent="0.25">
      <c r="A54" s="2">
        <v>14340000</v>
      </c>
      <c r="B54" s="2">
        <v>-0.13669769400000001</v>
      </c>
      <c r="C54" s="2">
        <v>3.5300944000000001E-2</v>
      </c>
      <c r="D54" s="2">
        <v>8.4955789000000004E-2</v>
      </c>
      <c r="E54" s="2">
        <v>-0.101650089</v>
      </c>
      <c r="F54" s="3"/>
      <c r="G54" s="3">
        <f t="shared" si="1"/>
        <v>14.34</v>
      </c>
      <c r="H54" s="3">
        <f t="shared" si="2"/>
        <v>1.3287826840630697</v>
      </c>
      <c r="I54" s="4">
        <f t="shared" si="3"/>
        <v>17.55717269824483</v>
      </c>
      <c r="J54" s="4">
        <f>IMABS('LoadResistor 2400 Ohm LossCalib'!G49)</f>
        <v>16.88</v>
      </c>
      <c r="K54" s="4">
        <f t="shared" si="4"/>
        <v>0.67717269824483139</v>
      </c>
      <c r="L54" s="4">
        <f t="shared" si="0"/>
        <v>8.743975059791595E-2</v>
      </c>
      <c r="M54" s="4">
        <f t="shared" si="5"/>
        <v>0.58973294764691542</v>
      </c>
      <c r="N54" s="3">
        <f t="shared" si="6"/>
        <v>87.302504998795754</v>
      </c>
      <c r="O54" s="3">
        <f t="shared" si="7"/>
        <v>12.697495001204246</v>
      </c>
    </row>
    <row r="55" spans="1:15" x14ac:dyDescent="0.25">
      <c r="A55" s="2">
        <v>14630000</v>
      </c>
      <c r="B55" s="2">
        <v>-0.13687582300000001</v>
      </c>
      <c r="C55" s="2">
        <v>4.0756456000000003E-2</v>
      </c>
      <c r="D55" s="2">
        <v>8.2948102999999995E-2</v>
      </c>
      <c r="E55" s="2">
        <v>-0.103309527</v>
      </c>
      <c r="F55" s="3"/>
      <c r="G55" s="3">
        <f t="shared" si="1"/>
        <v>14.63</v>
      </c>
      <c r="H55" s="3">
        <f t="shared" si="2"/>
        <v>1.3332181917535466</v>
      </c>
      <c r="I55" s="4">
        <f t="shared" si="3"/>
        <v>17.556425567409754</v>
      </c>
      <c r="J55" s="4">
        <f>IMABS('LoadResistor 2400 Ohm LossCalib'!G50)</f>
        <v>16.88</v>
      </c>
      <c r="K55" s="4">
        <f t="shared" si="4"/>
        <v>0.67642556740975479</v>
      </c>
      <c r="L55" s="4">
        <f t="shared" si="0"/>
        <v>8.9494854984359176E-2</v>
      </c>
      <c r="M55" s="4">
        <f t="shared" si="5"/>
        <v>0.58693071242539563</v>
      </c>
      <c r="N55" s="3">
        <f t="shared" si="6"/>
        <v>87.358854113942058</v>
      </c>
      <c r="O55" s="3">
        <f t="shared" si="7"/>
        <v>12.641145886057942</v>
      </c>
    </row>
    <row r="56" spans="1:15" x14ac:dyDescent="0.25">
      <c r="A56" s="2">
        <v>14920000</v>
      </c>
      <c r="B56" s="2">
        <v>-0.13650900099999999</v>
      </c>
      <c r="C56" s="2">
        <v>4.6110249999999998E-2</v>
      </c>
      <c r="D56" s="2">
        <v>8.0683141E-2</v>
      </c>
      <c r="E56" s="2">
        <v>-0.10493991499999999</v>
      </c>
      <c r="F56" s="3"/>
      <c r="G56" s="3">
        <f t="shared" si="1"/>
        <v>14.92</v>
      </c>
      <c r="H56" s="3">
        <f t="shared" si="2"/>
        <v>1.3366841836542271</v>
      </c>
      <c r="I56" s="4">
        <f t="shared" si="3"/>
        <v>17.56412482194763</v>
      </c>
      <c r="J56" s="4">
        <f>IMABS('LoadResistor 2400 Ohm LossCalib'!G51)</f>
        <v>16.98</v>
      </c>
      <c r="K56" s="4">
        <f t="shared" si="4"/>
        <v>0.58412482194762916</v>
      </c>
      <c r="L56" s="4">
        <f t="shared" si="0"/>
        <v>9.1112372975011596E-2</v>
      </c>
      <c r="M56" s="4">
        <f t="shared" si="5"/>
        <v>0.49301244897261753</v>
      </c>
      <c r="N56" s="3">
        <f t="shared" si="6"/>
        <v>89.268606437469501</v>
      </c>
      <c r="O56" s="3">
        <f t="shared" si="7"/>
        <v>10.731393562530499</v>
      </c>
    </row>
    <row r="57" spans="1:15" x14ac:dyDescent="0.25">
      <c r="A57" s="2">
        <v>15210000</v>
      </c>
      <c r="B57" s="2">
        <v>-0.13608828100000001</v>
      </c>
      <c r="C57" s="2">
        <v>5.2140459E-2</v>
      </c>
      <c r="D57" s="2">
        <v>7.8633970999999997E-2</v>
      </c>
      <c r="E57" s="2">
        <v>-0.106560878</v>
      </c>
      <c r="F57" s="3"/>
      <c r="G57" s="3">
        <f t="shared" si="1"/>
        <v>15.21</v>
      </c>
      <c r="H57" s="3">
        <f t="shared" si="2"/>
        <v>1.3411934918851969</v>
      </c>
      <c r="I57" s="4">
        <f t="shared" si="3"/>
        <v>17.560070052793073</v>
      </c>
      <c r="J57" s="4">
        <f>IMABS('LoadResistor 2400 Ohm LossCalib'!G52)</f>
        <v>16.920000000000002</v>
      </c>
      <c r="K57" s="4">
        <f t="shared" si="4"/>
        <v>0.64007005279307094</v>
      </c>
      <c r="L57" s="4">
        <f t="shared" si="0"/>
        <v>9.3231876753720466E-2</v>
      </c>
      <c r="M57" s="4">
        <f t="shared" si="5"/>
        <v>0.54683817603935048</v>
      </c>
      <c r="N57" s="3">
        <f t="shared" si="6"/>
        <v>88.169054262469032</v>
      </c>
      <c r="O57" s="3">
        <f t="shared" si="7"/>
        <v>11.830945737530968</v>
      </c>
    </row>
    <row r="58" spans="1:15" x14ac:dyDescent="0.25">
      <c r="A58" s="2">
        <v>15500000</v>
      </c>
      <c r="B58" s="2">
        <v>-0.13480046300000001</v>
      </c>
      <c r="C58" s="2">
        <v>5.8021130999999997E-2</v>
      </c>
      <c r="D58" s="2">
        <v>7.6379030000000001E-2</v>
      </c>
      <c r="E58" s="2">
        <v>-0.108140006</v>
      </c>
      <c r="F58" s="3"/>
      <c r="G58" s="3">
        <f t="shared" si="1"/>
        <v>15.5</v>
      </c>
      <c r="H58" s="3">
        <f t="shared" si="2"/>
        <v>1.3439981287352114</v>
      </c>
      <c r="I58" s="4">
        <f t="shared" si="3"/>
        <v>17.562672112269606</v>
      </c>
      <c r="J58" s="4">
        <f>IMABS('LoadResistor 2400 Ohm LossCalib'!G53)</f>
        <v>16.88</v>
      </c>
      <c r="K58" s="4">
        <f t="shared" si="4"/>
        <v>0.68267211226960711</v>
      </c>
      <c r="L58" s="4">
        <f t="shared" si="0"/>
        <v>9.4558659061342379E-2</v>
      </c>
      <c r="M58" s="4">
        <f t="shared" si="5"/>
        <v>0.58811345320826469</v>
      </c>
      <c r="N58" s="3">
        <f t="shared" si="6"/>
        <v>87.335066381007238</v>
      </c>
      <c r="O58" s="3">
        <f t="shared" si="7"/>
        <v>12.664933618992762</v>
      </c>
    </row>
    <row r="59" spans="1:15" x14ac:dyDescent="0.25">
      <c r="A59" s="2">
        <v>15790000</v>
      </c>
      <c r="B59" s="2">
        <v>-0.13333392099999999</v>
      </c>
      <c r="C59" s="2">
        <v>6.4374439000000006E-2</v>
      </c>
      <c r="D59" s="2">
        <v>7.4013143000000003E-2</v>
      </c>
      <c r="E59" s="2">
        <v>-0.109763294</v>
      </c>
      <c r="F59" s="3"/>
      <c r="G59" s="3">
        <f t="shared" si="1"/>
        <v>15.79</v>
      </c>
      <c r="H59" s="3">
        <f t="shared" si="2"/>
        <v>1.3475853898267787</v>
      </c>
      <c r="I59" s="4">
        <f t="shared" si="3"/>
        <v>17.563190252160258</v>
      </c>
      <c r="J59" s="4">
        <f>IMABS('LoadResistor 2400 Ohm LossCalib'!G54)</f>
        <v>16.95</v>
      </c>
      <c r="K59" s="4">
        <f t="shared" si="4"/>
        <v>0.61319025216025835</v>
      </c>
      <c r="L59" s="4">
        <f t="shared" si="0"/>
        <v>9.6265108917121367E-2</v>
      </c>
      <c r="M59" s="4">
        <f t="shared" si="5"/>
        <v>0.51692514324313699</v>
      </c>
      <c r="N59" s="3">
        <f t="shared" si="6"/>
        <v>88.778435149071214</v>
      </c>
      <c r="O59" s="3">
        <f t="shared" si="7"/>
        <v>11.221564850928786</v>
      </c>
    </row>
    <row r="60" spans="1:15" x14ac:dyDescent="0.25">
      <c r="A60" s="2">
        <v>16080000</v>
      </c>
      <c r="B60" s="2">
        <v>-0.13148127400000001</v>
      </c>
      <c r="C60" s="2">
        <v>7.0882379999999995E-2</v>
      </c>
      <c r="D60" s="2">
        <v>7.1698725000000005E-2</v>
      </c>
      <c r="E60" s="2">
        <v>-0.11118679400000001</v>
      </c>
      <c r="F60" s="3"/>
      <c r="G60" s="3">
        <f t="shared" si="1"/>
        <v>16.079999999999998</v>
      </c>
      <c r="H60" s="3">
        <f t="shared" si="2"/>
        <v>1.3512007468653502</v>
      </c>
      <c r="I60" s="4">
        <f t="shared" si="3"/>
        <v>17.568822884982758</v>
      </c>
      <c r="J60" s="4">
        <f>IMABS('LoadResistor 2400 Ohm LossCalib'!G55)</f>
        <v>16.96</v>
      </c>
      <c r="K60" s="4">
        <f t="shared" si="4"/>
        <v>0.60882288498275727</v>
      </c>
      <c r="L60" s="4">
        <f t="shared" si="0"/>
        <v>9.7995540950525109E-2</v>
      </c>
      <c r="M60" s="4">
        <f t="shared" si="5"/>
        <v>0.51082734403223218</v>
      </c>
      <c r="N60" s="3">
        <f t="shared" si="6"/>
        <v>88.903173850839551</v>
      </c>
      <c r="O60" s="3">
        <f t="shared" si="7"/>
        <v>11.096826149160449</v>
      </c>
    </row>
    <row r="61" spans="1:15" x14ac:dyDescent="0.25">
      <c r="A61" s="2">
        <v>16370000</v>
      </c>
      <c r="B61" s="2">
        <v>-0.129040986</v>
      </c>
      <c r="C61" s="2">
        <v>7.7515684000000001E-2</v>
      </c>
      <c r="D61" s="2">
        <v>6.9391599999999998E-2</v>
      </c>
      <c r="E61" s="2">
        <v>-0.11267461600000001</v>
      </c>
      <c r="F61" s="3"/>
      <c r="G61" s="3">
        <f t="shared" si="1"/>
        <v>16.37</v>
      </c>
      <c r="H61" s="3">
        <f t="shared" si="2"/>
        <v>1.3544182090583357</v>
      </c>
      <c r="I61" s="4">
        <f t="shared" si="3"/>
        <v>17.566949239186005</v>
      </c>
      <c r="J61" s="4">
        <f>IMABS('LoadResistor 2400 Ohm LossCalib'!G56)</f>
        <v>16.91</v>
      </c>
      <c r="K61" s="4">
        <f t="shared" si="4"/>
        <v>0.65694923918600523</v>
      </c>
      <c r="L61" s="4">
        <f t="shared" si="0"/>
        <v>9.9544406652186224E-2</v>
      </c>
      <c r="M61" s="4">
        <f t="shared" si="5"/>
        <v>0.55740483253381901</v>
      </c>
      <c r="N61" s="3">
        <f t="shared" si="6"/>
        <v>87.954794196245004</v>
      </c>
      <c r="O61" s="3">
        <f t="shared" si="7"/>
        <v>12.045205803754996</v>
      </c>
    </row>
    <row r="62" spans="1:15" x14ac:dyDescent="0.25">
      <c r="A62" s="2">
        <v>16660000</v>
      </c>
      <c r="B62" s="2">
        <v>-0.126446843</v>
      </c>
      <c r="C62" s="2">
        <v>8.3984508999999999E-2</v>
      </c>
      <c r="D62" s="2">
        <v>6.6957800999999997E-2</v>
      </c>
      <c r="E62" s="2">
        <v>-0.114073887</v>
      </c>
      <c r="F62" s="3"/>
      <c r="G62" s="3">
        <f t="shared" si="1"/>
        <v>16.66</v>
      </c>
      <c r="H62" s="3">
        <f t="shared" si="2"/>
        <v>1.3579249435458773</v>
      </c>
      <c r="I62" s="4">
        <f t="shared" si="3"/>
        <v>17.570562950358823</v>
      </c>
      <c r="J62" s="4">
        <f>IMABS('LoadResistor 2400 Ohm LossCalib'!G57)</f>
        <v>16.89</v>
      </c>
      <c r="K62" s="4">
        <f t="shared" si="4"/>
        <v>0.68056295035882286</v>
      </c>
      <c r="L62" s="4">
        <f t="shared" si="0"/>
        <v>0.10124196188410298</v>
      </c>
      <c r="M62" s="4">
        <f t="shared" si="5"/>
        <v>0.57932098847471991</v>
      </c>
      <c r="N62" s="3">
        <f t="shared" si="6"/>
        <v>87.512058804456842</v>
      </c>
      <c r="O62" s="3">
        <f t="shared" si="7"/>
        <v>12.487941195543158</v>
      </c>
    </row>
    <row r="63" spans="1:15" x14ac:dyDescent="0.25">
      <c r="A63" s="2">
        <v>16950000</v>
      </c>
      <c r="B63" s="2">
        <v>-0.122918605</v>
      </c>
      <c r="C63" s="2">
        <v>9.1201811999999993E-2</v>
      </c>
      <c r="D63" s="2">
        <v>6.4459294E-2</v>
      </c>
      <c r="E63" s="2">
        <v>-0.11548747099999999</v>
      </c>
      <c r="F63" s="3"/>
      <c r="G63" s="3">
        <f t="shared" si="1"/>
        <v>16.95</v>
      </c>
      <c r="H63" s="3">
        <f t="shared" si="2"/>
        <v>1.3614368163130461</v>
      </c>
      <c r="I63" s="4">
        <f t="shared" si="3"/>
        <v>17.571516791552771</v>
      </c>
      <c r="J63" s="4">
        <f>IMABS('LoadResistor 2400 Ohm LossCalib'!G58)</f>
        <v>16.920000000000002</v>
      </c>
      <c r="K63" s="4">
        <f t="shared" si="4"/>
        <v>0.65151679155276909</v>
      </c>
      <c r="L63" s="4">
        <f t="shared" si="0"/>
        <v>0.10295177716745124</v>
      </c>
      <c r="M63" s="4">
        <f t="shared" si="5"/>
        <v>0.5485650143853178</v>
      </c>
      <c r="N63" s="3">
        <f t="shared" si="6"/>
        <v>88.134003520476469</v>
      </c>
      <c r="O63" s="3">
        <f t="shared" si="7"/>
        <v>11.865996479523531</v>
      </c>
    </row>
    <row r="64" spans="1:15" x14ac:dyDescent="0.25">
      <c r="A64" s="2">
        <v>17240000</v>
      </c>
      <c r="B64" s="2">
        <v>-0.11899694</v>
      </c>
      <c r="C64" s="2">
        <v>9.8074710999999995E-2</v>
      </c>
      <c r="D64" s="2">
        <v>6.1930023000000001E-2</v>
      </c>
      <c r="E64" s="2">
        <v>-0.116846911</v>
      </c>
      <c r="F64" s="3"/>
      <c r="G64" s="3">
        <f t="shared" si="1"/>
        <v>17.239999999999998</v>
      </c>
      <c r="H64" s="3">
        <f t="shared" si="2"/>
        <v>1.364636816385596</v>
      </c>
      <c r="I64" s="4">
        <f t="shared" si="3"/>
        <v>17.572467344004544</v>
      </c>
      <c r="J64" s="4">
        <f>IMABS('LoadResistor 2400 Ohm LossCalib'!G59)</f>
        <v>16.95</v>
      </c>
      <c r="K64" s="4">
        <f t="shared" si="4"/>
        <v>0.62246734400454429</v>
      </c>
      <c r="L64" s="4">
        <f t="shared" si="0"/>
        <v>0.10451818950421408</v>
      </c>
      <c r="M64" s="4">
        <f t="shared" si="5"/>
        <v>0.51794915450033019</v>
      </c>
      <c r="N64" s="3">
        <f t="shared" si="6"/>
        <v>88.757504788706783</v>
      </c>
      <c r="O64" s="3">
        <f t="shared" si="7"/>
        <v>11.242495211293217</v>
      </c>
    </row>
    <row r="65" spans="1:15" x14ac:dyDescent="0.25">
      <c r="A65" s="2">
        <v>17530000</v>
      </c>
      <c r="B65" s="2">
        <v>-0.114561602</v>
      </c>
      <c r="C65" s="2">
        <v>0.10517209</v>
      </c>
      <c r="D65" s="2">
        <v>5.9388555000000003E-2</v>
      </c>
      <c r="E65" s="2">
        <v>-0.11802016899999999</v>
      </c>
      <c r="F65" s="3"/>
      <c r="G65" s="3">
        <f t="shared" si="1"/>
        <v>17.53</v>
      </c>
      <c r="H65" s="3">
        <f t="shared" si="2"/>
        <v>1.3683128472241282</v>
      </c>
      <c r="I65" s="4">
        <f t="shared" si="3"/>
        <v>17.580612190448079</v>
      </c>
      <c r="J65" s="4">
        <f>IMABS('LoadResistor 2400 Ohm LossCalib'!G60)</f>
        <v>16.93</v>
      </c>
      <c r="K65" s="4">
        <f t="shared" si="4"/>
        <v>0.65061219044807928</v>
      </c>
      <c r="L65" s="4">
        <f t="shared" si="0"/>
        <v>0.10632745809748531</v>
      </c>
      <c r="M65" s="4">
        <f t="shared" si="5"/>
        <v>0.54428473235059394</v>
      </c>
      <c r="N65" s="3">
        <f t="shared" si="6"/>
        <v>88.220908688837667</v>
      </c>
      <c r="O65" s="3">
        <f t="shared" si="7"/>
        <v>11.779091311162333</v>
      </c>
    </row>
    <row r="66" spans="1:15" x14ac:dyDescent="0.25">
      <c r="A66" s="2">
        <v>17820000</v>
      </c>
      <c r="B66" s="2">
        <v>-0.109469555</v>
      </c>
      <c r="C66" s="2">
        <v>0.112110882</v>
      </c>
      <c r="D66" s="2">
        <v>5.6872762E-2</v>
      </c>
      <c r="E66" s="2">
        <v>-0.11930002200000001</v>
      </c>
      <c r="F66" s="3"/>
      <c r="G66" s="3">
        <f t="shared" si="1"/>
        <v>17.82</v>
      </c>
      <c r="H66" s="3">
        <f t="shared" si="2"/>
        <v>1.371613197016742</v>
      </c>
      <c r="I66" s="4">
        <f t="shared" si="3"/>
        <v>17.577815229442077</v>
      </c>
      <c r="J66" s="4">
        <f>IMABS('LoadResistor 2400 Ohm LossCalib'!G61)</f>
        <v>16.95</v>
      </c>
      <c r="K66" s="4">
        <f t="shared" si="4"/>
        <v>0.62781522944207779</v>
      </c>
      <c r="L66" s="4">
        <f t="shared" si="0"/>
        <v>0.10796070318610802</v>
      </c>
      <c r="M66" s="4">
        <f t="shared" si="5"/>
        <v>0.51985452625596973</v>
      </c>
      <c r="N66" s="3">
        <f t="shared" si="6"/>
        <v>88.718572921685933</v>
      </c>
      <c r="O66" s="3">
        <f t="shared" si="7"/>
        <v>11.281427078314067</v>
      </c>
    </row>
    <row r="67" spans="1:15" x14ac:dyDescent="0.25">
      <c r="A67" s="2">
        <v>18110000</v>
      </c>
      <c r="B67" s="2">
        <v>-0.10398217999999999</v>
      </c>
      <c r="C67" s="2">
        <v>0.11921311900000001</v>
      </c>
      <c r="D67" s="2">
        <v>5.4167047000000003E-2</v>
      </c>
      <c r="E67" s="2">
        <v>-0.12042507500000001</v>
      </c>
      <c r="F67" s="3"/>
      <c r="G67" s="3">
        <f t="shared" si="1"/>
        <v>18.11</v>
      </c>
      <c r="H67" s="3">
        <f t="shared" si="2"/>
        <v>1.3758328962079085</v>
      </c>
      <c r="I67" s="4">
        <f t="shared" si="3"/>
        <v>17.585464726163082</v>
      </c>
      <c r="J67" s="4">
        <f>IMABS('LoadResistor 2400 Ohm LossCalib'!G62)</f>
        <v>16.899999999999999</v>
      </c>
      <c r="K67" s="4">
        <f t="shared" si="4"/>
        <v>0.68546472616308307</v>
      </c>
      <c r="L67" s="4">
        <f t="shared" si="0"/>
        <v>0.11006102153052393</v>
      </c>
      <c r="M67" s="4">
        <f t="shared" si="5"/>
        <v>0.57540370463255919</v>
      </c>
      <c r="N67" s="3">
        <f t="shared" si="6"/>
        <v>87.591029235762051</v>
      </c>
      <c r="O67" s="3">
        <f t="shared" si="7"/>
        <v>12.408970764237949</v>
      </c>
    </row>
    <row r="68" spans="1:15" x14ac:dyDescent="0.25">
      <c r="A68" s="2">
        <v>18400000</v>
      </c>
      <c r="B68" s="2">
        <v>-9.8106935000000006E-2</v>
      </c>
      <c r="C68" s="2">
        <v>0.12628203599999999</v>
      </c>
      <c r="D68" s="2">
        <v>5.1388874000000001E-2</v>
      </c>
      <c r="E68" s="2">
        <v>-0.12156088600000001</v>
      </c>
      <c r="F68" s="3"/>
      <c r="G68" s="3">
        <f t="shared" si="1"/>
        <v>18.399999999999999</v>
      </c>
      <c r="H68" s="3">
        <f t="shared" si="2"/>
        <v>1.3807054156977274</v>
      </c>
      <c r="I68" s="4">
        <f t="shared" si="3"/>
        <v>17.590050704643211</v>
      </c>
      <c r="J68" s="4">
        <f>IMABS('LoadResistor 2400 Ohm LossCalib'!G63)</f>
        <v>16.899999999999999</v>
      </c>
      <c r="K68" s="4">
        <f t="shared" si="4"/>
        <v>0.6900507046432125</v>
      </c>
      <c r="L68" s="4">
        <f t="shared" si="0"/>
        <v>0.11250300122883378</v>
      </c>
      <c r="M68" s="4">
        <f t="shared" si="5"/>
        <v>0.57754770341437878</v>
      </c>
      <c r="N68" s="3">
        <f t="shared" si="6"/>
        <v>87.547798497020381</v>
      </c>
      <c r="O68" s="3">
        <f t="shared" si="7"/>
        <v>12.452201502979619</v>
      </c>
    </row>
    <row r="69" spans="1:15" x14ac:dyDescent="0.25">
      <c r="A69" s="2">
        <v>18690000</v>
      </c>
      <c r="B69" s="2">
        <v>-9.139949E-2</v>
      </c>
      <c r="C69" s="2">
        <v>0.13338731200000001</v>
      </c>
      <c r="D69" s="2">
        <v>4.8681210000000003E-2</v>
      </c>
      <c r="E69" s="2">
        <v>-0.12253347000000001</v>
      </c>
      <c r="F69" s="3"/>
      <c r="G69" s="3">
        <f t="shared" si="1"/>
        <v>18.690000000000001</v>
      </c>
      <c r="H69" s="3">
        <f t="shared" si="2"/>
        <v>1.3857732821868725</v>
      </c>
      <c r="I69" s="4">
        <f t="shared" si="3"/>
        <v>17.598425052987295</v>
      </c>
      <c r="J69" s="4">
        <f>IMABS('LoadResistor 2400 Ohm LossCalib'!G64)</f>
        <v>16.91</v>
      </c>
      <c r="K69" s="4">
        <f t="shared" si="4"/>
        <v>0.68842505298729506</v>
      </c>
      <c r="L69" s="4">
        <f t="shared" si="0"/>
        <v>0.11506166214205438</v>
      </c>
      <c r="M69" s="4">
        <f t="shared" si="5"/>
        <v>0.57336339084524068</v>
      </c>
      <c r="N69" s="3">
        <f t="shared" si="6"/>
        <v>87.63218913493435</v>
      </c>
      <c r="O69" s="3">
        <f t="shared" si="7"/>
        <v>12.36781086506565</v>
      </c>
    </row>
    <row r="70" spans="1:15" x14ac:dyDescent="0.25">
      <c r="A70" s="2">
        <v>18980000</v>
      </c>
      <c r="B70" s="2">
        <v>-8.3918936E-2</v>
      </c>
      <c r="C70" s="2">
        <v>0.13989190700000001</v>
      </c>
      <c r="D70" s="2">
        <v>4.5966114000000002E-2</v>
      </c>
      <c r="E70" s="2">
        <v>-0.123526915</v>
      </c>
      <c r="F70" s="3"/>
      <c r="G70" s="3">
        <f t="shared" si="1"/>
        <v>18.98</v>
      </c>
      <c r="H70" s="3">
        <f t="shared" si="2"/>
        <v>1.3898638920158193</v>
      </c>
      <c r="I70" s="4">
        <f t="shared" si="3"/>
        <v>17.601556201328037</v>
      </c>
      <c r="J70" s="4">
        <f>IMABS('LoadResistor 2400 Ohm LossCalib'!G65)</f>
        <v>16.91</v>
      </c>
      <c r="K70" s="4">
        <f t="shared" si="4"/>
        <v>0.69155620132803719</v>
      </c>
      <c r="L70" s="4">
        <f t="shared" si="0"/>
        <v>0.1171407162145565</v>
      </c>
      <c r="M70" s="4">
        <f t="shared" si="5"/>
        <v>0.57441548511348073</v>
      </c>
      <c r="N70" s="3">
        <f t="shared" si="6"/>
        <v>87.610962487791497</v>
      </c>
      <c r="O70" s="3">
        <f t="shared" si="7"/>
        <v>12.389037512208503</v>
      </c>
    </row>
    <row r="71" spans="1:15" x14ac:dyDescent="0.25">
      <c r="A71" s="2">
        <v>19270000</v>
      </c>
      <c r="B71" s="2">
        <v>-7.5743235000000006E-2</v>
      </c>
      <c r="C71" s="2">
        <v>0.14680874299999999</v>
      </c>
      <c r="D71" s="2">
        <v>4.3181333000000002E-2</v>
      </c>
      <c r="E71" s="2">
        <v>-0.12447828</v>
      </c>
      <c r="F71" s="3"/>
      <c r="G71" s="3">
        <f t="shared" si="1"/>
        <v>19.27</v>
      </c>
      <c r="H71" s="3">
        <f t="shared" si="2"/>
        <v>1.3957730383438125</v>
      </c>
      <c r="I71" s="4">
        <f t="shared" si="3"/>
        <v>17.604635455721819</v>
      </c>
      <c r="J71" s="4">
        <f>IMABS('LoadResistor 2400 Ohm LossCalib'!G66)</f>
        <v>16.899999999999999</v>
      </c>
      <c r="K71" s="4">
        <f t="shared" si="4"/>
        <v>0.70463545572182085</v>
      </c>
      <c r="L71" s="4">
        <f t="shared" si="0"/>
        <v>0.12016549960877712</v>
      </c>
      <c r="M71" s="4">
        <f t="shared" si="5"/>
        <v>0.58446995611304375</v>
      </c>
      <c r="N71" s="3">
        <f t="shared" si="6"/>
        <v>87.408366547077677</v>
      </c>
      <c r="O71" s="3">
        <f t="shared" si="7"/>
        <v>12.591633452922323</v>
      </c>
    </row>
    <row r="72" spans="1:15" x14ac:dyDescent="0.25">
      <c r="A72" s="2">
        <v>19560000</v>
      </c>
      <c r="B72" s="2">
        <v>-6.6745138999999995E-2</v>
      </c>
      <c r="C72" s="2">
        <v>0.153489336</v>
      </c>
      <c r="D72" s="2">
        <v>4.0278240999999999E-2</v>
      </c>
      <c r="E72" s="2">
        <v>-0.12542065899999999</v>
      </c>
      <c r="F72" s="3"/>
      <c r="G72" s="3">
        <f t="shared" si="1"/>
        <v>19.559999999999999</v>
      </c>
      <c r="H72" s="3">
        <f t="shared" si="2"/>
        <v>1.4020374197088916</v>
      </c>
      <c r="I72" s="4">
        <f t="shared" si="3"/>
        <v>17.606334819420628</v>
      </c>
      <c r="J72" s="4">
        <f>IMABS('LoadResistor 2400 Ohm LossCalib'!G67)</f>
        <v>16.940000000000001</v>
      </c>
      <c r="K72" s="4">
        <f t="shared" si="4"/>
        <v>0.66633481942062645</v>
      </c>
      <c r="L72" s="4">
        <f t="shared" ref="L72:L108" si="8">-10*LOG((1-IMABS(COMPLEX(B72,C72))^2))</f>
        <v>0.12339941170956073</v>
      </c>
      <c r="M72" s="4">
        <f t="shared" si="5"/>
        <v>0.54293540771106574</v>
      </c>
      <c r="N72" s="3">
        <f t="shared" si="6"/>
        <v>88.248322608414668</v>
      </c>
      <c r="O72" s="3">
        <f t="shared" si="7"/>
        <v>11.751677391585332</v>
      </c>
    </row>
    <row r="73" spans="1:15" x14ac:dyDescent="0.25">
      <c r="A73" s="2">
        <v>19850000</v>
      </c>
      <c r="B73" s="2">
        <v>-5.7515475000000003E-2</v>
      </c>
      <c r="C73" s="2">
        <v>0.159958407</v>
      </c>
      <c r="D73" s="2">
        <v>3.7352941000000001E-2</v>
      </c>
      <c r="E73" s="2">
        <v>-0.126127392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1.4095934840040323</v>
      </c>
      <c r="I73" s="4">
        <f t="shared" ref="I73:I108" si="11">IMABS(-20*LOG10(IMABS(COMPLEX(D73,E73))))</f>
        <v>17.618695260657699</v>
      </c>
      <c r="J73" s="4">
        <f>IMABS('LoadResistor 2400 Ohm LossCalib'!G68)</f>
        <v>16.940000000000001</v>
      </c>
      <c r="K73" s="4">
        <f t="shared" ref="K73:K108" si="12">I73-J73</f>
        <v>0.67869526065769747</v>
      </c>
      <c r="L73" s="4">
        <f t="shared" si="8"/>
        <v>0.12733685387658406</v>
      </c>
      <c r="M73" s="4">
        <f t="shared" ref="M73:M108" si="13">K73-L73</f>
        <v>0.55135840678111347</v>
      </c>
      <c r="N73" s="3">
        <f t="shared" ref="N73:N108" si="14">POWER(10,-M73/10) * 100</f>
        <v>88.077333747647344</v>
      </c>
      <c r="O73" s="3">
        <f t="shared" ref="O73:O108" si="15">100-N73</f>
        <v>11.922666252352656</v>
      </c>
    </row>
    <row r="74" spans="1:15" x14ac:dyDescent="0.25">
      <c r="A74" s="2">
        <v>20140000</v>
      </c>
      <c r="B74" s="2">
        <v>-4.7864202000000002E-2</v>
      </c>
      <c r="C74" s="2">
        <v>0.16605904599999999</v>
      </c>
      <c r="D74" s="2">
        <v>3.4306484999999998E-2</v>
      </c>
      <c r="E74" s="2">
        <v>-0.126786649</v>
      </c>
      <c r="F74" s="3"/>
      <c r="G74" s="3">
        <f t="shared" si="9"/>
        <v>20.14</v>
      </c>
      <c r="H74" s="3">
        <f t="shared" si="10"/>
        <v>1.4178520444288436</v>
      </c>
      <c r="I74" s="4">
        <f t="shared" si="11"/>
        <v>17.631658551915791</v>
      </c>
      <c r="J74" s="4">
        <f>IMABS('LoadResistor 2400 Ohm LossCalib'!G69)</f>
        <v>16.940000000000001</v>
      </c>
      <c r="K74" s="4">
        <f t="shared" si="12"/>
        <v>0.69165855191578984</v>
      </c>
      <c r="L74" s="4">
        <f t="shared" si="8"/>
        <v>0.13168538048768719</v>
      </c>
      <c r="M74" s="4">
        <f t="shared" si="13"/>
        <v>0.55997317142810266</v>
      </c>
      <c r="N74" s="3">
        <f t="shared" si="14"/>
        <v>87.902794701538284</v>
      </c>
      <c r="O74" s="3">
        <f t="shared" si="15"/>
        <v>12.097205298461716</v>
      </c>
    </row>
    <row r="75" spans="1:15" x14ac:dyDescent="0.25">
      <c r="A75" s="2">
        <v>20430000</v>
      </c>
      <c r="B75" s="2">
        <v>-3.7114242999999998E-2</v>
      </c>
      <c r="C75" s="2">
        <v>0.17176797899999999</v>
      </c>
      <c r="D75" s="2">
        <v>3.1367935E-2</v>
      </c>
      <c r="E75" s="2">
        <v>-0.12753093200000001</v>
      </c>
      <c r="F75" s="3"/>
      <c r="G75" s="3">
        <f t="shared" si="9"/>
        <v>20.43</v>
      </c>
      <c r="H75" s="3">
        <f t="shared" si="10"/>
        <v>1.4263950458363182</v>
      </c>
      <c r="I75" s="4">
        <f t="shared" si="11"/>
        <v>17.632590920022238</v>
      </c>
      <c r="J75" s="4">
        <f>IMABS('LoadResistor 2400 Ohm LossCalib'!G70)</f>
        <v>16.940000000000001</v>
      </c>
      <c r="K75" s="4">
        <f t="shared" si="12"/>
        <v>0.6925909200222371</v>
      </c>
      <c r="L75" s="4">
        <f t="shared" si="8"/>
        <v>0.13623208036152562</v>
      </c>
      <c r="M75" s="4">
        <f t="shared" si="13"/>
        <v>0.55635883966071153</v>
      </c>
      <c r="N75" s="3">
        <f t="shared" si="14"/>
        <v>87.975980550587977</v>
      </c>
      <c r="O75" s="3">
        <f t="shared" si="15"/>
        <v>12.024019449412023</v>
      </c>
    </row>
    <row r="76" spans="1:15" x14ac:dyDescent="0.25">
      <c r="A76" s="2">
        <v>20720000</v>
      </c>
      <c r="B76" s="2">
        <v>-2.5799181000000001E-2</v>
      </c>
      <c r="C76" s="2">
        <v>0.17730914</v>
      </c>
      <c r="D76" s="2">
        <v>2.8299547000000001E-2</v>
      </c>
      <c r="E76" s="2">
        <v>-0.12805904400000001</v>
      </c>
      <c r="F76" s="3"/>
      <c r="G76" s="3">
        <f t="shared" si="9"/>
        <v>20.72</v>
      </c>
      <c r="H76" s="3">
        <f t="shared" si="10"/>
        <v>1.4365766732082237</v>
      </c>
      <c r="I76" s="4">
        <f t="shared" si="11"/>
        <v>17.644719795446136</v>
      </c>
      <c r="J76" s="4">
        <f>IMABS('LoadResistor 2400 Ohm LossCalib'!G71)</f>
        <v>16.920000000000002</v>
      </c>
      <c r="K76" s="4">
        <f t="shared" si="12"/>
        <v>0.72471979544613419</v>
      </c>
      <c r="L76" s="4">
        <f t="shared" si="8"/>
        <v>0.14171362758955849</v>
      </c>
      <c r="M76" s="4">
        <f t="shared" si="13"/>
        <v>0.58300616785657566</v>
      </c>
      <c r="N76" s="3">
        <f t="shared" si="14"/>
        <v>87.437832476425228</v>
      </c>
      <c r="O76" s="3">
        <f t="shared" si="15"/>
        <v>12.562167523574772</v>
      </c>
    </row>
    <row r="77" spans="1:15" x14ac:dyDescent="0.25">
      <c r="A77" s="2">
        <v>21010000</v>
      </c>
      <c r="B77" s="2">
        <v>-1.3882937E-2</v>
      </c>
      <c r="C77" s="2">
        <v>0.18263494899999999</v>
      </c>
      <c r="D77" s="2">
        <v>2.5139445E-2</v>
      </c>
      <c r="E77" s="2">
        <v>-0.12852630000000001</v>
      </c>
      <c r="F77" s="3"/>
      <c r="G77" s="3">
        <f t="shared" si="9"/>
        <v>21.01</v>
      </c>
      <c r="H77" s="3">
        <f t="shared" si="10"/>
        <v>1.4484654414784544</v>
      </c>
      <c r="I77" s="4">
        <f t="shared" si="11"/>
        <v>17.657105154227036</v>
      </c>
      <c r="J77" s="4">
        <f>IMABS('LoadResistor 2400 Ohm LossCalib'!G72)</f>
        <v>16.95</v>
      </c>
      <c r="K77" s="4">
        <f t="shared" si="12"/>
        <v>0.70710515422703679</v>
      </c>
      <c r="L77" s="4">
        <f t="shared" si="8"/>
        <v>0.14819827934207028</v>
      </c>
      <c r="M77" s="4">
        <f t="shared" si="13"/>
        <v>0.55890687488496649</v>
      </c>
      <c r="N77" s="3">
        <f t="shared" si="14"/>
        <v>87.924379584031684</v>
      </c>
      <c r="O77" s="3">
        <f t="shared" si="15"/>
        <v>12.075620415968316</v>
      </c>
    </row>
    <row r="78" spans="1:15" x14ac:dyDescent="0.25">
      <c r="A78" s="2">
        <v>21300000</v>
      </c>
      <c r="B78" s="2">
        <v>-1.3341760000000001E-3</v>
      </c>
      <c r="C78" s="2">
        <v>0.18733270399999999</v>
      </c>
      <c r="D78" s="2">
        <v>2.2008896999999999E-2</v>
      </c>
      <c r="E78" s="2">
        <v>-0.12894335300000001</v>
      </c>
      <c r="F78" s="3"/>
      <c r="G78" s="3">
        <f t="shared" si="9"/>
        <v>21.3</v>
      </c>
      <c r="H78" s="3">
        <f t="shared" si="10"/>
        <v>1.4610461157498829</v>
      </c>
      <c r="I78" s="4">
        <f t="shared" si="11"/>
        <v>17.667301968782393</v>
      </c>
      <c r="J78" s="4">
        <f>IMABS('LoadResistor 2400 Ohm LossCalib'!G73)</f>
        <v>16.940000000000001</v>
      </c>
      <c r="K78" s="4">
        <f t="shared" si="12"/>
        <v>0.72730196878239184</v>
      </c>
      <c r="L78" s="4">
        <f t="shared" si="8"/>
        <v>0.15515588075116665</v>
      </c>
      <c r="M78" s="4">
        <f t="shared" si="13"/>
        <v>0.57214608803122524</v>
      </c>
      <c r="N78" s="3">
        <f t="shared" si="14"/>
        <v>87.656755383519396</v>
      </c>
      <c r="O78" s="3">
        <f t="shared" si="15"/>
        <v>12.343244616480604</v>
      </c>
    </row>
    <row r="79" spans="1:15" x14ac:dyDescent="0.25">
      <c r="A79" s="2">
        <v>21590000</v>
      </c>
      <c r="B79" s="2">
        <v>1.1976877E-2</v>
      </c>
      <c r="C79" s="2">
        <v>0.19141159899999999</v>
      </c>
      <c r="D79" s="2">
        <v>1.8872410999999999E-2</v>
      </c>
      <c r="E79" s="2">
        <v>-0.129339441</v>
      </c>
      <c r="F79" s="3"/>
      <c r="G79" s="3">
        <f t="shared" si="9"/>
        <v>21.59</v>
      </c>
      <c r="H79" s="3">
        <f t="shared" si="10"/>
        <v>1.4745919339236557</v>
      </c>
      <c r="I79" s="4">
        <f t="shared" si="11"/>
        <v>17.67388603714079</v>
      </c>
      <c r="J79" s="4">
        <f>IMABS('LoadResistor 2400 Ohm LossCalib'!G74)</f>
        <v>16.88</v>
      </c>
      <c r="K79" s="4">
        <f t="shared" si="12"/>
        <v>0.79388603714079053</v>
      </c>
      <c r="L79" s="4">
        <f t="shared" si="8"/>
        <v>0.16275340674782937</v>
      </c>
      <c r="M79" s="4">
        <f t="shared" si="13"/>
        <v>0.63113263039296119</v>
      </c>
      <c r="N79" s="3">
        <f t="shared" si="14"/>
        <v>86.474236647067698</v>
      </c>
      <c r="O79" s="3">
        <f t="shared" si="15"/>
        <v>13.525763352932302</v>
      </c>
    </row>
    <row r="80" spans="1:15" x14ac:dyDescent="0.25">
      <c r="A80" s="2">
        <v>21880000</v>
      </c>
      <c r="B80" s="2">
        <v>2.5785129E-2</v>
      </c>
      <c r="C80" s="2">
        <v>0.19510868100000001</v>
      </c>
      <c r="D80" s="2">
        <v>1.5736014999999999E-2</v>
      </c>
      <c r="E80" s="2">
        <v>-0.12957265900000001</v>
      </c>
      <c r="F80" s="3"/>
      <c r="G80" s="3">
        <f t="shared" si="9"/>
        <v>21.88</v>
      </c>
      <c r="H80" s="3">
        <f t="shared" si="10"/>
        <v>1.4900558318114645</v>
      </c>
      <c r="I80" s="4">
        <f t="shared" si="11"/>
        <v>17.686146227336067</v>
      </c>
      <c r="J80" s="4">
        <f>IMABS('LoadResistor 2400 Ohm LossCalib'!G75)</f>
        <v>16.899999999999999</v>
      </c>
      <c r="K80" s="4">
        <f t="shared" si="12"/>
        <v>0.78614622733606865</v>
      </c>
      <c r="L80" s="4">
        <f t="shared" si="8"/>
        <v>0.1715563694454087</v>
      </c>
      <c r="M80" s="4">
        <f t="shared" si="13"/>
        <v>0.6145898578906599</v>
      </c>
      <c r="N80" s="3">
        <f t="shared" si="14"/>
        <v>86.804255024088235</v>
      </c>
      <c r="O80" s="3">
        <f t="shared" si="15"/>
        <v>13.195744975911765</v>
      </c>
    </row>
    <row r="81" spans="1:15" x14ac:dyDescent="0.25">
      <c r="A81" s="2">
        <v>22170000</v>
      </c>
      <c r="B81" s="2">
        <v>4.0657172999999998E-2</v>
      </c>
      <c r="C81" s="2">
        <v>0.19832701899999999</v>
      </c>
      <c r="D81" s="2">
        <v>1.2398775000000001E-2</v>
      </c>
      <c r="E81" s="2">
        <v>-0.12970308899999999</v>
      </c>
      <c r="F81" s="3"/>
      <c r="G81" s="3">
        <f t="shared" si="9"/>
        <v>22.17</v>
      </c>
      <c r="H81" s="3">
        <f t="shared" si="10"/>
        <v>1.5076845037354598</v>
      </c>
      <c r="I81" s="4">
        <f t="shared" si="11"/>
        <v>17.701487488895772</v>
      </c>
      <c r="J81" s="4">
        <f>IMABS('LoadResistor 2400 Ohm LossCalib'!G76)</f>
        <v>16.899999999999999</v>
      </c>
      <c r="K81" s="4">
        <f t="shared" si="12"/>
        <v>0.80148748889577348</v>
      </c>
      <c r="L81" s="4">
        <f t="shared" si="8"/>
        <v>0.18175330039977985</v>
      </c>
      <c r="M81" s="4">
        <f t="shared" si="13"/>
        <v>0.6197341884959936</v>
      </c>
      <c r="N81" s="3">
        <f t="shared" si="14"/>
        <v>86.701494009640157</v>
      </c>
      <c r="O81" s="3">
        <f t="shared" si="15"/>
        <v>13.298505990359843</v>
      </c>
    </row>
    <row r="82" spans="1:15" x14ac:dyDescent="0.25">
      <c r="A82" s="2">
        <v>22460000</v>
      </c>
      <c r="B82" s="2">
        <v>5.5625951999999999E-2</v>
      </c>
      <c r="C82" s="2">
        <v>0.200526446</v>
      </c>
      <c r="D82" s="2">
        <v>9.1344709999999999E-3</v>
      </c>
      <c r="E82" s="2">
        <v>-0.12965516699999999</v>
      </c>
      <c r="F82" s="3"/>
      <c r="G82" s="3">
        <f t="shared" si="9"/>
        <v>22.46</v>
      </c>
      <c r="H82" s="3">
        <f t="shared" si="10"/>
        <v>1.5255675184490833</v>
      </c>
      <c r="I82" s="4">
        <f t="shared" si="11"/>
        <v>17.72270057977736</v>
      </c>
      <c r="J82" s="4">
        <f>IMABS('LoadResistor 2400 Ohm LossCalib'!G77)</f>
        <v>16.920000000000002</v>
      </c>
      <c r="K82" s="4">
        <f t="shared" si="12"/>
        <v>0.80270057977735831</v>
      </c>
      <c r="L82" s="4">
        <f t="shared" si="8"/>
        <v>0.19226542136115773</v>
      </c>
      <c r="M82" s="4">
        <f t="shared" si="13"/>
        <v>0.61043515841620055</v>
      </c>
      <c r="N82" s="3">
        <f t="shared" si="14"/>
        <v>86.887336474457854</v>
      </c>
      <c r="O82" s="3">
        <f t="shared" si="15"/>
        <v>13.112663525542146</v>
      </c>
    </row>
    <row r="83" spans="1:15" x14ac:dyDescent="0.25">
      <c r="A83" s="2">
        <v>22750000</v>
      </c>
      <c r="B83" s="2">
        <v>7.1711756000000001E-2</v>
      </c>
      <c r="C83" s="2">
        <v>0.20260584300000001</v>
      </c>
      <c r="D83" s="2">
        <v>5.8167679999999999E-3</v>
      </c>
      <c r="E83" s="2">
        <v>-0.129588812</v>
      </c>
      <c r="F83" s="3"/>
      <c r="G83" s="3">
        <f t="shared" si="9"/>
        <v>22.75</v>
      </c>
      <c r="H83" s="3">
        <f t="shared" si="10"/>
        <v>1.5475193642724918</v>
      </c>
      <c r="I83" s="4">
        <f t="shared" si="11"/>
        <v>17.739908537596648</v>
      </c>
      <c r="J83" s="4">
        <f>IMABS('LoadResistor 2400 Ohm LossCalib'!G78)</f>
        <v>16.93</v>
      </c>
      <c r="K83" s="4">
        <f t="shared" si="12"/>
        <v>0.80990853759664816</v>
      </c>
      <c r="L83" s="4">
        <f t="shared" si="8"/>
        <v>0.20538904297113014</v>
      </c>
      <c r="M83" s="4">
        <f t="shared" si="13"/>
        <v>0.60451949462551802</v>
      </c>
      <c r="N83" s="3">
        <f t="shared" si="14"/>
        <v>87.005769131571213</v>
      </c>
      <c r="O83" s="3">
        <f t="shared" si="15"/>
        <v>12.994230868428787</v>
      </c>
    </row>
    <row r="84" spans="1:15" x14ac:dyDescent="0.25">
      <c r="A84" s="2">
        <v>23040000</v>
      </c>
      <c r="B84" s="2">
        <v>8.7827682000000004E-2</v>
      </c>
      <c r="C84" s="2">
        <v>0.20356200599999999</v>
      </c>
      <c r="D84" s="2">
        <v>2.6646399999999998E-3</v>
      </c>
      <c r="E84" s="2">
        <v>-0.129392966</v>
      </c>
      <c r="F84" s="3"/>
      <c r="G84" s="3">
        <f t="shared" si="9"/>
        <v>23.04</v>
      </c>
      <c r="H84" s="3">
        <f t="shared" si="10"/>
        <v>1.5697054481512511</v>
      </c>
      <c r="I84" s="4">
        <f t="shared" si="11"/>
        <v>17.759945239429268</v>
      </c>
      <c r="J84" s="4">
        <f>IMABS('LoadResistor 2400 Ohm LossCalib'!G79)</f>
        <v>16.920000000000002</v>
      </c>
      <c r="K84" s="4">
        <f t="shared" si="12"/>
        <v>0.83994523942926591</v>
      </c>
      <c r="L84" s="4">
        <f t="shared" si="8"/>
        <v>0.21888533616431352</v>
      </c>
      <c r="M84" s="4">
        <f t="shared" si="13"/>
        <v>0.62105990326495242</v>
      </c>
      <c r="N84" s="3">
        <f t="shared" si="14"/>
        <v>86.675031801547306</v>
      </c>
      <c r="O84" s="3">
        <f t="shared" si="15"/>
        <v>13.324968198452694</v>
      </c>
    </row>
    <row r="85" spans="1:15" x14ac:dyDescent="0.25">
      <c r="A85" s="2">
        <v>23330000</v>
      </c>
      <c r="B85" s="2">
        <v>0.10492145999999999</v>
      </c>
      <c r="C85" s="2">
        <v>0.20357774100000001</v>
      </c>
      <c r="D85" s="2">
        <v>-6.9561899999999997E-4</v>
      </c>
      <c r="E85" s="2">
        <v>-0.12911589400000001</v>
      </c>
      <c r="F85" s="3"/>
      <c r="G85" s="3">
        <f t="shared" si="9"/>
        <v>23.33</v>
      </c>
      <c r="H85" s="3">
        <f t="shared" si="10"/>
        <v>1.5941175349680388</v>
      </c>
      <c r="I85" s="4">
        <f t="shared" si="11"/>
        <v>17.780279811642654</v>
      </c>
      <c r="J85" s="4">
        <f>IMABS('LoadResistor 2400 Ohm LossCalib'!G80)</f>
        <v>16.88</v>
      </c>
      <c r="K85" s="4">
        <f t="shared" si="12"/>
        <v>0.90027981164265469</v>
      </c>
      <c r="L85" s="4">
        <f t="shared" si="8"/>
        <v>0.23398968361180089</v>
      </c>
      <c r="M85" s="4">
        <f t="shared" si="13"/>
        <v>0.66629012803085375</v>
      </c>
      <c r="N85" s="3">
        <f t="shared" si="14"/>
        <v>85.77702650997459</v>
      </c>
      <c r="O85" s="3">
        <f t="shared" si="15"/>
        <v>14.22297349002541</v>
      </c>
    </row>
    <row r="86" spans="1:15" x14ac:dyDescent="0.25">
      <c r="A86" s="2">
        <v>23620000</v>
      </c>
      <c r="B86" s="2">
        <v>0.12256373399999999</v>
      </c>
      <c r="C86" s="2">
        <v>0.20318669</v>
      </c>
      <c r="D86" s="2">
        <v>-4.1480730000000004E-3</v>
      </c>
      <c r="E86" s="2">
        <v>-0.128706246</v>
      </c>
      <c r="F86" s="3"/>
      <c r="G86" s="3">
        <f t="shared" si="9"/>
        <v>23.62</v>
      </c>
      <c r="H86" s="3">
        <f t="shared" si="10"/>
        <v>1.6222297606823675</v>
      </c>
      <c r="I86" s="4">
        <f t="shared" si="11"/>
        <v>17.80349882224121</v>
      </c>
      <c r="J86" s="4">
        <f>IMABS('LoadResistor 2400 Ohm LossCalib'!G81)</f>
        <v>16.88</v>
      </c>
      <c r="K86" s="4">
        <f t="shared" si="12"/>
        <v>0.9234988222412106</v>
      </c>
      <c r="L86" s="4">
        <f t="shared" si="8"/>
        <v>0.25169128276130437</v>
      </c>
      <c r="M86" s="4">
        <f t="shared" si="13"/>
        <v>0.67180753947990623</v>
      </c>
      <c r="N86" s="3">
        <f t="shared" si="14"/>
        <v>85.668121914476558</v>
      </c>
      <c r="O86" s="3">
        <f t="shared" si="15"/>
        <v>14.331878085523442</v>
      </c>
    </row>
    <row r="87" spans="1:15" x14ac:dyDescent="0.25">
      <c r="A87" s="2">
        <v>23910000</v>
      </c>
      <c r="B87" s="2">
        <v>0.140118151</v>
      </c>
      <c r="C87" s="2">
        <v>0.20160782299999999</v>
      </c>
      <c r="D87" s="2">
        <v>-7.4190790000000003E-3</v>
      </c>
      <c r="E87" s="2">
        <v>-0.12820094800000001</v>
      </c>
      <c r="F87" s="3"/>
      <c r="G87" s="3">
        <f t="shared" si="9"/>
        <v>23.91</v>
      </c>
      <c r="H87" s="3">
        <f t="shared" si="10"/>
        <v>1.6508233468405442</v>
      </c>
      <c r="I87" s="4">
        <f t="shared" si="11"/>
        <v>17.827654966316711</v>
      </c>
      <c r="J87" s="4">
        <f>IMABS('LoadResistor 2400 Ohm LossCalib'!G82)</f>
        <v>16.89</v>
      </c>
      <c r="K87" s="4">
        <f t="shared" si="12"/>
        <v>0.93765496631671041</v>
      </c>
      <c r="L87" s="4">
        <f t="shared" si="8"/>
        <v>0.27000980270109537</v>
      </c>
      <c r="M87" s="4">
        <f t="shared" si="13"/>
        <v>0.6676451636156151</v>
      </c>
      <c r="N87" s="3">
        <f t="shared" si="14"/>
        <v>85.750267525578579</v>
      </c>
      <c r="O87" s="3">
        <f t="shared" si="15"/>
        <v>14.249732474421421</v>
      </c>
    </row>
    <row r="88" spans="1:15" x14ac:dyDescent="0.25">
      <c r="A88" s="2">
        <v>24200000</v>
      </c>
      <c r="B88" s="2">
        <v>0.158290192</v>
      </c>
      <c r="C88" s="2">
        <v>0.199083968</v>
      </c>
      <c r="D88" s="2">
        <v>-1.0851997E-2</v>
      </c>
      <c r="E88" s="2">
        <v>-0.12751848900000001</v>
      </c>
      <c r="F88" s="3"/>
      <c r="G88" s="3">
        <f t="shared" si="9"/>
        <v>24.2</v>
      </c>
      <c r="H88" s="3">
        <f t="shared" si="10"/>
        <v>1.6821973195481008</v>
      </c>
      <c r="I88" s="4">
        <f t="shared" si="11"/>
        <v>17.857197530652474</v>
      </c>
      <c r="J88" s="4">
        <f>IMABS('LoadResistor 2400 Ohm LossCalib'!G83)</f>
        <v>16.940000000000001</v>
      </c>
      <c r="K88" s="4">
        <f t="shared" si="12"/>
        <v>0.91719753065247289</v>
      </c>
      <c r="L88" s="4">
        <f t="shared" si="8"/>
        <v>0.29044520374519051</v>
      </c>
      <c r="M88" s="4">
        <f t="shared" si="13"/>
        <v>0.62675232690728233</v>
      </c>
      <c r="N88" s="3">
        <f t="shared" si="14"/>
        <v>86.561498747120041</v>
      </c>
      <c r="O88" s="3">
        <f t="shared" si="15"/>
        <v>13.438501252879959</v>
      </c>
    </row>
    <row r="89" spans="1:15" x14ac:dyDescent="0.25">
      <c r="A89" s="2">
        <v>24490000</v>
      </c>
      <c r="B89" s="2">
        <v>0.17707817200000001</v>
      </c>
      <c r="C89" s="2">
        <v>0.19543933799999999</v>
      </c>
      <c r="D89" s="2">
        <v>-1.4224860000000001E-2</v>
      </c>
      <c r="E89" s="2">
        <v>-0.12671776100000001</v>
      </c>
      <c r="F89" s="3"/>
      <c r="G89" s="3">
        <f t="shared" si="9"/>
        <v>24.49</v>
      </c>
      <c r="H89" s="3">
        <f t="shared" si="10"/>
        <v>1.7163927089755948</v>
      </c>
      <c r="I89" s="4">
        <f t="shared" si="11"/>
        <v>17.888864674761674</v>
      </c>
      <c r="J89" s="4">
        <f>IMABS('LoadResistor 2400 Ohm LossCalib'!G84)</f>
        <v>16.88</v>
      </c>
      <c r="K89" s="4">
        <f t="shared" si="12"/>
        <v>1.008864674761675</v>
      </c>
      <c r="L89" s="4">
        <f t="shared" si="8"/>
        <v>0.31308459864227783</v>
      </c>
      <c r="M89" s="4">
        <f t="shared" si="13"/>
        <v>0.69578007611939707</v>
      </c>
      <c r="N89" s="3">
        <f t="shared" si="14"/>
        <v>85.196546830939823</v>
      </c>
      <c r="O89" s="3">
        <f t="shared" si="15"/>
        <v>14.803453169060177</v>
      </c>
    </row>
    <row r="90" spans="1:15" x14ac:dyDescent="0.25">
      <c r="A90" s="2">
        <v>24780000</v>
      </c>
      <c r="B90" s="2">
        <v>0.195966586</v>
      </c>
      <c r="C90" s="2">
        <v>0.190964624</v>
      </c>
      <c r="D90" s="2">
        <v>-1.7605010000000001E-2</v>
      </c>
      <c r="E90" s="2">
        <v>-0.125720635</v>
      </c>
      <c r="F90" s="3"/>
      <c r="G90" s="3">
        <f t="shared" si="9"/>
        <v>24.78</v>
      </c>
      <c r="H90" s="3">
        <f t="shared" si="10"/>
        <v>1.7533969936670875</v>
      </c>
      <c r="I90" s="4">
        <f t="shared" si="11"/>
        <v>17.927531314398308</v>
      </c>
      <c r="J90" s="4">
        <f>IMABS('LoadResistor 2400 Ohm LossCalib'!G85)</f>
        <v>16.93</v>
      </c>
      <c r="K90" s="4">
        <f t="shared" si="12"/>
        <v>0.99753131439830867</v>
      </c>
      <c r="L90" s="4">
        <f t="shared" si="8"/>
        <v>0.33797418860881467</v>
      </c>
      <c r="M90" s="4">
        <f t="shared" si="13"/>
        <v>0.65955712578949399</v>
      </c>
      <c r="N90" s="3">
        <f t="shared" si="14"/>
        <v>85.910112435304754</v>
      </c>
      <c r="O90" s="3">
        <f t="shared" si="15"/>
        <v>14.089887564695246</v>
      </c>
    </row>
    <row r="91" spans="1:15" x14ac:dyDescent="0.25">
      <c r="A91" s="2">
        <v>25070000</v>
      </c>
      <c r="B91" s="2">
        <v>0.21528841500000001</v>
      </c>
      <c r="C91" s="2">
        <v>0.18523328</v>
      </c>
      <c r="D91" s="2">
        <v>-2.0962562000000001E-2</v>
      </c>
      <c r="E91" s="2">
        <v>-0.12472777</v>
      </c>
      <c r="F91" s="3"/>
      <c r="G91" s="3">
        <f t="shared" si="9"/>
        <v>25.07</v>
      </c>
      <c r="H91" s="3">
        <f t="shared" si="10"/>
        <v>1.7933267886631867</v>
      </c>
      <c r="I91" s="4">
        <f t="shared" si="11"/>
        <v>17.959765061799889</v>
      </c>
      <c r="J91" s="4">
        <f>IMABS('LoadResistor 2400 Ohm LossCalib'!G86)</f>
        <v>16.89</v>
      </c>
      <c r="K91" s="4">
        <f t="shared" si="12"/>
        <v>1.0697650617998882</v>
      </c>
      <c r="L91" s="4">
        <f t="shared" si="8"/>
        <v>0.36524065410793899</v>
      </c>
      <c r="M91" s="4">
        <f t="shared" si="13"/>
        <v>0.70452440769194924</v>
      </c>
      <c r="N91" s="3">
        <f t="shared" si="14"/>
        <v>85.025179846314813</v>
      </c>
      <c r="O91" s="3">
        <f t="shared" si="15"/>
        <v>14.974820153685187</v>
      </c>
    </row>
    <row r="92" spans="1:15" x14ac:dyDescent="0.25">
      <c r="A92" s="2">
        <v>25360000</v>
      </c>
      <c r="B92" s="2">
        <v>0.23456391600000001</v>
      </c>
      <c r="C92" s="2">
        <v>0.17858323400000001</v>
      </c>
      <c r="D92" s="2">
        <v>-2.4307592999999999E-2</v>
      </c>
      <c r="E92" s="2">
        <v>-0.123491354</v>
      </c>
      <c r="F92" s="3"/>
      <c r="G92" s="3">
        <f t="shared" si="9"/>
        <v>25.36</v>
      </c>
      <c r="H92" s="3">
        <f t="shared" si="10"/>
        <v>1.8361100833402066</v>
      </c>
      <c r="I92" s="4">
        <f t="shared" si="11"/>
        <v>18.002181300785459</v>
      </c>
      <c r="J92" s="4">
        <f>IMABS('LoadResistor 2400 Ohm LossCalib'!G87)</f>
        <v>16.95</v>
      </c>
      <c r="K92" s="4">
        <f t="shared" si="12"/>
        <v>1.0521813007854597</v>
      </c>
      <c r="L92" s="4">
        <f t="shared" si="8"/>
        <v>0.39487460925413598</v>
      </c>
      <c r="M92" s="4">
        <f t="shared" si="13"/>
        <v>0.65730669153132371</v>
      </c>
      <c r="N92" s="3">
        <f t="shared" si="14"/>
        <v>85.954641013999193</v>
      </c>
      <c r="O92" s="3">
        <f t="shared" si="15"/>
        <v>14.045358986000807</v>
      </c>
    </row>
    <row r="93" spans="1:15" x14ac:dyDescent="0.25">
      <c r="A93" s="2">
        <v>25650000</v>
      </c>
      <c r="B93" s="2">
        <v>0.25400596800000003</v>
      </c>
      <c r="C93" s="2">
        <v>0.17045338400000001</v>
      </c>
      <c r="D93" s="2">
        <v>-2.7429021000000001E-2</v>
      </c>
      <c r="E93" s="2">
        <v>-0.122308604</v>
      </c>
      <c r="F93" s="3"/>
      <c r="G93" s="3">
        <f t="shared" si="9"/>
        <v>25.65</v>
      </c>
      <c r="H93" s="3">
        <f t="shared" si="10"/>
        <v>1.8814195393116215</v>
      </c>
      <c r="I93" s="4">
        <f t="shared" si="11"/>
        <v>18.037755557908707</v>
      </c>
      <c r="J93" s="4">
        <f>IMABS('LoadResistor 2400 Ohm LossCalib'!G88)</f>
        <v>16.86</v>
      </c>
      <c r="K93" s="4">
        <f t="shared" si="12"/>
        <v>1.1777555579087071</v>
      </c>
      <c r="L93" s="4">
        <f t="shared" si="8"/>
        <v>0.4266735235034449</v>
      </c>
      <c r="M93" s="4">
        <f t="shared" si="13"/>
        <v>0.75108203440526222</v>
      </c>
      <c r="N93" s="3">
        <f t="shared" si="14"/>
        <v>84.11855361529021</v>
      </c>
      <c r="O93" s="3">
        <f t="shared" si="15"/>
        <v>15.88144638470979</v>
      </c>
    </row>
    <row r="94" spans="1:15" x14ac:dyDescent="0.25">
      <c r="A94" s="2">
        <v>25940000</v>
      </c>
      <c r="B94" s="2">
        <v>0.273578286</v>
      </c>
      <c r="C94" s="2">
        <v>0.16137973899999999</v>
      </c>
      <c r="D94" s="2">
        <v>-3.0798044E-2</v>
      </c>
      <c r="E94" s="2">
        <v>-0.120799265</v>
      </c>
      <c r="F94" s="3"/>
      <c r="G94" s="3">
        <f t="shared" si="9"/>
        <v>25.94</v>
      </c>
      <c r="H94" s="3">
        <f t="shared" si="10"/>
        <v>1.9309590574464552</v>
      </c>
      <c r="I94" s="4">
        <f t="shared" si="11"/>
        <v>18.085215442793107</v>
      </c>
      <c r="J94" s="4">
        <f>IMABS('LoadResistor 2400 Ohm LossCalib'!G89)</f>
        <v>16.920000000000002</v>
      </c>
      <c r="K94" s="4">
        <f t="shared" si="12"/>
        <v>1.1652154427931052</v>
      </c>
      <c r="L94" s="4">
        <f t="shared" si="8"/>
        <v>0.46186446883717092</v>
      </c>
      <c r="M94" s="4">
        <f t="shared" si="13"/>
        <v>0.70335097395593427</v>
      </c>
      <c r="N94" s="3">
        <f t="shared" si="14"/>
        <v>85.048156167356964</v>
      </c>
      <c r="O94" s="3">
        <f t="shared" si="15"/>
        <v>14.951843832643036</v>
      </c>
    </row>
    <row r="95" spans="1:15" x14ac:dyDescent="0.25">
      <c r="A95" s="2">
        <v>26230000</v>
      </c>
      <c r="B95" s="2">
        <v>0.29292005300000001</v>
      </c>
      <c r="C95" s="2">
        <v>0.150776192</v>
      </c>
      <c r="D95" s="2">
        <v>-3.4003565999999999E-2</v>
      </c>
      <c r="E95" s="2">
        <v>-0.119263276</v>
      </c>
      <c r="F95" s="3"/>
      <c r="G95" s="3">
        <f t="shared" si="9"/>
        <v>26.23</v>
      </c>
      <c r="H95" s="3">
        <f t="shared" si="10"/>
        <v>1.9826148276169866</v>
      </c>
      <c r="I95" s="4">
        <f t="shared" si="11"/>
        <v>18.130444692234683</v>
      </c>
      <c r="J95" s="4">
        <f>IMABS('LoadResistor 2400 Ohm LossCalib'!G90)</f>
        <v>16.86</v>
      </c>
      <c r="K95" s="4">
        <f t="shared" si="12"/>
        <v>1.2704446922346833</v>
      </c>
      <c r="L95" s="4">
        <f t="shared" si="8"/>
        <v>0.49896003922102405</v>
      </c>
      <c r="M95" s="4">
        <f t="shared" si="13"/>
        <v>0.77148465301365921</v>
      </c>
      <c r="N95" s="3">
        <f t="shared" si="14"/>
        <v>83.724301833325114</v>
      </c>
      <c r="O95" s="3">
        <f t="shared" si="15"/>
        <v>16.275698166674886</v>
      </c>
    </row>
    <row r="96" spans="1:15" x14ac:dyDescent="0.25">
      <c r="A96" s="2">
        <v>26520000</v>
      </c>
      <c r="B96" s="2">
        <v>0.312183082</v>
      </c>
      <c r="C96" s="2">
        <v>0.138892397</v>
      </c>
      <c r="D96" s="2">
        <v>-3.7179943E-2</v>
      </c>
      <c r="E96" s="2">
        <v>-0.11751094400000001</v>
      </c>
      <c r="F96" s="3"/>
      <c r="G96" s="3">
        <f t="shared" si="9"/>
        <v>26.52</v>
      </c>
      <c r="H96" s="3">
        <f t="shared" si="10"/>
        <v>2.0380642540393468</v>
      </c>
      <c r="I96" s="4">
        <f t="shared" si="11"/>
        <v>18.184087727052255</v>
      </c>
      <c r="J96" s="4">
        <f>IMABS('LoadResistor 2400 Ohm LossCalib'!G91)</f>
        <v>16.93</v>
      </c>
      <c r="K96" s="4">
        <f t="shared" si="12"/>
        <v>1.254087727052255</v>
      </c>
      <c r="L96" s="4">
        <f t="shared" si="8"/>
        <v>0.53916046399173589</v>
      </c>
      <c r="M96" s="4">
        <f t="shared" si="13"/>
        <v>0.71492726306051912</v>
      </c>
      <c r="N96" s="3">
        <f t="shared" si="14"/>
        <v>84.821758853544679</v>
      </c>
      <c r="O96" s="3">
        <f t="shared" si="15"/>
        <v>15.178241146455321</v>
      </c>
    </row>
    <row r="97" spans="1:15" x14ac:dyDescent="0.25">
      <c r="A97" s="2">
        <v>26810000</v>
      </c>
      <c r="B97" s="2">
        <v>0.33119711200000002</v>
      </c>
      <c r="C97" s="2">
        <v>0.12600879300000001</v>
      </c>
      <c r="D97" s="2">
        <v>-4.0166779999999999E-2</v>
      </c>
      <c r="E97" s="2">
        <v>-0.115693897</v>
      </c>
      <c r="F97" s="3"/>
      <c r="G97" s="3">
        <f t="shared" si="9"/>
        <v>26.81</v>
      </c>
      <c r="H97" s="3">
        <f t="shared" si="10"/>
        <v>2.0976929302776095</v>
      </c>
      <c r="I97" s="4">
        <f t="shared" si="11"/>
        <v>18.23953677732495</v>
      </c>
      <c r="J97" s="4">
        <f>IMABS('LoadResistor 2400 Ohm LossCalib'!G92)</f>
        <v>16.91</v>
      </c>
      <c r="K97" s="4">
        <f t="shared" si="12"/>
        <v>1.3295367773249502</v>
      </c>
      <c r="L97" s="4">
        <f t="shared" si="8"/>
        <v>0.58274823313980106</v>
      </c>
      <c r="M97" s="4">
        <f t="shared" si="13"/>
        <v>0.74678854418514917</v>
      </c>
      <c r="N97" s="3">
        <f t="shared" si="14"/>
        <v>84.201755402541522</v>
      </c>
      <c r="O97" s="3">
        <f t="shared" si="15"/>
        <v>15.798244597458478</v>
      </c>
    </row>
    <row r="98" spans="1:15" x14ac:dyDescent="0.25">
      <c r="A98" s="2">
        <v>27100000</v>
      </c>
      <c r="B98" s="2">
        <v>0.349715679</v>
      </c>
      <c r="C98" s="2">
        <v>0.111775517</v>
      </c>
      <c r="D98" s="2">
        <v>-4.3171815000000002E-2</v>
      </c>
      <c r="E98" s="2">
        <v>-0.11370865199999999</v>
      </c>
      <c r="F98" s="3"/>
      <c r="G98" s="3">
        <f t="shared" si="9"/>
        <v>27.1</v>
      </c>
      <c r="H98" s="3">
        <f t="shared" si="10"/>
        <v>2.1602773055818409</v>
      </c>
      <c r="I98" s="4">
        <f t="shared" si="11"/>
        <v>18.299301457531289</v>
      </c>
      <c r="J98" s="4">
        <f>IMABS('LoadResistor 2400 Ohm LossCalib'!G93)</f>
        <v>16.91</v>
      </c>
      <c r="K98" s="4">
        <f t="shared" si="12"/>
        <v>1.389301457531289</v>
      </c>
      <c r="L98" s="4">
        <f t="shared" si="8"/>
        <v>0.62880890269871426</v>
      </c>
      <c r="M98" s="4">
        <f t="shared" si="13"/>
        <v>0.76049255483257472</v>
      </c>
      <c r="N98" s="3">
        <f t="shared" si="14"/>
        <v>83.93647846128988</v>
      </c>
      <c r="O98" s="3">
        <f t="shared" si="15"/>
        <v>16.06352153871012</v>
      </c>
    </row>
    <row r="99" spans="1:15" x14ac:dyDescent="0.25">
      <c r="A99" s="2">
        <v>27390000</v>
      </c>
      <c r="B99" s="2">
        <v>0.368279933</v>
      </c>
      <c r="C99" s="2">
        <v>9.6390455E-2</v>
      </c>
      <c r="D99" s="2">
        <v>-4.6143639E-2</v>
      </c>
      <c r="E99" s="2">
        <v>-0.111652299</v>
      </c>
      <c r="F99" s="3"/>
      <c r="G99" s="3">
        <f t="shared" si="9"/>
        <v>27.39</v>
      </c>
      <c r="H99" s="3">
        <f t="shared" si="10"/>
        <v>2.2293754827842798</v>
      </c>
      <c r="I99" s="4">
        <f t="shared" si="11"/>
        <v>18.357818769504103</v>
      </c>
      <c r="J99" s="4">
        <f>IMABS('LoadResistor 2400 Ohm LossCalib'!G94)</f>
        <v>16.95</v>
      </c>
      <c r="K99" s="4">
        <f t="shared" si="12"/>
        <v>1.4078187695041038</v>
      </c>
      <c r="L99" s="4">
        <f t="shared" si="8"/>
        <v>0.679938755721474</v>
      </c>
      <c r="M99" s="4">
        <f t="shared" si="13"/>
        <v>0.72788001378262979</v>
      </c>
      <c r="N99" s="3">
        <f t="shared" si="14"/>
        <v>84.569156441421455</v>
      </c>
      <c r="O99" s="3">
        <f t="shared" si="15"/>
        <v>15.430843558578545</v>
      </c>
    </row>
    <row r="100" spans="1:15" x14ac:dyDescent="0.25">
      <c r="A100" s="2">
        <v>27680000</v>
      </c>
      <c r="B100" s="2">
        <v>0.38594213100000002</v>
      </c>
      <c r="C100" s="2">
        <v>7.9585908999999996E-2</v>
      </c>
      <c r="D100" s="2">
        <v>-4.9070358000000001E-2</v>
      </c>
      <c r="E100" s="2">
        <v>-0.10949033399999999</v>
      </c>
      <c r="F100" s="3"/>
      <c r="G100" s="3">
        <f t="shared" si="9"/>
        <v>27.68</v>
      </c>
      <c r="H100" s="3">
        <f t="shared" si="10"/>
        <v>2.30067038983894</v>
      </c>
      <c r="I100" s="4">
        <f t="shared" si="11"/>
        <v>18.417571582292684</v>
      </c>
      <c r="J100" s="4">
        <f>IMABS('LoadResistor 2400 Ohm LossCalib'!G95)</f>
        <v>16.93</v>
      </c>
      <c r="K100" s="4">
        <f t="shared" si="12"/>
        <v>1.4875715822926843</v>
      </c>
      <c r="L100" s="4">
        <f t="shared" si="8"/>
        <v>0.73289919942136839</v>
      </c>
      <c r="M100" s="4">
        <f t="shared" si="13"/>
        <v>0.75467238287131588</v>
      </c>
      <c r="N100" s="3">
        <f t="shared" si="14"/>
        <v>84.049040847388426</v>
      </c>
      <c r="O100" s="3">
        <f t="shared" si="15"/>
        <v>15.950959152611574</v>
      </c>
    </row>
    <row r="101" spans="1:15" x14ac:dyDescent="0.25">
      <c r="A101" s="2">
        <v>27970000</v>
      </c>
      <c r="B101" s="2">
        <v>0.40310415599999999</v>
      </c>
      <c r="C101" s="2">
        <v>6.1634241999999999E-2</v>
      </c>
      <c r="D101" s="2">
        <v>-5.1733507999999997E-2</v>
      </c>
      <c r="E101" s="2">
        <v>-0.10703963</v>
      </c>
      <c r="F101" s="3"/>
      <c r="G101" s="3">
        <f t="shared" si="9"/>
        <v>27.97</v>
      </c>
      <c r="H101" s="3">
        <f t="shared" si="10"/>
        <v>2.3771737933836348</v>
      </c>
      <c r="I101" s="4">
        <f t="shared" si="11"/>
        <v>18.497398834224764</v>
      </c>
      <c r="J101" s="4">
        <f>IMABS('LoadResistor 2400 Ohm LossCalib'!G96)</f>
        <v>16.86</v>
      </c>
      <c r="K101" s="4">
        <f t="shared" si="12"/>
        <v>1.637398834224765</v>
      </c>
      <c r="L101" s="4">
        <f t="shared" si="8"/>
        <v>0.78985895884085644</v>
      </c>
      <c r="M101" s="4">
        <f t="shared" si="13"/>
        <v>0.84753987538390851</v>
      </c>
      <c r="N101" s="3">
        <f t="shared" si="14"/>
        <v>82.270855326932335</v>
      </c>
      <c r="O101" s="3">
        <f t="shared" si="15"/>
        <v>17.729144673067665</v>
      </c>
    </row>
    <row r="102" spans="1:15" x14ac:dyDescent="0.25">
      <c r="A102" s="2">
        <v>28260000</v>
      </c>
      <c r="B102" s="2">
        <v>0.41966554499999997</v>
      </c>
      <c r="C102" s="2">
        <v>4.2222149E-2</v>
      </c>
      <c r="D102" s="2">
        <v>-5.4445713E-2</v>
      </c>
      <c r="E102" s="2">
        <v>-0.10465028799999999</v>
      </c>
      <c r="F102" s="3"/>
      <c r="G102" s="3">
        <f t="shared" si="9"/>
        <v>28.26</v>
      </c>
      <c r="H102" s="3">
        <f t="shared" si="10"/>
        <v>2.4589159781376173</v>
      </c>
      <c r="I102" s="4">
        <f t="shared" si="11"/>
        <v>18.564850043641364</v>
      </c>
      <c r="J102" s="4">
        <f>IMABS('LoadResistor 2400 Ohm LossCalib'!G97)</f>
        <v>16.920000000000002</v>
      </c>
      <c r="K102" s="4">
        <f t="shared" si="12"/>
        <v>1.6448500436413624</v>
      </c>
      <c r="L102" s="4">
        <f t="shared" si="8"/>
        <v>0.85076344701851536</v>
      </c>
      <c r="M102" s="4">
        <f t="shared" si="13"/>
        <v>0.79408659662284709</v>
      </c>
      <c r="N102" s="3">
        <f t="shared" si="14"/>
        <v>83.289708156334896</v>
      </c>
      <c r="O102" s="3">
        <f t="shared" si="15"/>
        <v>16.710291843665104</v>
      </c>
    </row>
    <row r="103" spans="1:15" x14ac:dyDescent="0.25">
      <c r="A103" s="2">
        <v>28550000</v>
      </c>
      <c r="B103" s="2">
        <v>0.43530091599999998</v>
      </c>
      <c r="C103" s="2">
        <v>2.1953726E-2</v>
      </c>
      <c r="D103" s="2">
        <v>-5.6918392999999998E-2</v>
      </c>
      <c r="E103" s="2">
        <v>-0.102059289</v>
      </c>
      <c r="F103" s="3"/>
      <c r="G103" s="3">
        <f t="shared" si="9"/>
        <v>28.55</v>
      </c>
      <c r="H103" s="3">
        <f t="shared" si="10"/>
        <v>2.5451826063003749</v>
      </c>
      <c r="I103" s="4">
        <f t="shared" si="11"/>
        <v>18.646827909616903</v>
      </c>
      <c r="J103" s="4">
        <f>IMABS('LoadResistor 2400 Ohm LossCalib'!G98)</f>
        <v>16.87</v>
      </c>
      <c r="K103" s="4">
        <f t="shared" si="12"/>
        <v>1.7768279096169017</v>
      </c>
      <c r="L103" s="4">
        <f t="shared" si="8"/>
        <v>0.9149828177712821</v>
      </c>
      <c r="M103" s="4">
        <f t="shared" si="13"/>
        <v>0.86184509184561964</v>
      </c>
      <c r="N103" s="3">
        <f t="shared" si="14"/>
        <v>82.000309356117057</v>
      </c>
      <c r="O103" s="3">
        <f t="shared" si="15"/>
        <v>17.999690643882943</v>
      </c>
    </row>
    <row r="104" spans="1:15" x14ac:dyDescent="0.25">
      <c r="A104" s="2">
        <v>28840000</v>
      </c>
      <c r="B104" s="2">
        <v>0.44987207600000001</v>
      </c>
      <c r="C104" s="2">
        <v>6.2316200000000002E-4</v>
      </c>
      <c r="D104" s="2">
        <v>-5.9361048E-2</v>
      </c>
      <c r="E104" s="2">
        <v>-9.9365353000000003E-2</v>
      </c>
      <c r="F104" s="3"/>
      <c r="G104" s="3">
        <f t="shared" si="9"/>
        <v>28.84</v>
      </c>
      <c r="H104" s="3">
        <f t="shared" si="10"/>
        <v>2.6355209067615561</v>
      </c>
      <c r="I104" s="4">
        <f t="shared" si="11"/>
        <v>18.729857194483664</v>
      </c>
      <c r="J104" s="4">
        <f>IMABS('LoadResistor 2400 Ohm LossCalib'!G99)</f>
        <v>16.899999999999999</v>
      </c>
      <c r="K104" s="4">
        <f t="shared" si="12"/>
        <v>1.8298571944836652</v>
      </c>
      <c r="L104" s="4">
        <f t="shared" si="8"/>
        <v>0.98206835947221149</v>
      </c>
      <c r="M104" s="4">
        <f t="shared" si="13"/>
        <v>0.84778883501145375</v>
      </c>
      <c r="N104" s="3">
        <f t="shared" si="14"/>
        <v>82.266139279343633</v>
      </c>
      <c r="O104" s="3">
        <f t="shared" si="15"/>
        <v>17.733860720656367</v>
      </c>
    </row>
    <row r="105" spans="1:15" x14ac:dyDescent="0.25">
      <c r="A105" s="2">
        <v>29130000</v>
      </c>
      <c r="B105" s="2">
        <v>0.46365404100000002</v>
      </c>
      <c r="C105" s="2">
        <v>-2.2339377000000001E-2</v>
      </c>
      <c r="D105" s="2">
        <v>-6.1691774999999997E-2</v>
      </c>
      <c r="E105" s="2">
        <v>-9.6578820999999995E-2</v>
      </c>
      <c r="F105" s="3"/>
      <c r="G105" s="3">
        <f t="shared" si="9"/>
        <v>29.13</v>
      </c>
      <c r="H105" s="3">
        <f t="shared" si="10"/>
        <v>2.7326796475211892</v>
      </c>
      <c r="I105" s="4">
        <f t="shared" si="11"/>
        <v>18.816246878262945</v>
      </c>
      <c r="J105" s="4">
        <f>IMABS('LoadResistor 2400 Ohm LossCalib'!G100)</f>
        <v>16.95</v>
      </c>
      <c r="K105" s="4">
        <f t="shared" si="12"/>
        <v>1.8662468782629453</v>
      </c>
      <c r="L105" s="4">
        <f t="shared" si="8"/>
        <v>1.0539272391727332</v>
      </c>
      <c r="M105" s="4">
        <f t="shared" si="13"/>
        <v>0.8123196390902121</v>
      </c>
      <c r="N105" s="3">
        <f t="shared" si="14"/>
        <v>82.940764876066964</v>
      </c>
      <c r="O105" s="3">
        <f t="shared" si="15"/>
        <v>17.059235123933036</v>
      </c>
    </row>
    <row r="106" spans="1:15" x14ac:dyDescent="0.25">
      <c r="A106" s="2">
        <v>29420000</v>
      </c>
      <c r="B106" s="2">
        <v>0.47666388700000001</v>
      </c>
      <c r="C106" s="2">
        <v>-4.5709504999999997E-2</v>
      </c>
      <c r="D106" s="2">
        <v>-6.3806540999999994E-2</v>
      </c>
      <c r="E106" s="2">
        <v>-9.3764773999999995E-2</v>
      </c>
      <c r="F106" s="3"/>
      <c r="G106" s="3">
        <f t="shared" si="9"/>
        <v>29.42</v>
      </c>
      <c r="H106" s="3">
        <f t="shared" si="10"/>
        <v>2.8376705241049107</v>
      </c>
      <c r="I106" s="4">
        <f t="shared" si="11"/>
        <v>18.906541002501204</v>
      </c>
      <c r="J106" s="4">
        <f>IMABS('LoadResistor 2400 Ohm LossCalib'!G101)</f>
        <v>16.88</v>
      </c>
      <c r="K106" s="4">
        <f t="shared" si="12"/>
        <v>2.0265410025012045</v>
      </c>
      <c r="L106" s="4">
        <f t="shared" si="8"/>
        <v>1.1311341258124064</v>
      </c>
      <c r="M106" s="4">
        <f t="shared" si="13"/>
        <v>0.89540687668879815</v>
      </c>
      <c r="N106" s="3">
        <f t="shared" si="14"/>
        <v>81.369062512071068</v>
      </c>
      <c r="O106" s="3">
        <f t="shared" si="15"/>
        <v>18.630937487928932</v>
      </c>
    </row>
    <row r="107" spans="1:15" x14ac:dyDescent="0.25">
      <c r="A107" s="2">
        <v>29710000</v>
      </c>
      <c r="B107" s="2">
        <v>0.48828774600000002</v>
      </c>
      <c r="C107" s="2">
        <v>-7.0179767000000004E-2</v>
      </c>
      <c r="D107" s="2">
        <v>-6.5810717000000005E-2</v>
      </c>
      <c r="E107" s="2">
        <v>-9.0814678999999995E-2</v>
      </c>
      <c r="F107" s="3"/>
      <c r="G107" s="3">
        <f t="shared" si="9"/>
        <v>29.71</v>
      </c>
      <c r="H107" s="3">
        <f t="shared" si="10"/>
        <v>2.9471500576776282</v>
      </c>
      <c r="I107" s="4">
        <f t="shared" si="11"/>
        <v>19.003761041755141</v>
      </c>
      <c r="J107" s="4">
        <f>IMABS('LoadResistor 2400 Ohm LossCalib'!G102)</f>
        <v>16.86</v>
      </c>
      <c r="K107" s="4">
        <f t="shared" si="12"/>
        <v>2.1437610417551412</v>
      </c>
      <c r="L107" s="4">
        <f t="shared" si="8"/>
        <v>1.2110503395260817</v>
      </c>
      <c r="M107" s="4">
        <f t="shared" si="13"/>
        <v>0.9327107022290595</v>
      </c>
      <c r="N107" s="3">
        <f t="shared" si="14"/>
        <v>80.673134182051768</v>
      </c>
      <c r="O107" s="3">
        <f t="shared" si="15"/>
        <v>19.326865817948232</v>
      </c>
    </row>
    <row r="108" spans="1:15" x14ac:dyDescent="0.25">
      <c r="A108" s="2">
        <v>30000000</v>
      </c>
      <c r="B108" s="2">
        <v>0.49827790199999999</v>
      </c>
      <c r="C108" s="2">
        <v>-9.5542468000000005E-2</v>
      </c>
      <c r="D108" s="2">
        <v>-6.7696153999999994E-2</v>
      </c>
      <c r="E108" s="2">
        <v>-8.7756529E-2</v>
      </c>
      <c r="F108" s="3"/>
      <c r="G108" s="3">
        <f t="shared" si="9"/>
        <v>30</v>
      </c>
      <c r="H108" s="3">
        <f t="shared" si="10"/>
        <v>3.0597195531650057</v>
      </c>
      <c r="I108" s="4">
        <f t="shared" si="11"/>
        <v>19.106609824547462</v>
      </c>
      <c r="J108" s="4">
        <f>IMABS('LoadResistor 2400 Ohm LossCalib'!G103)</f>
        <v>16.89</v>
      </c>
      <c r="K108" s="4">
        <f t="shared" si="12"/>
        <v>2.2166098245474615</v>
      </c>
      <c r="L108" s="4">
        <f t="shared" si="8"/>
        <v>1.2925045359637819</v>
      </c>
      <c r="M108" s="4">
        <f t="shared" si="13"/>
        <v>0.92410528858367957</v>
      </c>
      <c r="N108" s="3">
        <f t="shared" si="14"/>
        <v>80.833144029461536</v>
      </c>
      <c r="O108" s="3">
        <f t="shared" si="15"/>
        <v>19.166855970538464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FBC4-F177-45F2-9035-6150BBDC44CE}">
  <dimension ref="A1:O508"/>
  <sheetViews>
    <sheetView workbookViewId="0">
      <selection activeCell="B3" sqref="B3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21.7109375" style="2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46</v>
      </c>
    </row>
    <row r="2" spans="1:15" x14ac:dyDescent="0.25">
      <c r="A2" s="2" t="s">
        <v>23</v>
      </c>
      <c r="B2" s="2" t="s">
        <v>36</v>
      </c>
    </row>
    <row r="3" spans="1:15" x14ac:dyDescent="0.25">
      <c r="A3" s="2" t="s">
        <v>24</v>
      </c>
      <c r="B3" s="10">
        <v>42401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-0.40363410100000002</v>
      </c>
      <c r="C8" s="2">
        <v>0.40235760799999998</v>
      </c>
      <c r="D8" s="2">
        <v>9.5500603000000003E-2</v>
      </c>
      <c r="E8" s="2">
        <v>6.1375968000000003E-2</v>
      </c>
      <c r="F8" s="3"/>
      <c r="G8" s="3">
        <f>A8/1000000</f>
        <v>1</v>
      </c>
      <c r="H8" s="3">
        <f>(1 + IMABS(COMPLEX(B8,C8)))/(1-IMABS(COMPLEX(B8,C8)))</f>
        <v>3.6503291680984495</v>
      </c>
      <c r="I8" s="4">
        <f>IMABS(-20*LOG10(IMABS(COMPLEX(D8,E8))))</f>
        <v>18.898355468523384</v>
      </c>
      <c r="J8" s="4">
        <f>IMABS('LoadResistor 2400 Ohm LossCalib'!G3)</f>
        <v>17.010000000000002</v>
      </c>
      <c r="K8" s="4">
        <f>I8-J8</f>
        <v>1.8883554685233825</v>
      </c>
      <c r="L8" s="4">
        <f t="shared" ref="L8:L71" si="0">-10*LOG((1-IMABS(COMPLEX(B8,C8))^2))</f>
        <v>1.7057536999209573</v>
      </c>
      <c r="M8" s="4">
        <f>K8-L8</f>
        <v>0.18260176860242527</v>
      </c>
      <c r="N8" s="3">
        <f>POWER(10,-M8/10) * 100</f>
        <v>95.882604652787023</v>
      </c>
      <c r="O8" s="3">
        <f>100-N8</f>
        <v>4.1173953472129767</v>
      </c>
    </row>
    <row r="9" spans="1:15" x14ac:dyDescent="0.25">
      <c r="A9" s="2">
        <v>1290000</v>
      </c>
      <c r="B9" s="2">
        <v>-0.301213711</v>
      </c>
      <c r="C9" s="2">
        <v>0.34591355899999998</v>
      </c>
      <c r="D9" s="2">
        <v>0.111636333</v>
      </c>
      <c r="E9" s="2">
        <v>5.0801108999999997E-2</v>
      </c>
      <c r="F9" s="4"/>
      <c r="G9" s="3">
        <f t="shared" ref="G9:G72" si="1">A9/1000000</f>
        <v>1.29</v>
      </c>
      <c r="H9" s="3">
        <f t="shared" ref="H9:H72" si="2">(1 + IMABS(COMPLEX(B9,C9)))/(1-IMABS(COMPLEX(B9,C9)))</f>
        <v>2.6946614764573305</v>
      </c>
      <c r="I9" s="4">
        <f>IMABS(-20*LOG10(IMABS(COMPLEX(D9,E9))))</f>
        <v>18.226533175195168</v>
      </c>
      <c r="J9" s="4">
        <f>IMABS('LoadResistor 2400 Ohm LossCalib'!G4)</f>
        <v>16.920000000000002</v>
      </c>
      <c r="K9" s="4">
        <f t="shared" ref="K9:K72" si="3">I9-J9</f>
        <v>1.3065331751951668</v>
      </c>
      <c r="L9" s="4">
        <f t="shared" si="0"/>
        <v>1.0258509964591251</v>
      </c>
      <c r="M9" s="4">
        <f t="shared" ref="M9:M72" si="4">K9-L9</f>
        <v>0.28068217873604162</v>
      </c>
      <c r="N9" s="3">
        <f t="shared" ref="N9:N72" si="5">POWER(10,-M9/10) * 100</f>
        <v>93.741474863411241</v>
      </c>
      <c r="O9" s="3">
        <f t="shared" ref="O9:O72" si="6">100-N9</f>
        <v>6.2585251365887586</v>
      </c>
    </row>
    <row r="10" spans="1:15" x14ac:dyDescent="0.25">
      <c r="A10" s="2">
        <v>1580000</v>
      </c>
      <c r="B10" s="2">
        <v>-0.24340218299999999</v>
      </c>
      <c r="C10" s="2">
        <v>0.28301158500000001</v>
      </c>
      <c r="D10" s="2">
        <v>0.121105954</v>
      </c>
      <c r="E10" s="2">
        <v>3.9413265000000003E-2</v>
      </c>
      <c r="F10" s="3"/>
      <c r="G10" s="3">
        <f t="shared" si="1"/>
        <v>1.58</v>
      </c>
      <c r="H10" s="3">
        <f t="shared" si="2"/>
        <v>2.1912329207487611</v>
      </c>
      <c r="I10" s="4">
        <f t="shared" ref="I10:I72" si="7">IMABS(-20*LOG10(IMABS(COMPLEX(D10,E10))))</f>
        <v>17.89947609153036</v>
      </c>
      <c r="J10" s="4">
        <f>IMABS('LoadResistor 2400 Ohm LossCalib'!G5)</f>
        <v>16.88</v>
      </c>
      <c r="K10" s="4">
        <f t="shared" si="3"/>
        <v>1.0194760915303611</v>
      </c>
      <c r="L10" s="4">
        <f t="shared" si="0"/>
        <v>0.65168471613946466</v>
      </c>
      <c r="M10" s="4">
        <f t="shared" si="4"/>
        <v>0.36779137539089646</v>
      </c>
      <c r="N10" s="3">
        <f t="shared" si="5"/>
        <v>91.87997375324214</v>
      </c>
      <c r="O10" s="3">
        <f t="shared" si="6"/>
        <v>8.1200262467578597</v>
      </c>
    </row>
    <row r="11" spans="1:15" x14ac:dyDescent="0.25">
      <c r="A11" s="2">
        <v>1870000</v>
      </c>
      <c r="B11" s="2">
        <v>-0.212467297</v>
      </c>
      <c r="C11" s="2">
        <v>0.22816988799999999</v>
      </c>
      <c r="D11" s="2">
        <v>0.12623405400000001</v>
      </c>
      <c r="E11" s="2">
        <v>2.9525435999999999E-2</v>
      </c>
      <c r="F11" s="3"/>
      <c r="G11" s="3">
        <f t="shared" si="1"/>
        <v>1.87</v>
      </c>
      <c r="H11" s="3">
        <f t="shared" si="2"/>
        <v>1.9060277228689615</v>
      </c>
      <c r="I11" s="4">
        <f t="shared" si="7"/>
        <v>17.745152842583252</v>
      </c>
      <c r="J11" s="4">
        <f>IMABS('LoadResistor 2400 Ohm LossCalib'!G6)</f>
        <v>16.93</v>
      </c>
      <c r="K11" s="4">
        <f t="shared" si="3"/>
        <v>0.81515284258325238</v>
      </c>
      <c r="L11" s="4">
        <f t="shared" si="0"/>
        <v>0.44410301692174681</v>
      </c>
      <c r="M11" s="4">
        <f t="shared" si="4"/>
        <v>0.37104982566150557</v>
      </c>
      <c r="N11" s="3">
        <f t="shared" si="5"/>
        <v>91.811063358746154</v>
      </c>
      <c r="O11" s="3">
        <f t="shared" si="6"/>
        <v>8.1889366412538465</v>
      </c>
    </row>
    <row r="12" spans="1:15" x14ac:dyDescent="0.25">
      <c r="A12" s="2">
        <v>2160000</v>
      </c>
      <c r="B12" s="2">
        <v>-0.19651806299999999</v>
      </c>
      <c r="C12" s="2">
        <v>0.18330337099999999</v>
      </c>
      <c r="D12" s="2">
        <v>0.12885273899999999</v>
      </c>
      <c r="E12" s="2">
        <v>2.1044466000000001E-2</v>
      </c>
      <c r="F12" s="3"/>
      <c r="G12" s="3">
        <f t="shared" si="1"/>
        <v>2.16</v>
      </c>
      <c r="H12" s="3">
        <f t="shared" si="2"/>
        <v>1.7349934152241135</v>
      </c>
      <c r="I12" s="4">
        <f t="shared" si="7"/>
        <v>17.683801172597494</v>
      </c>
      <c r="J12" s="4">
        <f>IMABS('LoadResistor 2400 Ohm LossCalib'!G7)</f>
        <v>16.899999999999999</v>
      </c>
      <c r="K12" s="4">
        <f t="shared" si="3"/>
        <v>0.78380117259749582</v>
      </c>
      <c r="L12" s="4">
        <f t="shared" si="0"/>
        <v>0.32554747933499212</v>
      </c>
      <c r="M12" s="4">
        <f t="shared" si="4"/>
        <v>0.4582536932625037</v>
      </c>
      <c r="N12" s="3">
        <f t="shared" si="5"/>
        <v>89.985934402194417</v>
      </c>
      <c r="O12" s="3">
        <f t="shared" si="6"/>
        <v>10.014065597805583</v>
      </c>
    </row>
    <row r="13" spans="1:15" x14ac:dyDescent="0.25">
      <c r="A13" s="2">
        <v>2450000</v>
      </c>
      <c r="B13" s="2">
        <v>-0.18895347400000001</v>
      </c>
      <c r="C13" s="2">
        <v>0.14753518900000001</v>
      </c>
      <c r="D13" s="2">
        <v>0.13004855800000001</v>
      </c>
      <c r="E13" s="2">
        <v>1.4092099E-2</v>
      </c>
      <c r="F13" s="3"/>
      <c r="G13" s="3">
        <f t="shared" si="1"/>
        <v>2.4500000000000002</v>
      </c>
      <c r="H13" s="3">
        <f t="shared" si="2"/>
        <v>1.6306413051033719</v>
      </c>
      <c r="I13" s="4">
        <f t="shared" si="7"/>
        <v>17.667191596375247</v>
      </c>
      <c r="J13" s="4">
        <f>IMABS('LoadResistor 2400 Ohm LossCalib'!G8)</f>
        <v>16.96</v>
      </c>
      <c r="K13" s="4">
        <f t="shared" si="3"/>
        <v>0.70719159637524598</v>
      </c>
      <c r="L13" s="4">
        <f t="shared" si="0"/>
        <v>0.2570483945359614</v>
      </c>
      <c r="M13" s="4">
        <f t="shared" si="4"/>
        <v>0.45014320183928458</v>
      </c>
      <c r="N13" s="3">
        <f t="shared" si="5"/>
        <v>90.154141019241408</v>
      </c>
      <c r="O13" s="3">
        <f t="shared" si="6"/>
        <v>9.8458589807585923</v>
      </c>
    </row>
    <row r="14" spans="1:15" x14ac:dyDescent="0.25">
      <c r="A14" s="2">
        <v>2740000</v>
      </c>
      <c r="B14" s="2">
        <v>-0.18576891700000001</v>
      </c>
      <c r="C14" s="2">
        <v>0.11813140599999999</v>
      </c>
      <c r="D14" s="2">
        <v>0.13064087899999999</v>
      </c>
      <c r="E14" s="2">
        <v>8.1462489999999995E-3</v>
      </c>
      <c r="F14" s="3"/>
      <c r="G14" s="3">
        <f t="shared" si="1"/>
        <v>2.74</v>
      </c>
      <c r="H14" s="3">
        <f t="shared" si="2"/>
        <v>1.5645890119229851</v>
      </c>
      <c r="I14" s="4">
        <f t="shared" si="7"/>
        <v>17.661564296771665</v>
      </c>
      <c r="J14" s="4">
        <f>IMABS('LoadResistor 2400 Ohm LossCalib'!G9)</f>
        <v>16.93</v>
      </c>
      <c r="K14" s="4">
        <f t="shared" si="3"/>
        <v>0.73156429677166557</v>
      </c>
      <c r="L14" s="4">
        <f t="shared" si="0"/>
        <v>0.21575287161927179</v>
      </c>
      <c r="M14" s="4">
        <f t="shared" si="4"/>
        <v>0.51581142515239375</v>
      </c>
      <c r="N14" s="3">
        <f t="shared" si="5"/>
        <v>88.801204682715493</v>
      </c>
      <c r="O14" s="3">
        <f t="shared" si="6"/>
        <v>11.198795317284507</v>
      </c>
    </row>
    <row r="15" spans="1:15" x14ac:dyDescent="0.25">
      <c r="A15" s="2">
        <v>3030000</v>
      </c>
      <c r="B15" s="2">
        <v>-0.18495139399999999</v>
      </c>
      <c r="C15" s="2">
        <v>9.4050287999999996E-2</v>
      </c>
      <c r="D15" s="2">
        <v>0.13082264299999999</v>
      </c>
      <c r="E15" s="2">
        <v>3.009121E-3</v>
      </c>
      <c r="F15" s="3"/>
      <c r="G15" s="3">
        <f t="shared" si="1"/>
        <v>3.03</v>
      </c>
      <c r="H15" s="3">
        <f t="shared" si="2"/>
        <v>1.5236303374887596</v>
      </c>
      <c r="I15" s="4">
        <f t="shared" si="7"/>
        <v>17.664044505993107</v>
      </c>
      <c r="J15" s="4">
        <f>IMABS('LoadResistor 2400 Ohm LossCalib'!G10)</f>
        <v>16.899999999999999</v>
      </c>
      <c r="K15" s="4">
        <f t="shared" si="3"/>
        <v>0.76404450599310891</v>
      </c>
      <c r="L15" s="4">
        <f t="shared" si="0"/>
        <v>0.1911187637948446</v>
      </c>
      <c r="M15" s="4">
        <f t="shared" si="4"/>
        <v>0.57292574219826431</v>
      </c>
      <c r="N15" s="3">
        <f t="shared" si="5"/>
        <v>87.641020479352747</v>
      </c>
      <c r="O15" s="3">
        <f t="shared" si="6"/>
        <v>12.358979520647253</v>
      </c>
    </row>
    <row r="16" spans="1:15" x14ac:dyDescent="0.25">
      <c r="A16" s="2">
        <v>3320000</v>
      </c>
      <c r="B16" s="2">
        <v>-0.185231804</v>
      </c>
      <c r="C16" s="2">
        <v>7.3962315000000001E-2</v>
      </c>
      <c r="D16" s="2">
        <v>0.13071966099999999</v>
      </c>
      <c r="E16" s="2">
        <v>-1.433031E-3</v>
      </c>
      <c r="F16" s="3"/>
      <c r="G16" s="3">
        <f t="shared" si="1"/>
        <v>3.32</v>
      </c>
      <c r="H16" s="3">
        <f t="shared" si="2"/>
        <v>1.4982898062322976</v>
      </c>
      <c r="I16" s="4">
        <f t="shared" si="7"/>
        <v>17.672659841316776</v>
      </c>
      <c r="J16" s="4">
        <f>IMABS('LoadResistor 2400 Ohm LossCalib'!G11)</f>
        <v>16.93</v>
      </c>
      <c r="K16" s="4">
        <f t="shared" si="3"/>
        <v>0.74265984131677598</v>
      </c>
      <c r="L16" s="4">
        <f t="shared" si="0"/>
        <v>0.17629815755441819</v>
      </c>
      <c r="M16" s="4">
        <f t="shared" si="4"/>
        <v>0.56636168376235774</v>
      </c>
      <c r="N16" s="3">
        <f t="shared" si="5"/>
        <v>87.773583929112277</v>
      </c>
      <c r="O16" s="3">
        <f t="shared" si="6"/>
        <v>12.226416070887723</v>
      </c>
    </row>
    <row r="17" spans="1:15" x14ac:dyDescent="0.25">
      <c r="A17" s="2">
        <v>3610000</v>
      </c>
      <c r="B17" s="2">
        <v>-0.187043875</v>
      </c>
      <c r="C17" s="2">
        <v>5.6068088000000002E-2</v>
      </c>
      <c r="D17" s="2">
        <v>0.13033382499999999</v>
      </c>
      <c r="E17" s="2">
        <v>-5.4895129999999997E-3</v>
      </c>
      <c r="F17" s="3"/>
      <c r="G17" s="3">
        <f t="shared" si="1"/>
        <v>3.61</v>
      </c>
      <c r="H17" s="3">
        <f t="shared" si="2"/>
        <v>1.4852951030842965</v>
      </c>
      <c r="I17" s="4">
        <f t="shared" si="7"/>
        <v>17.691159626316981</v>
      </c>
      <c r="J17" s="4">
        <f>IMABS('LoadResistor 2400 Ohm LossCalib'!G12)</f>
        <v>16.96</v>
      </c>
      <c r="K17" s="4">
        <f t="shared" si="3"/>
        <v>0.73115962631698039</v>
      </c>
      <c r="L17" s="4">
        <f t="shared" si="0"/>
        <v>0.16883187674202813</v>
      </c>
      <c r="M17" s="4">
        <f t="shared" si="4"/>
        <v>0.56232774957495224</v>
      </c>
      <c r="N17" s="3">
        <f t="shared" si="5"/>
        <v>87.85515009366766</v>
      </c>
      <c r="O17" s="3">
        <f t="shared" si="6"/>
        <v>12.14484990633234</v>
      </c>
    </row>
    <row r="18" spans="1:15" x14ac:dyDescent="0.25">
      <c r="A18" s="2">
        <v>3900000</v>
      </c>
      <c r="B18" s="2">
        <v>-0.189392</v>
      </c>
      <c r="C18" s="2">
        <v>4.0670927000000003E-2</v>
      </c>
      <c r="D18" s="2">
        <v>0.13000901000000001</v>
      </c>
      <c r="E18" s="2">
        <v>-9.1276929999999992E-3</v>
      </c>
      <c r="F18" s="3"/>
      <c r="G18" s="3">
        <f t="shared" si="1"/>
        <v>3.9</v>
      </c>
      <c r="H18" s="3">
        <f t="shared" si="2"/>
        <v>1.4804962170706886</v>
      </c>
      <c r="I18" s="4">
        <f t="shared" si="7"/>
        <v>17.69917638312921</v>
      </c>
      <c r="J18" s="4">
        <f>IMABS('LoadResistor 2400 Ohm LossCalib'!G13)</f>
        <v>16.93</v>
      </c>
      <c r="K18" s="4">
        <f t="shared" si="3"/>
        <v>0.76917638312921</v>
      </c>
      <c r="L18" s="4">
        <f t="shared" si="0"/>
        <v>0.16609844731222834</v>
      </c>
      <c r="M18" s="4">
        <f t="shared" si="4"/>
        <v>0.60307793581698166</v>
      </c>
      <c r="N18" s="3">
        <f t="shared" si="5"/>
        <v>87.034653852992477</v>
      </c>
      <c r="O18" s="3">
        <f t="shared" si="6"/>
        <v>12.965346147007523</v>
      </c>
    </row>
    <row r="19" spans="1:15" x14ac:dyDescent="0.25">
      <c r="A19" s="2">
        <v>4190000</v>
      </c>
      <c r="B19" s="2">
        <v>-0.19222910700000001</v>
      </c>
      <c r="C19" s="2">
        <v>2.7004146E-2</v>
      </c>
      <c r="D19" s="2">
        <v>0.12959517500000001</v>
      </c>
      <c r="E19" s="2">
        <v>-1.2551891000000001E-2</v>
      </c>
      <c r="F19" s="3"/>
      <c r="G19" s="3">
        <f t="shared" si="1"/>
        <v>4.1900000000000004</v>
      </c>
      <c r="H19" s="3">
        <f t="shared" si="2"/>
        <v>1.4817485930871486</v>
      </c>
      <c r="I19" s="4">
        <f t="shared" si="7"/>
        <v>17.707672883121944</v>
      </c>
      <c r="J19" s="4">
        <f>IMABS('LoadResistor 2400 Ohm LossCalib'!G14)</f>
        <v>16.96</v>
      </c>
      <c r="K19" s="4">
        <f t="shared" si="3"/>
        <v>0.74767288312194324</v>
      </c>
      <c r="L19" s="4">
        <f t="shared" si="0"/>
        <v>0.16681053818028063</v>
      </c>
      <c r="M19" s="4">
        <f t="shared" si="4"/>
        <v>0.58086234494166256</v>
      </c>
      <c r="N19" s="3">
        <f t="shared" si="5"/>
        <v>87.481005371872911</v>
      </c>
      <c r="O19" s="3">
        <f t="shared" si="6"/>
        <v>12.518994628127089</v>
      </c>
    </row>
    <row r="20" spans="1:15" x14ac:dyDescent="0.25">
      <c r="A20" s="2">
        <v>4480000</v>
      </c>
      <c r="B20" s="2">
        <v>-0.195246055</v>
      </c>
      <c r="C20" s="2">
        <v>1.4699053E-2</v>
      </c>
      <c r="D20" s="2">
        <v>0.12904125399999999</v>
      </c>
      <c r="E20" s="2">
        <v>-1.5855966999999999E-2</v>
      </c>
      <c r="F20" s="3"/>
      <c r="G20" s="3">
        <f t="shared" si="1"/>
        <v>4.4800000000000004</v>
      </c>
      <c r="H20" s="3">
        <f t="shared" si="2"/>
        <v>1.4869391568728882</v>
      </c>
      <c r="I20" s="4">
        <f t="shared" si="7"/>
        <v>17.720347459835427</v>
      </c>
      <c r="J20" s="4">
        <f>IMABS('LoadResistor 2400 Ohm LossCalib'!G15)</f>
        <v>16.940000000000001</v>
      </c>
      <c r="K20" s="4">
        <f t="shared" si="3"/>
        <v>0.78034745983542564</v>
      </c>
      <c r="L20" s="4">
        <f t="shared" si="0"/>
        <v>0.16977131123678993</v>
      </c>
      <c r="M20" s="4">
        <f t="shared" si="4"/>
        <v>0.61057614859863574</v>
      </c>
      <c r="N20" s="3">
        <f t="shared" si="5"/>
        <v>86.884515793310385</v>
      </c>
      <c r="O20" s="3">
        <f t="shared" si="6"/>
        <v>13.115484206689615</v>
      </c>
    </row>
    <row r="21" spans="1:15" x14ac:dyDescent="0.25">
      <c r="A21" s="2">
        <v>4770000</v>
      </c>
      <c r="B21" s="2">
        <v>-0.19872131900000001</v>
      </c>
      <c r="C21" s="2">
        <v>3.6031309999999999E-3</v>
      </c>
      <c r="D21" s="2">
        <v>0.128570035</v>
      </c>
      <c r="E21" s="2">
        <v>-1.8892131E-2</v>
      </c>
      <c r="F21" s="3"/>
      <c r="G21" s="3">
        <f t="shared" si="1"/>
        <v>4.7699999999999996</v>
      </c>
      <c r="H21" s="3">
        <f t="shared" si="2"/>
        <v>1.4961122475773951</v>
      </c>
      <c r="I21" s="4">
        <f t="shared" si="7"/>
        <v>17.724432142969974</v>
      </c>
      <c r="J21" s="4">
        <f>IMABS('LoadResistor 2400 Ohm LossCalib'!G16)</f>
        <v>16.93</v>
      </c>
      <c r="K21" s="4">
        <f t="shared" si="3"/>
        <v>0.79443214296997411</v>
      </c>
      <c r="L21" s="4">
        <f t="shared" si="0"/>
        <v>0.17504052911325652</v>
      </c>
      <c r="M21" s="4">
        <f t="shared" si="4"/>
        <v>0.61939161385671759</v>
      </c>
      <c r="N21" s="3">
        <f t="shared" si="5"/>
        <v>86.70833335615518</v>
      </c>
      <c r="O21" s="3">
        <f t="shared" si="6"/>
        <v>13.29166664384482</v>
      </c>
    </row>
    <row r="22" spans="1:15" x14ac:dyDescent="0.25">
      <c r="A22" s="2">
        <v>5060000</v>
      </c>
      <c r="B22" s="2">
        <v>-0.20253401900000001</v>
      </c>
      <c r="C22" s="2">
        <v>-6.961709E-3</v>
      </c>
      <c r="D22" s="2">
        <v>0.127918899</v>
      </c>
      <c r="E22" s="2">
        <v>-2.1793209000000001E-2</v>
      </c>
      <c r="F22" s="3"/>
      <c r="G22" s="3">
        <f t="shared" si="1"/>
        <v>5.0599999999999996</v>
      </c>
      <c r="H22" s="3">
        <f t="shared" si="2"/>
        <v>1.508320195960497</v>
      </c>
      <c r="I22" s="4">
        <f t="shared" si="7"/>
        <v>17.737046283136785</v>
      </c>
      <c r="J22" s="4">
        <f>IMABS('LoadResistor 2400 Ohm LossCalib'!G17)</f>
        <v>16.920000000000002</v>
      </c>
      <c r="K22" s="4">
        <f t="shared" si="3"/>
        <v>0.81704628313678285</v>
      </c>
      <c r="L22" s="4">
        <f t="shared" si="0"/>
        <v>0.18212412365069372</v>
      </c>
      <c r="M22" s="4">
        <f t="shared" si="4"/>
        <v>0.6349221594860891</v>
      </c>
      <c r="N22" s="3">
        <f t="shared" si="5"/>
        <v>86.398814618591473</v>
      </c>
      <c r="O22" s="3">
        <f t="shared" si="6"/>
        <v>13.601185381408527</v>
      </c>
    </row>
    <row r="23" spans="1:15" x14ac:dyDescent="0.25">
      <c r="A23" s="2">
        <v>5350000</v>
      </c>
      <c r="B23" s="2">
        <v>-0.20692638999999999</v>
      </c>
      <c r="C23" s="2">
        <v>-1.6789363000000002E-2</v>
      </c>
      <c r="D23" s="2">
        <v>0.12723731899999999</v>
      </c>
      <c r="E23" s="2">
        <v>-2.4545012000000001E-2</v>
      </c>
      <c r="F23" s="3"/>
      <c r="G23" s="3">
        <f t="shared" si="1"/>
        <v>5.35</v>
      </c>
      <c r="H23" s="3">
        <f t="shared" si="2"/>
        <v>1.5239981460102101</v>
      </c>
      <c r="I23" s="4">
        <f t="shared" si="7"/>
        <v>17.749029291609698</v>
      </c>
      <c r="J23" s="4">
        <f>IMABS('LoadResistor 2400 Ohm LossCalib'!G18)</f>
        <v>16.91</v>
      </c>
      <c r="K23" s="4">
        <f t="shared" si="3"/>
        <v>0.83902929160969819</v>
      </c>
      <c r="L23" s="4">
        <f t="shared" si="0"/>
        <v>0.19133633127388044</v>
      </c>
      <c r="M23" s="4">
        <f t="shared" si="4"/>
        <v>0.64769296033581769</v>
      </c>
      <c r="N23" s="3">
        <f t="shared" si="5"/>
        <v>86.145124692658541</v>
      </c>
      <c r="O23" s="3">
        <f t="shared" si="6"/>
        <v>13.854875307341459</v>
      </c>
    </row>
    <row r="24" spans="1:15" x14ac:dyDescent="0.25">
      <c r="A24" s="2">
        <v>5640000</v>
      </c>
      <c r="B24" s="2">
        <v>-0.21124707100000001</v>
      </c>
      <c r="C24" s="2">
        <v>-2.5780378999999999E-2</v>
      </c>
      <c r="D24" s="2">
        <v>0.126514405</v>
      </c>
      <c r="E24" s="2">
        <v>-2.7296021E-2</v>
      </c>
      <c r="F24" s="3"/>
      <c r="G24" s="3">
        <f t="shared" si="1"/>
        <v>5.64</v>
      </c>
      <c r="H24" s="3">
        <f t="shared" si="2"/>
        <v>1.540696762096613</v>
      </c>
      <c r="I24" s="4">
        <f t="shared" si="7"/>
        <v>17.759601056706252</v>
      </c>
      <c r="J24" s="4">
        <f>IMABS('LoadResistor 2400 Ohm LossCalib'!G19)</f>
        <v>16.91</v>
      </c>
      <c r="K24" s="4">
        <f t="shared" si="3"/>
        <v>0.84960105670625197</v>
      </c>
      <c r="L24" s="4">
        <f t="shared" si="0"/>
        <v>0.2012850703966729</v>
      </c>
      <c r="M24" s="4">
        <f t="shared" si="4"/>
        <v>0.6483159863095791</v>
      </c>
      <c r="N24" s="3">
        <f t="shared" si="5"/>
        <v>86.132767455138676</v>
      </c>
      <c r="O24" s="3">
        <f t="shared" si="6"/>
        <v>13.867232544861324</v>
      </c>
    </row>
    <row r="25" spans="1:15" x14ac:dyDescent="0.25">
      <c r="A25" s="2">
        <v>5930000</v>
      </c>
      <c r="B25" s="2">
        <v>-0.21564328599999999</v>
      </c>
      <c r="C25" s="2">
        <v>-3.3974334000000002E-2</v>
      </c>
      <c r="D25" s="2">
        <v>0.12581720900000001</v>
      </c>
      <c r="E25" s="2">
        <v>-2.9858409999999998E-2</v>
      </c>
      <c r="F25" s="3"/>
      <c r="G25" s="3">
        <f t="shared" si="1"/>
        <v>5.93</v>
      </c>
      <c r="H25" s="3">
        <f t="shared" si="2"/>
        <v>1.5585367253886546</v>
      </c>
      <c r="I25" s="4">
        <f t="shared" si="7"/>
        <v>17.767249037374103</v>
      </c>
      <c r="J25" s="4">
        <f>IMABS('LoadResistor 2400 Ohm LossCalib'!G20)</f>
        <v>16.899999999999999</v>
      </c>
      <c r="K25" s="4">
        <f t="shared" si="3"/>
        <v>0.86724903737410486</v>
      </c>
      <c r="L25" s="4">
        <f t="shared" si="0"/>
        <v>0.21206278698791159</v>
      </c>
      <c r="M25" s="4">
        <f t="shared" si="4"/>
        <v>0.65518625038619327</v>
      </c>
      <c r="N25" s="3">
        <f t="shared" si="5"/>
        <v>85.996618581496975</v>
      </c>
      <c r="O25" s="3">
        <f t="shared" si="6"/>
        <v>14.003381418503025</v>
      </c>
    </row>
    <row r="26" spans="1:15" x14ac:dyDescent="0.25">
      <c r="A26" s="2">
        <v>6220000</v>
      </c>
      <c r="B26" s="2">
        <v>-0.22053287899999999</v>
      </c>
      <c r="C26" s="2">
        <v>-4.1554595999999999E-2</v>
      </c>
      <c r="D26" s="2">
        <v>0.125048413</v>
      </c>
      <c r="E26" s="2">
        <v>-3.2494335999999999E-2</v>
      </c>
      <c r="F26" s="3"/>
      <c r="G26" s="3">
        <f t="shared" si="1"/>
        <v>6.22</v>
      </c>
      <c r="H26" s="3">
        <f t="shared" si="2"/>
        <v>1.57869453315465</v>
      </c>
      <c r="I26" s="4">
        <f t="shared" si="7"/>
        <v>17.774659327126226</v>
      </c>
      <c r="J26" s="4">
        <f>IMABS('LoadResistor 2400 Ohm LossCalib'!G21)</f>
        <v>16.88</v>
      </c>
      <c r="K26" s="4">
        <f t="shared" si="3"/>
        <v>0.89465932712622731</v>
      </c>
      <c r="L26" s="4">
        <f t="shared" si="0"/>
        <v>0.22441702724866891</v>
      </c>
      <c r="M26" s="4">
        <f t="shared" si="4"/>
        <v>0.67024229987755835</v>
      </c>
      <c r="N26" s="3">
        <f t="shared" si="5"/>
        <v>85.699003104417201</v>
      </c>
      <c r="O26" s="3">
        <f t="shared" si="6"/>
        <v>14.300996895582799</v>
      </c>
    </row>
    <row r="27" spans="1:15" x14ac:dyDescent="0.25">
      <c r="A27" s="2">
        <v>6510000</v>
      </c>
      <c r="B27" s="2">
        <v>-0.22595338500000001</v>
      </c>
      <c r="C27" s="2">
        <v>-4.9098804000000003E-2</v>
      </c>
      <c r="D27" s="2">
        <v>0.124394029</v>
      </c>
      <c r="E27" s="2">
        <v>-3.4854702000000001E-2</v>
      </c>
      <c r="F27" s="3"/>
      <c r="G27" s="3">
        <f t="shared" si="1"/>
        <v>6.51</v>
      </c>
      <c r="H27" s="3">
        <f t="shared" si="2"/>
        <v>1.6015459803379983</v>
      </c>
      <c r="I27" s="4">
        <f t="shared" si="7"/>
        <v>17.775768494135313</v>
      </c>
      <c r="J27" s="4">
        <f>IMABS('LoadResistor 2400 Ohm LossCalib'!G22)</f>
        <v>16.87</v>
      </c>
      <c r="K27" s="4">
        <f t="shared" si="3"/>
        <v>0.90576849413531235</v>
      </c>
      <c r="L27" s="4">
        <f t="shared" si="0"/>
        <v>0.23863609157639198</v>
      </c>
      <c r="M27" s="4">
        <f t="shared" si="4"/>
        <v>0.66713240255892037</v>
      </c>
      <c r="N27" s="3">
        <f t="shared" si="5"/>
        <v>85.760392451269155</v>
      </c>
      <c r="O27" s="3">
        <f t="shared" si="6"/>
        <v>14.239607548730845</v>
      </c>
    </row>
    <row r="28" spans="1:15" x14ac:dyDescent="0.25">
      <c r="A28" s="2">
        <v>6800000</v>
      </c>
      <c r="B28" s="2">
        <v>-0.23137545500000001</v>
      </c>
      <c r="C28" s="2">
        <v>-5.5451649999999998E-2</v>
      </c>
      <c r="D28" s="2">
        <v>0.123834967</v>
      </c>
      <c r="E28" s="2">
        <v>-3.7519533000000001E-2</v>
      </c>
      <c r="F28" s="3"/>
      <c r="G28" s="3">
        <f t="shared" si="1"/>
        <v>6.8</v>
      </c>
      <c r="H28" s="3">
        <f t="shared" si="2"/>
        <v>1.6244221548648614</v>
      </c>
      <c r="I28" s="4">
        <f t="shared" si="7"/>
        <v>17.761715368257821</v>
      </c>
      <c r="J28" s="4">
        <f>IMABS('LoadResistor 2400 Ohm LossCalib'!G23)</f>
        <v>16.88</v>
      </c>
      <c r="K28" s="4">
        <f t="shared" si="3"/>
        <v>0.88171536825782226</v>
      </c>
      <c r="L28" s="4">
        <f t="shared" si="0"/>
        <v>0.25308495301065337</v>
      </c>
      <c r="M28" s="4">
        <f t="shared" si="4"/>
        <v>0.62863041524716889</v>
      </c>
      <c r="N28" s="3">
        <f t="shared" si="5"/>
        <v>86.524073681426103</v>
      </c>
      <c r="O28" s="3">
        <f t="shared" si="6"/>
        <v>13.475926318573897</v>
      </c>
    </row>
    <row r="29" spans="1:15" x14ac:dyDescent="0.25">
      <c r="A29" s="2">
        <v>7090000</v>
      </c>
      <c r="B29" s="2">
        <v>-0.23701971699999999</v>
      </c>
      <c r="C29" s="2">
        <v>-6.1482875999999999E-2</v>
      </c>
      <c r="D29" s="2">
        <v>0.12229477599999999</v>
      </c>
      <c r="E29" s="2">
        <v>-3.9753228000000002E-2</v>
      </c>
      <c r="F29" s="3"/>
      <c r="G29" s="3">
        <f t="shared" si="1"/>
        <v>7.09</v>
      </c>
      <c r="H29" s="3">
        <f t="shared" si="2"/>
        <v>1.6485303370377913</v>
      </c>
      <c r="I29" s="4">
        <f t="shared" si="7"/>
        <v>17.815608334200707</v>
      </c>
      <c r="J29" s="4">
        <f>IMABS('LoadResistor 2400 Ohm LossCalib'!G24)</f>
        <v>16.88</v>
      </c>
      <c r="K29" s="4">
        <f t="shared" si="3"/>
        <v>0.93560833420070821</v>
      </c>
      <c r="L29" s="4">
        <f t="shared" si="0"/>
        <v>0.26852968697276708</v>
      </c>
      <c r="M29" s="4">
        <f t="shared" si="4"/>
        <v>0.66707864722794108</v>
      </c>
      <c r="N29" s="3">
        <f t="shared" si="5"/>
        <v>85.761453967591422</v>
      </c>
      <c r="O29" s="3">
        <f t="shared" si="6"/>
        <v>14.238546032408578</v>
      </c>
    </row>
    <row r="30" spans="1:15" x14ac:dyDescent="0.25">
      <c r="A30" s="2">
        <v>7380000</v>
      </c>
      <c r="B30" s="2">
        <v>-0.242550298</v>
      </c>
      <c r="C30" s="2">
        <v>-6.7260875999999997E-2</v>
      </c>
      <c r="D30" s="2">
        <v>0.12116181099999999</v>
      </c>
      <c r="E30" s="2">
        <v>-4.1818816000000002E-2</v>
      </c>
      <c r="F30" s="3"/>
      <c r="G30" s="3">
        <f t="shared" si="1"/>
        <v>7.38</v>
      </c>
      <c r="H30" s="3">
        <f t="shared" si="2"/>
        <v>1.6727374901625423</v>
      </c>
      <c r="I30" s="4">
        <f t="shared" si="7"/>
        <v>17.843889281087066</v>
      </c>
      <c r="J30" s="4">
        <f>IMABS('LoadResistor 2400 Ohm LossCalib'!G25)</f>
        <v>16.96</v>
      </c>
      <c r="K30" s="4">
        <f t="shared" si="3"/>
        <v>0.88388928108706466</v>
      </c>
      <c r="L30" s="4">
        <f t="shared" si="0"/>
        <v>0.28424829036620836</v>
      </c>
      <c r="M30" s="4">
        <f t="shared" si="4"/>
        <v>0.5996409907208563</v>
      </c>
      <c r="N30" s="3">
        <f t="shared" si="5"/>
        <v>87.103559108618455</v>
      </c>
      <c r="O30" s="3">
        <f t="shared" si="6"/>
        <v>12.896440891381545</v>
      </c>
    </row>
    <row r="31" spans="1:15" x14ac:dyDescent="0.25">
      <c r="A31" s="2">
        <v>7670000</v>
      </c>
      <c r="B31" s="2">
        <v>-0.248859301</v>
      </c>
      <c r="C31" s="2">
        <v>-7.2577117999999996E-2</v>
      </c>
      <c r="D31" s="2">
        <v>0.120137982</v>
      </c>
      <c r="E31" s="2">
        <v>-4.4075696999999997E-2</v>
      </c>
      <c r="F31" s="3"/>
      <c r="G31" s="3">
        <f t="shared" si="1"/>
        <v>7.67</v>
      </c>
      <c r="H31" s="3">
        <f t="shared" si="2"/>
        <v>1.6998806782670108</v>
      </c>
      <c r="I31" s="4">
        <f t="shared" si="7"/>
        <v>17.857974270732086</v>
      </c>
      <c r="J31" s="4">
        <f>IMABS('LoadResistor 2400 Ohm LossCalib'!G26)</f>
        <v>16.95</v>
      </c>
      <c r="K31" s="4">
        <f t="shared" si="3"/>
        <v>0.90797427073208681</v>
      </c>
      <c r="L31" s="4">
        <f t="shared" si="0"/>
        <v>0.30210712883645802</v>
      </c>
      <c r="M31" s="4">
        <f t="shared" si="4"/>
        <v>0.60586714189562874</v>
      </c>
      <c r="N31" s="3">
        <f t="shared" si="5"/>
        <v>86.978774798974541</v>
      </c>
      <c r="O31" s="3">
        <f t="shared" si="6"/>
        <v>13.021225201025459</v>
      </c>
    </row>
    <row r="32" spans="1:15" x14ac:dyDescent="0.25">
      <c r="A32" s="2">
        <v>7960000</v>
      </c>
      <c r="B32" s="2">
        <v>-0.25541475400000002</v>
      </c>
      <c r="C32" s="2">
        <v>-7.7260448999999995E-2</v>
      </c>
      <c r="D32" s="2">
        <v>0.11908181</v>
      </c>
      <c r="E32" s="2">
        <v>-4.6167105E-2</v>
      </c>
      <c r="F32" s="3"/>
      <c r="G32" s="3">
        <f t="shared" si="1"/>
        <v>7.96</v>
      </c>
      <c r="H32" s="3">
        <f t="shared" si="2"/>
        <v>1.7279334590469657</v>
      </c>
      <c r="I32" s="4">
        <f t="shared" si="7"/>
        <v>17.874960072575565</v>
      </c>
      <c r="J32" s="4">
        <f>IMABS('LoadResistor 2400 Ohm LossCalib'!G27)</f>
        <v>16.96</v>
      </c>
      <c r="K32" s="4">
        <f t="shared" si="3"/>
        <v>0.914960072575564</v>
      </c>
      <c r="L32" s="4">
        <f t="shared" si="0"/>
        <v>0.32080539667330271</v>
      </c>
      <c r="M32" s="4">
        <f t="shared" si="4"/>
        <v>0.59415467590226134</v>
      </c>
      <c r="N32" s="3">
        <f t="shared" si="5"/>
        <v>87.213664011743901</v>
      </c>
      <c r="O32" s="3">
        <f t="shared" si="6"/>
        <v>12.786335988256099</v>
      </c>
    </row>
    <row r="33" spans="1:15" x14ac:dyDescent="0.25">
      <c r="A33" s="2">
        <v>8250000</v>
      </c>
      <c r="B33" s="2">
        <v>-0.261886805</v>
      </c>
      <c r="C33" s="2">
        <v>-8.1824949999999994E-2</v>
      </c>
      <c r="D33" s="2">
        <v>0.117954671</v>
      </c>
      <c r="E33" s="2">
        <v>-4.8208705999999997E-2</v>
      </c>
      <c r="F33" s="3"/>
      <c r="G33" s="3">
        <f t="shared" si="1"/>
        <v>8.25</v>
      </c>
      <c r="H33" s="3">
        <f t="shared" si="2"/>
        <v>1.7562334061898228</v>
      </c>
      <c r="I33" s="4">
        <f t="shared" si="7"/>
        <v>17.894839453337678</v>
      </c>
      <c r="J33" s="4">
        <f>IMABS('LoadResistor 2400 Ohm LossCalib'!G28)</f>
        <v>16.96</v>
      </c>
      <c r="K33" s="4">
        <f t="shared" si="3"/>
        <v>0.93483945333767693</v>
      </c>
      <c r="L33" s="4">
        <f t="shared" si="0"/>
        <v>0.33989759173547573</v>
      </c>
      <c r="M33" s="4">
        <f t="shared" si="4"/>
        <v>0.59494186160220119</v>
      </c>
      <c r="N33" s="3">
        <f t="shared" si="5"/>
        <v>87.197857426474471</v>
      </c>
      <c r="O33" s="3">
        <f t="shared" si="6"/>
        <v>12.802142573525529</v>
      </c>
    </row>
    <row r="34" spans="1:15" x14ac:dyDescent="0.25">
      <c r="A34" s="2">
        <v>8540000</v>
      </c>
      <c r="B34" s="2">
        <v>-0.268626749</v>
      </c>
      <c r="C34" s="2">
        <v>-8.5436828000000006E-2</v>
      </c>
      <c r="D34" s="2">
        <v>0.11679062900000001</v>
      </c>
      <c r="E34" s="2">
        <v>-5.0292233999999998E-2</v>
      </c>
      <c r="F34" s="3"/>
      <c r="G34" s="3">
        <f t="shared" si="1"/>
        <v>8.5399999999999991</v>
      </c>
      <c r="H34" s="3">
        <f t="shared" si="2"/>
        <v>1.7850735682884833</v>
      </c>
      <c r="I34" s="4">
        <f t="shared" si="7"/>
        <v>17.91307174334429</v>
      </c>
      <c r="J34" s="4">
        <f>IMABS('LoadResistor 2400 Ohm LossCalib'!G29)</f>
        <v>16.899999999999999</v>
      </c>
      <c r="K34" s="4">
        <f t="shared" si="3"/>
        <v>1.0130717433442911</v>
      </c>
      <c r="L34" s="4">
        <f t="shared" si="0"/>
        <v>0.35957232541809514</v>
      </c>
      <c r="M34" s="4">
        <f t="shared" si="4"/>
        <v>0.65349941792619592</v>
      </c>
      <c r="N34" s="3">
        <f t="shared" si="5"/>
        <v>86.030026803091161</v>
      </c>
      <c r="O34" s="3">
        <f t="shared" si="6"/>
        <v>13.969973196908839</v>
      </c>
    </row>
    <row r="35" spans="1:15" x14ac:dyDescent="0.25">
      <c r="A35" s="2">
        <v>8830000</v>
      </c>
      <c r="B35" s="2">
        <v>-0.27497824999999998</v>
      </c>
      <c r="C35" s="2">
        <v>-8.8864021000000001E-2</v>
      </c>
      <c r="D35" s="2">
        <v>0.115692302</v>
      </c>
      <c r="E35" s="2">
        <v>-5.2225067999999999E-2</v>
      </c>
      <c r="F35" s="3"/>
      <c r="G35" s="3">
        <f t="shared" si="1"/>
        <v>8.83</v>
      </c>
      <c r="H35" s="3">
        <f t="shared" si="2"/>
        <v>1.8128632164864276</v>
      </c>
      <c r="I35" s="4">
        <f t="shared" si="7"/>
        <v>17.928460596701171</v>
      </c>
      <c r="J35" s="4">
        <f>IMABS('LoadResistor 2400 Ohm LossCalib'!G30)</f>
        <v>16.91</v>
      </c>
      <c r="K35" s="4">
        <f t="shared" si="3"/>
        <v>1.0184605967011713</v>
      </c>
      <c r="L35" s="4">
        <f t="shared" si="0"/>
        <v>0.37872199310252697</v>
      </c>
      <c r="M35" s="4">
        <f t="shared" si="4"/>
        <v>0.63973860359864432</v>
      </c>
      <c r="N35" s="3">
        <f t="shared" si="5"/>
        <v>86.303049092651833</v>
      </c>
      <c r="O35" s="3">
        <f t="shared" si="6"/>
        <v>13.696950907348167</v>
      </c>
    </row>
    <row r="36" spans="1:15" x14ac:dyDescent="0.25">
      <c r="A36" s="2">
        <v>9120000</v>
      </c>
      <c r="B36" s="2">
        <v>-0.28179436899999999</v>
      </c>
      <c r="C36" s="2">
        <v>-9.1874837000000001E-2</v>
      </c>
      <c r="D36" s="2">
        <v>0.114445343</v>
      </c>
      <c r="E36" s="2">
        <v>-5.4119300000000002E-2</v>
      </c>
      <c r="F36" s="3"/>
      <c r="G36" s="3">
        <f t="shared" si="1"/>
        <v>9.1199999999999992</v>
      </c>
      <c r="H36" s="3">
        <f t="shared" si="2"/>
        <v>1.8424975286298513</v>
      </c>
      <c r="I36" s="4">
        <f t="shared" si="7"/>
        <v>17.951576493147044</v>
      </c>
      <c r="J36" s="4">
        <f>IMABS('LoadResistor 2400 Ohm LossCalib'!G31)</f>
        <v>16.93</v>
      </c>
      <c r="K36" s="4">
        <f t="shared" si="3"/>
        <v>1.0215764931470446</v>
      </c>
      <c r="L36" s="4">
        <f t="shared" si="0"/>
        <v>0.39933286203612522</v>
      </c>
      <c r="M36" s="4">
        <f t="shared" si="4"/>
        <v>0.6222436311109194</v>
      </c>
      <c r="N36" s="3">
        <f t="shared" si="5"/>
        <v>86.651410578671246</v>
      </c>
      <c r="O36" s="3">
        <f t="shared" si="6"/>
        <v>13.348589421328754</v>
      </c>
    </row>
    <row r="37" spans="1:15" x14ac:dyDescent="0.25">
      <c r="A37" s="2">
        <v>9410000</v>
      </c>
      <c r="B37" s="2">
        <v>-0.288789242</v>
      </c>
      <c r="C37" s="9">
        <v>-9.4908340999999993E-2</v>
      </c>
      <c r="D37" s="2">
        <v>0.113315954</v>
      </c>
      <c r="E37" s="2">
        <v>-5.6064467E-2</v>
      </c>
      <c r="F37" s="3"/>
      <c r="G37" s="3">
        <f t="shared" si="1"/>
        <v>9.41</v>
      </c>
      <c r="H37" s="3">
        <f t="shared" si="2"/>
        <v>1.873500877029153</v>
      </c>
      <c r="I37" s="4">
        <f t="shared" si="7"/>
        <v>17.963218681991936</v>
      </c>
      <c r="J37" s="4">
        <f>IMABS('LoadResistor 2400 Ohm LossCalib'!G32)</f>
        <v>16.89</v>
      </c>
      <c r="K37" s="4">
        <f t="shared" si="3"/>
        <v>1.0732186819919356</v>
      </c>
      <c r="L37" s="4">
        <f t="shared" si="0"/>
        <v>0.42108775982781593</v>
      </c>
      <c r="M37" s="4">
        <f t="shared" si="4"/>
        <v>0.65213092216411961</v>
      </c>
      <c r="N37" s="3">
        <f t="shared" si="5"/>
        <v>86.057139806603473</v>
      </c>
      <c r="O37" s="3">
        <f t="shared" si="6"/>
        <v>13.942860193396527</v>
      </c>
    </row>
    <row r="38" spans="1:15" x14ac:dyDescent="0.25">
      <c r="A38" s="2">
        <v>9700000</v>
      </c>
      <c r="B38" s="2">
        <v>-0.29577854199999998</v>
      </c>
      <c r="C38" s="2">
        <v>-9.7225978000000005E-2</v>
      </c>
      <c r="D38" s="2">
        <v>0.11200215600000001</v>
      </c>
      <c r="E38" s="2">
        <v>-5.7786698999999997E-2</v>
      </c>
      <c r="F38" s="3"/>
      <c r="G38" s="3">
        <f t="shared" si="1"/>
        <v>9.6999999999999993</v>
      </c>
      <c r="H38" s="3">
        <f t="shared" si="2"/>
        <v>1.9042262431095773</v>
      </c>
      <c r="I38" s="4">
        <f t="shared" si="7"/>
        <v>17.990459856085064</v>
      </c>
      <c r="J38" s="4">
        <f>IMABS('LoadResistor 2400 Ohm LossCalib'!G33)</f>
        <v>16.91</v>
      </c>
      <c r="K38" s="4">
        <f t="shared" si="3"/>
        <v>1.0804598560850636</v>
      </c>
      <c r="L38" s="4">
        <f t="shared" si="0"/>
        <v>0.44282353510991723</v>
      </c>
      <c r="M38" s="4">
        <f t="shared" si="4"/>
        <v>0.63763632097514633</v>
      </c>
      <c r="N38" s="3">
        <f t="shared" si="5"/>
        <v>86.34483578997461</v>
      </c>
      <c r="O38" s="3">
        <f t="shared" si="6"/>
        <v>13.65516421002539</v>
      </c>
    </row>
    <row r="39" spans="1:15" x14ac:dyDescent="0.25">
      <c r="A39" s="2">
        <v>9990000</v>
      </c>
      <c r="B39" s="2">
        <v>-0.302772402</v>
      </c>
      <c r="C39" s="2">
        <v>-9.8974629999999994E-2</v>
      </c>
      <c r="D39" s="2">
        <v>0.110727623</v>
      </c>
      <c r="E39" s="2">
        <v>-5.9723045000000002E-2</v>
      </c>
      <c r="F39" s="3"/>
      <c r="G39" s="3">
        <f t="shared" si="1"/>
        <v>9.99</v>
      </c>
      <c r="H39" s="3">
        <f t="shared" si="2"/>
        <v>1.9348708837876074</v>
      </c>
      <c r="I39" s="4">
        <f t="shared" si="7"/>
        <v>18.005890882045762</v>
      </c>
      <c r="J39" s="4">
        <f>IMABS('LoadResistor 2400 Ohm LossCalib'!G34)</f>
        <v>16.93</v>
      </c>
      <c r="K39" s="4">
        <f t="shared" si="3"/>
        <v>1.075890882045762</v>
      </c>
      <c r="L39" s="4">
        <f t="shared" si="0"/>
        <v>0.46466018784439189</v>
      </c>
      <c r="M39" s="4">
        <f t="shared" si="4"/>
        <v>0.61123069420137011</v>
      </c>
      <c r="N39" s="3">
        <f t="shared" si="5"/>
        <v>86.87142200677151</v>
      </c>
      <c r="O39" s="3">
        <f t="shared" si="6"/>
        <v>13.12857799322849</v>
      </c>
    </row>
    <row r="40" spans="1:15" x14ac:dyDescent="0.25">
      <c r="A40" s="2">
        <v>10280000</v>
      </c>
      <c r="B40" s="2">
        <v>-0.310117274</v>
      </c>
      <c r="C40" s="2">
        <v>-0.100180298</v>
      </c>
      <c r="D40" s="2">
        <v>0.109380982</v>
      </c>
      <c r="E40" s="2">
        <v>-6.1394259E-2</v>
      </c>
      <c r="F40" s="3"/>
      <c r="G40" s="3">
        <f t="shared" si="1"/>
        <v>10.28</v>
      </c>
      <c r="H40" s="3">
        <f t="shared" si="2"/>
        <v>1.9669053884561793</v>
      </c>
      <c r="I40" s="4">
        <f t="shared" si="7"/>
        <v>18.031759180638108</v>
      </c>
      <c r="J40" s="4">
        <f>IMABS('LoadResistor 2400 Ohm LossCalib'!G35)</f>
        <v>16.87</v>
      </c>
      <c r="K40" s="4">
        <f t="shared" si="3"/>
        <v>1.1617591806381071</v>
      </c>
      <c r="L40" s="4">
        <f t="shared" si="0"/>
        <v>0.48763933236143503</v>
      </c>
      <c r="M40" s="4">
        <f t="shared" si="4"/>
        <v>0.67411984827667215</v>
      </c>
      <c r="N40" s="3">
        <f t="shared" si="5"/>
        <v>85.622521881595532</v>
      </c>
      <c r="O40" s="3">
        <f t="shared" si="6"/>
        <v>14.377478118404468</v>
      </c>
    </row>
    <row r="41" spans="1:15" x14ac:dyDescent="0.25">
      <c r="A41" s="2">
        <v>10570000</v>
      </c>
      <c r="B41" s="2">
        <v>-0.31733316099999997</v>
      </c>
      <c r="C41" s="2">
        <v>-0.101539298</v>
      </c>
      <c r="D41" s="2">
        <v>0.108088798</v>
      </c>
      <c r="E41" s="2">
        <v>-6.3023975999999995E-2</v>
      </c>
      <c r="F41" s="3"/>
      <c r="G41" s="3">
        <f t="shared" si="1"/>
        <v>10.57</v>
      </c>
      <c r="H41" s="3">
        <f t="shared" si="2"/>
        <v>1.9993213076981957</v>
      </c>
      <c r="I41" s="4">
        <f t="shared" si="7"/>
        <v>18.053411077928345</v>
      </c>
      <c r="J41" s="4">
        <f>IMABS('LoadResistor 2400 Ohm LossCalib'!G36)</f>
        <v>16.91</v>
      </c>
      <c r="K41" s="4">
        <f t="shared" si="3"/>
        <v>1.1434110779283451</v>
      </c>
      <c r="L41" s="4">
        <f t="shared" si="0"/>
        <v>0.51103399841174713</v>
      </c>
      <c r="M41" s="4">
        <f t="shared" si="4"/>
        <v>0.63237707951659794</v>
      </c>
      <c r="N41" s="3">
        <f t="shared" si="5"/>
        <v>86.449461436694193</v>
      </c>
      <c r="O41" s="3">
        <f t="shared" si="6"/>
        <v>13.550538563305807</v>
      </c>
    </row>
    <row r="42" spans="1:15" x14ac:dyDescent="0.25">
      <c r="A42" s="2">
        <v>10860000</v>
      </c>
      <c r="B42" s="2">
        <v>-0.32454422100000002</v>
      </c>
      <c r="C42" s="2">
        <v>-0.10216993000000001</v>
      </c>
      <c r="D42" s="2">
        <v>0.106746956</v>
      </c>
      <c r="E42" s="2">
        <v>-6.4783780999999999E-2</v>
      </c>
      <c r="F42" s="3"/>
      <c r="G42" s="3">
        <f t="shared" si="1"/>
        <v>10.86</v>
      </c>
      <c r="H42" s="3">
        <f t="shared" si="2"/>
        <v>2.031434990578203</v>
      </c>
      <c r="I42" s="4">
        <f t="shared" si="7"/>
        <v>18.071023270066469</v>
      </c>
      <c r="J42" s="4">
        <f>IMABS('LoadResistor 2400 Ohm LossCalib'!G37)</f>
        <v>16.89</v>
      </c>
      <c r="K42" s="4">
        <f t="shared" si="3"/>
        <v>1.1810232700664685</v>
      </c>
      <c r="L42" s="4">
        <f t="shared" si="0"/>
        <v>0.53433598325214215</v>
      </c>
      <c r="M42" s="4">
        <f t="shared" si="4"/>
        <v>0.6466872868143263</v>
      </c>
      <c r="N42" s="3">
        <f t="shared" si="5"/>
        <v>86.165075188456896</v>
      </c>
      <c r="O42" s="3">
        <f t="shared" si="6"/>
        <v>13.834924811543104</v>
      </c>
    </row>
    <row r="43" spans="1:15" x14ac:dyDescent="0.25">
      <c r="A43" s="2">
        <v>11150000</v>
      </c>
      <c r="B43" s="2">
        <v>-0.33160087399999999</v>
      </c>
      <c r="C43" s="2">
        <v>-0.10229226199999999</v>
      </c>
      <c r="D43" s="2">
        <v>0.10532507300000001</v>
      </c>
      <c r="E43" s="2">
        <v>-6.6243752000000003E-2</v>
      </c>
      <c r="F43" s="3"/>
      <c r="G43" s="3">
        <f t="shared" si="1"/>
        <v>11.15</v>
      </c>
      <c r="H43" s="3">
        <f t="shared" si="2"/>
        <v>2.0628807167247505</v>
      </c>
      <c r="I43" s="4">
        <f t="shared" si="7"/>
        <v>18.101839982753233</v>
      </c>
      <c r="J43" s="4">
        <f>IMABS('LoadResistor 2400 Ohm LossCalib'!G38)</f>
        <v>16.97</v>
      </c>
      <c r="K43" s="4">
        <f t="shared" si="3"/>
        <v>1.1318399827532346</v>
      </c>
      <c r="L43" s="4">
        <f t="shared" si="0"/>
        <v>0.55726059710163756</v>
      </c>
      <c r="M43" s="4">
        <f t="shared" si="4"/>
        <v>0.57457938565159705</v>
      </c>
      <c r="N43" s="3">
        <f t="shared" si="5"/>
        <v>87.607656156825186</v>
      </c>
      <c r="O43" s="3">
        <f t="shared" si="6"/>
        <v>12.392343843174814</v>
      </c>
    </row>
    <row r="44" spans="1:15" x14ac:dyDescent="0.25">
      <c r="A44" s="2">
        <v>11440000</v>
      </c>
      <c r="B44" s="2">
        <v>-0.33895328600000002</v>
      </c>
      <c r="C44" s="2">
        <v>-0.102282769</v>
      </c>
      <c r="D44" s="2">
        <v>0.104024544</v>
      </c>
      <c r="E44" s="2">
        <v>-6.7871644999999994E-2</v>
      </c>
      <c r="F44" s="3"/>
      <c r="G44" s="3">
        <f t="shared" si="1"/>
        <v>11.44</v>
      </c>
      <c r="H44" s="3">
        <f t="shared" si="2"/>
        <v>2.0962127952713687</v>
      </c>
      <c r="I44" s="4">
        <f t="shared" si="7"/>
        <v>18.116997733512918</v>
      </c>
      <c r="J44" s="4">
        <f>IMABS('LoadResistor 2400 Ohm LossCalib'!G39)</f>
        <v>16.940000000000001</v>
      </c>
      <c r="K44" s="4">
        <f t="shared" si="3"/>
        <v>1.1769977335129163</v>
      </c>
      <c r="L44" s="4">
        <f t="shared" si="0"/>
        <v>0.58166243192134248</v>
      </c>
      <c r="M44" s="4">
        <f t="shared" si="4"/>
        <v>0.59533530159157377</v>
      </c>
      <c r="N44" s="3">
        <f t="shared" si="5"/>
        <v>87.189958277029888</v>
      </c>
      <c r="O44" s="3">
        <f t="shared" si="6"/>
        <v>12.810041722970112</v>
      </c>
    </row>
    <row r="45" spans="1:15" x14ac:dyDescent="0.25">
      <c r="A45" s="2">
        <v>11730000</v>
      </c>
      <c r="B45" s="2">
        <v>-0.34639951499999999</v>
      </c>
      <c r="C45" s="2">
        <v>-0.10178671</v>
      </c>
      <c r="D45" s="2">
        <v>0.102550141</v>
      </c>
      <c r="E45" s="2">
        <v>-6.9407150000000001E-2</v>
      </c>
      <c r="F45" s="3"/>
      <c r="G45" s="3">
        <f t="shared" si="1"/>
        <v>11.73</v>
      </c>
      <c r="H45" s="3">
        <f t="shared" si="2"/>
        <v>2.130108620292495</v>
      </c>
      <c r="I45" s="4">
        <f t="shared" si="7"/>
        <v>18.143478295901499</v>
      </c>
      <c r="J45" s="4">
        <f>IMABS('LoadResistor 2400 Ohm LossCalib'!G40)</f>
        <v>16.89</v>
      </c>
      <c r="K45" s="4">
        <f t="shared" si="3"/>
        <v>1.2534782959014983</v>
      </c>
      <c r="L45" s="4">
        <f t="shared" si="0"/>
        <v>0.60657075944348737</v>
      </c>
      <c r="M45" s="4">
        <f t="shared" si="4"/>
        <v>0.64690753645801091</v>
      </c>
      <c r="N45" s="3">
        <f t="shared" si="5"/>
        <v>86.160705493081267</v>
      </c>
      <c r="O45" s="3">
        <f t="shared" si="6"/>
        <v>13.839294506918733</v>
      </c>
    </row>
    <row r="46" spans="1:15" x14ac:dyDescent="0.25">
      <c r="A46" s="2">
        <v>12020000</v>
      </c>
      <c r="B46" s="2">
        <v>-0.353404104</v>
      </c>
      <c r="C46" s="2">
        <v>-0.101126804</v>
      </c>
      <c r="D46" s="2">
        <v>0.10116077900000001</v>
      </c>
      <c r="E46" s="2">
        <v>-7.0881931999999995E-2</v>
      </c>
      <c r="F46" s="3"/>
      <c r="G46" s="3">
        <f t="shared" si="1"/>
        <v>12.02</v>
      </c>
      <c r="H46" s="3">
        <f t="shared" si="2"/>
        <v>2.1624963792084144</v>
      </c>
      <c r="I46" s="4">
        <f t="shared" si="7"/>
        <v>18.165094628813542</v>
      </c>
      <c r="J46" s="4">
        <f>IMABS('LoadResistor 2400 Ohm LossCalib'!G41)</f>
        <v>16.95</v>
      </c>
      <c r="K46" s="4">
        <f t="shared" si="3"/>
        <v>1.2150946288135422</v>
      </c>
      <c r="L46" s="4">
        <f t="shared" si="0"/>
        <v>0.63044693605933666</v>
      </c>
      <c r="M46" s="4">
        <f t="shared" si="4"/>
        <v>0.58464769275420558</v>
      </c>
      <c r="N46" s="3">
        <f t="shared" si="5"/>
        <v>87.404789400180888</v>
      </c>
      <c r="O46" s="3">
        <f t="shared" si="6"/>
        <v>12.595210599819112</v>
      </c>
    </row>
    <row r="47" spans="1:15" x14ac:dyDescent="0.25">
      <c r="A47" s="2">
        <v>12310000</v>
      </c>
      <c r="B47" s="2">
        <v>-0.36088031500000001</v>
      </c>
      <c r="C47" s="2">
        <v>-9.9897823999999996E-2</v>
      </c>
      <c r="D47" s="2">
        <v>9.978716E-2</v>
      </c>
      <c r="E47" s="2">
        <v>-7.2335436000000003E-2</v>
      </c>
      <c r="F47" s="3"/>
      <c r="G47" s="3">
        <f t="shared" si="1"/>
        <v>12.31</v>
      </c>
      <c r="H47" s="3">
        <f t="shared" si="2"/>
        <v>2.1971958563864309</v>
      </c>
      <c r="I47" s="4">
        <f t="shared" si="7"/>
        <v>18.184452967394094</v>
      </c>
      <c r="J47" s="4">
        <f>IMABS('LoadResistor 2400 Ohm LossCalib'!G42)</f>
        <v>16.91</v>
      </c>
      <c r="K47" s="4">
        <f t="shared" si="3"/>
        <v>1.2744529673940939</v>
      </c>
      <c r="L47" s="4">
        <f t="shared" si="0"/>
        <v>0.65609720234612912</v>
      </c>
      <c r="M47" s="4">
        <f t="shared" si="4"/>
        <v>0.61835576504796474</v>
      </c>
      <c r="N47" s="3">
        <f t="shared" si="5"/>
        <v>86.729016887638721</v>
      </c>
      <c r="O47" s="3">
        <f t="shared" si="6"/>
        <v>13.270983112361279</v>
      </c>
    </row>
    <row r="48" spans="1:15" x14ac:dyDescent="0.25">
      <c r="A48" s="2">
        <v>12600000</v>
      </c>
      <c r="B48" s="2">
        <v>-0.36820441399999998</v>
      </c>
      <c r="C48" s="2">
        <v>-9.8318688000000001E-2</v>
      </c>
      <c r="D48" s="2">
        <v>9.8227903000000005E-2</v>
      </c>
      <c r="E48" s="2">
        <v>-7.3723002999999995E-2</v>
      </c>
      <c r="F48" s="3"/>
      <c r="G48" s="3">
        <f t="shared" si="1"/>
        <v>12.6</v>
      </c>
      <c r="H48" s="3">
        <f t="shared" si="2"/>
        <v>2.2315661681176997</v>
      </c>
      <c r="I48" s="4">
        <f t="shared" si="7"/>
        <v>18.214891742129801</v>
      </c>
      <c r="J48" s="4">
        <f>IMABS('LoadResistor 2400 Ohm LossCalib'!G43)</f>
        <v>16.940000000000001</v>
      </c>
      <c r="K48" s="4">
        <f t="shared" si="3"/>
        <v>1.2748917421297996</v>
      </c>
      <c r="L48" s="4">
        <f t="shared" si="0"/>
        <v>0.68156345591183198</v>
      </c>
      <c r="M48" s="4">
        <f t="shared" si="4"/>
        <v>0.59332828621796763</v>
      </c>
      <c r="N48" s="3">
        <f t="shared" si="5"/>
        <v>87.230260890774076</v>
      </c>
      <c r="O48" s="3">
        <f t="shared" si="6"/>
        <v>12.769739109225924</v>
      </c>
    </row>
    <row r="49" spans="1:15" x14ac:dyDescent="0.25">
      <c r="A49" s="2">
        <v>12890000</v>
      </c>
      <c r="B49" s="2">
        <v>-0.37514114300000001</v>
      </c>
      <c r="C49" s="2">
        <v>-9.6578098000000001E-2</v>
      </c>
      <c r="D49" s="2">
        <v>9.6806115999999998E-2</v>
      </c>
      <c r="E49" s="2">
        <v>-7.5062884999999996E-2</v>
      </c>
      <c r="F49" s="3"/>
      <c r="G49" s="3">
        <f t="shared" si="1"/>
        <v>12.89</v>
      </c>
      <c r="H49" s="3">
        <f t="shared" si="2"/>
        <v>2.2646317225225938</v>
      </c>
      <c r="I49" s="4">
        <f t="shared" si="7"/>
        <v>18.237390865595156</v>
      </c>
      <c r="J49" s="4">
        <f>IMABS('LoadResistor 2400 Ohm LossCalib'!G44)</f>
        <v>16.91</v>
      </c>
      <c r="K49" s="4">
        <f t="shared" si="3"/>
        <v>1.3273908655951558</v>
      </c>
      <c r="L49" s="4">
        <f t="shared" si="0"/>
        <v>0.70610814862596893</v>
      </c>
      <c r="M49" s="4">
        <f t="shared" si="4"/>
        <v>0.62128271696918691</v>
      </c>
      <c r="N49" s="3">
        <f t="shared" si="5"/>
        <v>86.670585074659229</v>
      </c>
      <c r="O49" s="3">
        <f t="shared" si="6"/>
        <v>13.329414925340771</v>
      </c>
    </row>
    <row r="50" spans="1:15" x14ac:dyDescent="0.25">
      <c r="A50" s="2">
        <v>13180000</v>
      </c>
      <c r="B50" s="2">
        <v>-0.382271319</v>
      </c>
      <c r="C50" s="2">
        <v>-9.4130873000000004E-2</v>
      </c>
      <c r="D50" s="2">
        <v>9.5310457000000001E-2</v>
      </c>
      <c r="E50" s="2">
        <v>-7.6401106999999996E-2</v>
      </c>
      <c r="F50" s="3"/>
      <c r="G50" s="3">
        <f t="shared" si="1"/>
        <v>13.18</v>
      </c>
      <c r="H50" s="3">
        <f t="shared" si="2"/>
        <v>2.298643758897513</v>
      </c>
      <c r="I50" s="4">
        <f t="shared" si="7"/>
        <v>18.261958885411683</v>
      </c>
      <c r="J50" s="4">
        <f>IMABS('LoadResistor 2400 Ohm LossCalib'!G45)</f>
        <v>16.899999999999999</v>
      </c>
      <c r="K50" s="4">
        <f t="shared" si="3"/>
        <v>1.3619588854116849</v>
      </c>
      <c r="L50" s="4">
        <f t="shared" si="0"/>
        <v>0.73139170453869329</v>
      </c>
      <c r="M50" s="4">
        <f t="shared" si="4"/>
        <v>0.63056718087299157</v>
      </c>
      <c r="N50" s="3">
        <f t="shared" si="5"/>
        <v>86.485496287921919</v>
      </c>
      <c r="O50" s="3">
        <f t="shared" si="6"/>
        <v>13.514503712078081</v>
      </c>
    </row>
    <row r="51" spans="1:15" x14ac:dyDescent="0.25">
      <c r="A51" s="2">
        <v>13470000</v>
      </c>
      <c r="B51" s="2">
        <v>-0.38922062499999999</v>
      </c>
      <c r="C51" s="2">
        <v>-9.1842441999999996E-2</v>
      </c>
      <c r="D51" s="2">
        <v>9.3893826E-2</v>
      </c>
      <c r="E51" s="2">
        <v>-7.7601686000000003E-2</v>
      </c>
      <c r="F51" s="3"/>
      <c r="G51" s="3">
        <f t="shared" si="1"/>
        <v>13.47</v>
      </c>
      <c r="H51" s="3">
        <f t="shared" si="2"/>
        <v>2.332831470814217</v>
      </c>
      <c r="I51" s="4">
        <f t="shared" si="7"/>
        <v>18.286225191270514</v>
      </c>
      <c r="J51" s="4">
        <f>IMABS('LoadResistor 2400 Ohm LossCalib'!G46)</f>
        <v>16.91</v>
      </c>
      <c r="K51" s="4">
        <f t="shared" si="3"/>
        <v>1.3762251912705139</v>
      </c>
      <c r="L51" s="4">
        <f t="shared" si="0"/>
        <v>0.75683350232727087</v>
      </c>
      <c r="M51" s="4">
        <f t="shared" si="4"/>
        <v>0.61939168894324304</v>
      </c>
      <c r="N51" s="3">
        <f t="shared" si="5"/>
        <v>86.708331857027815</v>
      </c>
      <c r="O51" s="3">
        <f t="shared" si="6"/>
        <v>13.291668142972185</v>
      </c>
    </row>
    <row r="52" spans="1:15" x14ac:dyDescent="0.25">
      <c r="A52" s="2">
        <v>13760000</v>
      </c>
      <c r="B52" s="2">
        <v>-0.39594614500000003</v>
      </c>
      <c r="C52" s="2">
        <v>-8.8461883000000005E-2</v>
      </c>
      <c r="D52" s="2">
        <v>9.2373274000000005E-2</v>
      </c>
      <c r="E52" s="2">
        <v>-7.8864439999999994E-2</v>
      </c>
      <c r="F52" s="3"/>
      <c r="G52" s="3">
        <f t="shared" si="1"/>
        <v>13.76</v>
      </c>
      <c r="H52" s="3">
        <f t="shared" si="2"/>
        <v>2.3653481355645236</v>
      </c>
      <c r="I52" s="4">
        <f t="shared" si="7"/>
        <v>18.311366833355237</v>
      </c>
      <c r="J52" s="4">
        <f>IMABS('LoadResistor 2400 Ohm LossCalib'!G47)</f>
        <v>16.93</v>
      </c>
      <c r="K52" s="4">
        <f t="shared" si="3"/>
        <v>1.3813668333552371</v>
      </c>
      <c r="L52" s="4">
        <f t="shared" si="0"/>
        <v>0.78104933558782741</v>
      </c>
      <c r="M52" s="4">
        <f t="shared" si="4"/>
        <v>0.60031749776740972</v>
      </c>
      <c r="N52" s="3">
        <f t="shared" si="5"/>
        <v>87.08999191292493</v>
      </c>
      <c r="O52" s="3">
        <f t="shared" si="6"/>
        <v>12.91000808707507</v>
      </c>
    </row>
    <row r="53" spans="1:15" x14ac:dyDescent="0.25">
      <c r="A53" s="2">
        <v>14050000</v>
      </c>
      <c r="B53" s="2">
        <v>-0.40286850899999999</v>
      </c>
      <c r="C53" s="2">
        <v>-8.5179231999999994E-2</v>
      </c>
      <c r="D53" s="2">
        <v>9.0824223999999995E-2</v>
      </c>
      <c r="E53" s="2">
        <v>-8.0005808999999997E-2</v>
      </c>
      <c r="F53" s="3"/>
      <c r="G53" s="3">
        <f t="shared" si="1"/>
        <v>14.05</v>
      </c>
      <c r="H53" s="3">
        <f t="shared" si="2"/>
        <v>2.4000587043061312</v>
      </c>
      <c r="I53" s="4">
        <f t="shared" si="7"/>
        <v>18.341632901767177</v>
      </c>
      <c r="J53" s="4">
        <f>IMABS('LoadResistor 2400 Ohm LossCalib'!G48)</f>
        <v>16.940000000000001</v>
      </c>
      <c r="K53" s="4">
        <f t="shared" si="3"/>
        <v>1.4016329017671758</v>
      </c>
      <c r="L53" s="4">
        <f t="shared" si="0"/>
        <v>0.80690975180035751</v>
      </c>
      <c r="M53" s="4">
        <f t="shared" si="4"/>
        <v>0.5947231499668183</v>
      </c>
      <c r="N53" s="3">
        <f t="shared" si="5"/>
        <v>87.202248839908648</v>
      </c>
      <c r="O53" s="3">
        <f t="shared" si="6"/>
        <v>12.797751160091352</v>
      </c>
    </row>
    <row r="54" spans="1:15" x14ac:dyDescent="0.25">
      <c r="A54" s="2">
        <v>14340000</v>
      </c>
      <c r="B54" s="2">
        <v>-0.409577727</v>
      </c>
      <c r="C54" s="2">
        <v>-8.1817849999999998E-2</v>
      </c>
      <c r="D54" s="2">
        <v>8.9372201999999998E-2</v>
      </c>
      <c r="E54" s="2">
        <v>-8.1250704000000007E-2</v>
      </c>
      <c r="F54" s="3"/>
      <c r="G54" s="3">
        <f t="shared" si="1"/>
        <v>14.34</v>
      </c>
      <c r="H54" s="3">
        <f t="shared" si="2"/>
        <v>2.4344776456310533</v>
      </c>
      <c r="I54" s="4">
        <f t="shared" si="7"/>
        <v>18.359724695845586</v>
      </c>
      <c r="J54" s="4">
        <f>IMABS('LoadResistor 2400 Ohm LossCalib'!G49)</f>
        <v>16.88</v>
      </c>
      <c r="K54" s="4">
        <f t="shared" si="3"/>
        <v>1.4797246958455865</v>
      </c>
      <c r="L54" s="4">
        <f t="shared" si="0"/>
        <v>0.83255605602411953</v>
      </c>
      <c r="M54" s="4">
        <f t="shared" si="4"/>
        <v>0.647168639821467</v>
      </c>
      <c r="N54" s="3">
        <f t="shared" si="5"/>
        <v>86.155525557649582</v>
      </c>
      <c r="O54" s="3">
        <f t="shared" si="6"/>
        <v>13.844474442350418</v>
      </c>
    </row>
    <row r="55" spans="1:15" x14ac:dyDescent="0.25">
      <c r="A55" s="2">
        <v>14630000</v>
      </c>
      <c r="B55" s="2">
        <v>-0.41616034499999999</v>
      </c>
      <c r="C55" s="2">
        <v>-7.7721543000000004E-2</v>
      </c>
      <c r="D55" s="2">
        <v>8.7917588000000005E-2</v>
      </c>
      <c r="E55" s="2">
        <v>-8.234553E-2</v>
      </c>
      <c r="F55" s="3"/>
      <c r="G55" s="3">
        <f t="shared" si="1"/>
        <v>14.63</v>
      </c>
      <c r="H55" s="3">
        <f t="shared" si="2"/>
        <v>2.4683427742912789</v>
      </c>
      <c r="I55" s="4">
        <f t="shared" si="7"/>
        <v>18.383239499254433</v>
      </c>
      <c r="J55" s="4">
        <f>IMABS('LoadResistor 2400 Ohm LossCalib'!G50)</f>
        <v>16.88</v>
      </c>
      <c r="K55" s="4">
        <f t="shared" si="3"/>
        <v>1.503239499254434</v>
      </c>
      <c r="L55" s="4">
        <f t="shared" si="0"/>
        <v>0.85778563425263787</v>
      </c>
      <c r="M55" s="4">
        <f t="shared" si="4"/>
        <v>0.64545386500179613</v>
      </c>
      <c r="N55" s="3">
        <f t="shared" si="5"/>
        <v>86.189550050755386</v>
      </c>
      <c r="O55" s="3">
        <f t="shared" si="6"/>
        <v>13.810449949244614</v>
      </c>
    </row>
    <row r="56" spans="1:15" x14ac:dyDescent="0.25">
      <c r="A56" s="2">
        <v>14920000</v>
      </c>
      <c r="B56" s="2">
        <v>-0.42244306199999998</v>
      </c>
      <c r="C56" s="2">
        <v>-7.3802933000000001E-2</v>
      </c>
      <c r="D56" s="2">
        <v>8.6367479999999996E-2</v>
      </c>
      <c r="E56" s="2">
        <v>-8.3439707000000002E-2</v>
      </c>
      <c r="F56" s="3"/>
      <c r="G56" s="3">
        <f t="shared" si="1"/>
        <v>14.92</v>
      </c>
      <c r="H56" s="3">
        <f t="shared" si="2"/>
        <v>2.5016548369335312</v>
      </c>
      <c r="I56" s="4">
        <f t="shared" si="7"/>
        <v>18.409887735204407</v>
      </c>
      <c r="J56" s="4">
        <f>IMABS('LoadResistor 2400 Ohm LossCalib'!G51)</f>
        <v>16.98</v>
      </c>
      <c r="K56" s="4">
        <f t="shared" si="3"/>
        <v>1.4298877352044066</v>
      </c>
      <c r="L56" s="4">
        <f t="shared" si="0"/>
        <v>0.88259290155793657</v>
      </c>
      <c r="M56" s="4">
        <f t="shared" si="4"/>
        <v>0.54729483364647002</v>
      </c>
      <c r="N56" s="3">
        <f t="shared" si="5"/>
        <v>88.159783835540637</v>
      </c>
      <c r="O56" s="3">
        <f t="shared" si="6"/>
        <v>11.840216164459363</v>
      </c>
    </row>
    <row r="57" spans="1:15" x14ac:dyDescent="0.25">
      <c r="A57" s="2">
        <v>15210000</v>
      </c>
      <c r="B57" s="2">
        <v>-0.428976684</v>
      </c>
      <c r="C57" s="2">
        <v>-6.9287285000000004E-2</v>
      </c>
      <c r="D57" s="2">
        <v>8.4870084999999998E-2</v>
      </c>
      <c r="E57" s="2">
        <v>-8.4450631999999998E-2</v>
      </c>
      <c r="F57" s="3"/>
      <c r="G57" s="3">
        <f t="shared" si="1"/>
        <v>15.21</v>
      </c>
      <c r="H57" s="3">
        <f t="shared" si="2"/>
        <v>2.5369197067254818</v>
      </c>
      <c r="I57" s="4">
        <f t="shared" si="7"/>
        <v>18.436071327562182</v>
      </c>
      <c r="J57" s="4">
        <f>IMABS('LoadResistor 2400 Ohm LossCalib'!G52)</f>
        <v>16.920000000000002</v>
      </c>
      <c r="K57" s="4">
        <f t="shared" si="3"/>
        <v>1.5160713275621802</v>
      </c>
      <c r="L57" s="4">
        <f t="shared" si="0"/>
        <v>0.90883688220578185</v>
      </c>
      <c r="M57" s="4">
        <f t="shared" si="4"/>
        <v>0.60723444535639837</v>
      </c>
      <c r="N57" s="3">
        <f t="shared" si="5"/>
        <v>86.951395298261147</v>
      </c>
      <c r="O57" s="3">
        <f t="shared" si="6"/>
        <v>13.048604701738853</v>
      </c>
    </row>
    <row r="58" spans="1:15" x14ac:dyDescent="0.25">
      <c r="A58" s="2">
        <v>15500000</v>
      </c>
      <c r="B58" s="2">
        <v>-0.43484124499999999</v>
      </c>
      <c r="C58" s="2">
        <v>-6.4443886000000006E-2</v>
      </c>
      <c r="D58" s="2">
        <v>8.3280637000000005E-2</v>
      </c>
      <c r="E58" s="2">
        <v>-8.5585109000000006E-2</v>
      </c>
      <c r="F58" s="3"/>
      <c r="G58" s="3">
        <f t="shared" si="1"/>
        <v>15.5</v>
      </c>
      <c r="H58" s="3">
        <f t="shared" si="2"/>
        <v>2.568819706381174</v>
      </c>
      <c r="I58" s="4">
        <f t="shared" si="7"/>
        <v>18.458659967706989</v>
      </c>
      <c r="J58" s="4">
        <f>IMABS('LoadResistor 2400 Ohm LossCalib'!G53)</f>
        <v>16.88</v>
      </c>
      <c r="K58" s="4">
        <f t="shared" si="3"/>
        <v>1.5786599677069901</v>
      </c>
      <c r="L58" s="4">
        <f t="shared" si="0"/>
        <v>0.93255601137212829</v>
      </c>
      <c r="M58" s="4">
        <f t="shared" si="4"/>
        <v>0.64610395633486184</v>
      </c>
      <c r="N58" s="3">
        <f t="shared" si="5"/>
        <v>86.176649383486321</v>
      </c>
      <c r="O58" s="3">
        <f t="shared" si="6"/>
        <v>13.823350616513679</v>
      </c>
    </row>
    <row r="59" spans="1:15" x14ac:dyDescent="0.25">
      <c r="A59" s="2">
        <v>15790000</v>
      </c>
      <c r="B59" s="2">
        <v>-0.44104933699999999</v>
      </c>
      <c r="C59" s="2">
        <v>-5.9110805000000002E-2</v>
      </c>
      <c r="D59" s="2">
        <v>8.1783867999999996E-2</v>
      </c>
      <c r="E59" s="2">
        <v>-8.6566991999999995E-2</v>
      </c>
      <c r="F59" s="3"/>
      <c r="G59" s="3">
        <f t="shared" si="1"/>
        <v>15.79</v>
      </c>
      <c r="H59" s="3">
        <f t="shared" si="2"/>
        <v>2.6035569487523471</v>
      </c>
      <c r="I59" s="4">
        <f t="shared" si="7"/>
        <v>18.482488867944621</v>
      </c>
      <c r="J59" s="4">
        <f>IMABS('LoadResistor 2400 Ohm LossCalib'!G54)</f>
        <v>16.95</v>
      </c>
      <c r="K59" s="4">
        <f t="shared" si="3"/>
        <v>1.5324888679446218</v>
      </c>
      <c r="L59" s="4">
        <f t="shared" si="0"/>
        <v>0.95835706671839538</v>
      </c>
      <c r="M59" s="4">
        <f t="shared" si="4"/>
        <v>0.57413180122622642</v>
      </c>
      <c r="N59" s="3">
        <f t="shared" si="5"/>
        <v>87.616685477880367</v>
      </c>
      <c r="O59" s="3">
        <f t="shared" si="6"/>
        <v>12.383314522119633</v>
      </c>
    </row>
    <row r="60" spans="1:15" x14ac:dyDescent="0.25">
      <c r="A60" s="2">
        <v>16080000</v>
      </c>
      <c r="B60" s="2">
        <v>-0.446622252</v>
      </c>
      <c r="C60" s="2">
        <v>-5.3839406999999999E-2</v>
      </c>
      <c r="D60" s="2">
        <v>8.0151528E-2</v>
      </c>
      <c r="E60" s="2">
        <v>-8.7570420999999996E-2</v>
      </c>
      <c r="F60" s="3"/>
      <c r="G60" s="3">
        <f t="shared" si="1"/>
        <v>16.079999999999998</v>
      </c>
      <c r="H60" s="3">
        <f t="shared" si="2"/>
        <v>2.6354095939478492</v>
      </c>
      <c r="I60" s="4">
        <f t="shared" si="7"/>
        <v>18.510012915048918</v>
      </c>
      <c r="J60" s="4">
        <f>IMABS('LoadResistor 2400 Ohm LossCalib'!G55)</f>
        <v>16.96</v>
      </c>
      <c r="K60" s="4">
        <f t="shared" si="3"/>
        <v>1.5500129150489173</v>
      </c>
      <c r="L60" s="4">
        <f t="shared" si="0"/>
        <v>0.98198584055876237</v>
      </c>
      <c r="M60" s="4">
        <f t="shared" si="4"/>
        <v>0.56802707449015488</v>
      </c>
      <c r="N60" s="3">
        <f t="shared" si="5"/>
        <v>87.739931811676314</v>
      </c>
      <c r="O60" s="3">
        <f t="shared" si="6"/>
        <v>12.260068188323686</v>
      </c>
    </row>
    <row r="61" spans="1:15" x14ac:dyDescent="0.25">
      <c r="A61" s="2">
        <v>16370000</v>
      </c>
      <c r="B61" s="2">
        <v>-0.45234400000000002</v>
      </c>
      <c r="C61" s="2">
        <v>-4.8028316000000001E-2</v>
      </c>
      <c r="D61" s="2">
        <v>7.8734867E-2</v>
      </c>
      <c r="E61" s="2">
        <v>-8.8456824000000003E-2</v>
      </c>
      <c r="F61" s="3"/>
      <c r="G61" s="3">
        <f t="shared" si="1"/>
        <v>16.37</v>
      </c>
      <c r="H61" s="3">
        <f t="shared" si="2"/>
        <v>2.6689613175536051</v>
      </c>
      <c r="I61" s="4">
        <f t="shared" si="7"/>
        <v>18.531346313960178</v>
      </c>
      <c r="J61" s="4">
        <f>IMABS('LoadResistor 2400 Ohm LossCalib'!G56)</f>
        <v>16.91</v>
      </c>
      <c r="K61" s="4">
        <f t="shared" si="3"/>
        <v>1.6213463139601778</v>
      </c>
      <c r="L61" s="4">
        <f t="shared" si="0"/>
        <v>1.0068399515018935</v>
      </c>
      <c r="M61" s="4">
        <f t="shared" si="4"/>
        <v>0.61450636245828427</v>
      </c>
      <c r="N61" s="3">
        <f t="shared" si="5"/>
        <v>86.805923898268929</v>
      </c>
      <c r="O61" s="3">
        <f t="shared" si="6"/>
        <v>13.194076101731071</v>
      </c>
    </row>
    <row r="62" spans="1:15" x14ac:dyDescent="0.25">
      <c r="A62" s="2">
        <v>16660000</v>
      </c>
      <c r="B62" s="2">
        <v>-0.45797145299999997</v>
      </c>
      <c r="C62" s="2">
        <v>-4.1858732000000003E-2</v>
      </c>
      <c r="D62" s="2">
        <v>7.7144615E-2</v>
      </c>
      <c r="E62" s="2">
        <v>-8.9412196999999999E-2</v>
      </c>
      <c r="F62" s="3"/>
      <c r="G62" s="3">
        <f t="shared" si="1"/>
        <v>16.66</v>
      </c>
      <c r="H62" s="3">
        <f t="shared" si="2"/>
        <v>2.7028837542783832</v>
      </c>
      <c r="I62" s="4">
        <f t="shared" si="7"/>
        <v>18.55555552319715</v>
      </c>
      <c r="J62" s="4">
        <f>IMABS('LoadResistor 2400 Ohm LossCalib'!G57)</f>
        <v>16.89</v>
      </c>
      <c r="K62" s="4">
        <f t="shared" si="3"/>
        <v>1.6655555231971491</v>
      </c>
      <c r="L62" s="4">
        <f t="shared" si="0"/>
        <v>1.0319279738176719</v>
      </c>
      <c r="M62" s="4">
        <f t="shared" si="4"/>
        <v>0.63362754937947718</v>
      </c>
      <c r="N62" s="3">
        <f t="shared" si="5"/>
        <v>86.424573511761736</v>
      </c>
      <c r="O62" s="3">
        <f t="shared" si="6"/>
        <v>13.575426488238264</v>
      </c>
    </row>
    <row r="63" spans="1:15" x14ac:dyDescent="0.25">
      <c r="A63" s="2">
        <v>16950000</v>
      </c>
      <c r="B63" s="2">
        <v>-0.46313446699999999</v>
      </c>
      <c r="C63" s="2">
        <v>-3.5714234999999997E-2</v>
      </c>
      <c r="D63" s="2">
        <v>7.5550794000000004E-2</v>
      </c>
      <c r="E63" s="2">
        <v>-9.0288475000000007E-2</v>
      </c>
      <c r="F63" s="3"/>
      <c r="G63" s="3">
        <f t="shared" si="1"/>
        <v>16.95</v>
      </c>
      <c r="H63" s="3">
        <f t="shared" si="2"/>
        <v>2.7348932639524581</v>
      </c>
      <c r="I63" s="4">
        <f t="shared" si="7"/>
        <v>18.582389257899695</v>
      </c>
      <c r="J63" s="4">
        <f>IMABS('LoadResistor 2400 Ohm LossCalib'!G58)</f>
        <v>16.920000000000002</v>
      </c>
      <c r="K63" s="4">
        <f t="shared" si="3"/>
        <v>1.6623892578996937</v>
      </c>
      <c r="L63" s="4">
        <f t="shared" si="0"/>
        <v>1.0555601715967227</v>
      </c>
      <c r="M63" s="4">
        <f t="shared" si="4"/>
        <v>0.60682908630297105</v>
      </c>
      <c r="N63" s="3">
        <f t="shared" si="5"/>
        <v>86.95951149170169</v>
      </c>
      <c r="O63" s="3">
        <f t="shared" si="6"/>
        <v>13.04048850829831</v>
      </c>
    </row>
    <row r="64" spans="1:15" x14ac:dyDescent="0.25">
      <c r="A64" s="2">
        <v>17240000</v>
      </c>
      <c r="B64" s="2">
        <v>-0.46807190700000001</v>
      </c>
      <c r="C64" s="2">
        <v>-2.9021728E-2</v>
      </c>
      <c r="D64" s="2">
        <v>7.4019937999999993E-2</v>
      </c>
      <c r="E64" s="2">
        <v>-9.1182297999999995E-2</v>
      </c>
      <c r="F64" s="3"/>
      <c r="G64" s="3">
        <f t="shared" si="1"/>
        <v>17.239999999999998</v>
      </c>
      <c r="H64" s="3">
        <f t="shared" si="2"/>
        <v>2.7662709275479478</v>
      </c>
      <c r="I64" s="4">
        <f t="shared" si="7"/>
        <v>18.603361412666771</v>
      </c>
      <c r="J64" s="4">
        <f>IMABS('LoadResistor 2400 Ohm LossCalib'!G59)</f>
        <v>16.95</v>
      </c>
      <c r="K64" s="4">
        <f t="shared" si="3"/>
        <v>1.6533614126667722</v>
      </c>
      <c r="L64" s="4">
        <f t="shared" si="0"/>
        <v>1.0786841192691807</v>
      </c>
      <c r="M64" s="4">
        <f t="shared" si="4"/>
        <v>0.57467729339759144</v>
      </c>
      <c r="N64" s="3">
        <f t="shared" si="5"/>
        <v>87.605681144058792</v>
      </c>
      <c r="O64" s="3">
        <f t="shared" si="6"/>
        <v>12.394318855941208</v>
      </c>
    </row>
    <row r="65" spans="1:15" x14ac:dyDescent="0.25">
      <c r="A65" s="2">
        <v>17530000</v>
      </c>
      <c r="B65" s="2">
        <v>-0.472955405</v>
      </c>
      <c r="C65" s="2">
        <v>-2.2336911000000001E-2</v>
      </c>
      <c r="D65" s="2">
        <v>7.2401462999999999E-2</v>
      </c>
      <c r="E65" s="2">
        <v>-9.1985099000000001E-2</v>
      </c>
      <c r="F65" s="3"/>
      <c r="G65" s="3">
        <f t="shared" si="1"/>
        <v>17.53</v>
      </c>
      <c r="H65" s="3">
        <f t="shared" si="2"/>
        <v>2.7985447786010735</v>
      </c>
      <c r="I65" s="4">
        <f t="shared" si="7"/>
        <v>18.631770438995467</v>
      </c>
      <c r="J65" s="4">
        <f>IMABS('LoadResistor 2400 Ohm LossCalib'!G60)</f>
        <v>16.93</v>
      </c>
      <c r="K65" s="4">
        <f t="shared" si="3"/>
        <v>1.7017704389954673</v>
      </c>
      <c r="L65" s="4">
        <f t="shared" si="0"/>
        <v>1.1024224914707332</v>
      </c>
      <c r="M65" s="4">
        <f t="shared" si="4"/>
        <v>0.59934794752473408</v>
      </c>
      <c r="N65" s="3">
        <f t="shared" si="5"/>
        <v>87.109436679621524</v>
      </c>
      <c r="O65" s="3">
        <f t="shared" si="6"/>
        <v>12.890563320378476</v>
      </c>
    </row>
    <row r="66" spans="1:15" x14ac:dyDescent="0.25">
      <c r="A66" s="2">
        <v>17820000</v>
      </c>
      <c r="B66" s="2">
        <v>-0.47743099900000002</v>
      </c>
      <c r="C66" s="2">
        <v>-1.5060693999999999E-2</v>
      </c>
      <c r="D66" s="2">
        <v>7.0953994000000006E-2</v>
      </c>
      <c r="E66" s="2">
        <v>-9.2747829000000004E-2</v>
      </c>
      <c r="F66" s="3"/>
      <c r="G66" s="3">
        <f t="shared" si="1"/>
        <v>17.82</v>
      </c>
      <c r="H66" s="3">
        <f t="shared" si="2"/>
        <v>2.8289859018075725</v>
      </c>
      <c r="I66" s="4">
        <f t="shared" si="7"/>
        <v>18.652929732610975</v>
      </c>
      <c r="J66" s="4">
        <f>IMABS('LoadResistor 2400 Ohm LossCalib'!G61)</f>
        <v>16.95</v>
      </c>
      <c r="K66" s="4">
        <f t="shared" si="3"/>
        <v>1.7029297326109756</v>
      </c>
      <c r="L66" s="4">
        <f t="shared" si="0"/>
        <v>1.1247676009419461</v>
      </c>
      <c r="M66" s="4">
        <f t="shared" si="4"/>
        <v>0.57816213166902952</v>
      </c>
      <c r="N66" s="3">
        <f t="shared" si="5"/>
        <v>87.53541334402243</v>
      </c>
      <c r="O66" s="3">
        <f t="shared" si="6"/>
        <v>12.46458665597757</v>
      </c>
    </row>
    <row r="67" spans="1:15" x14ac:dyDescent="0.25">
      <c r="A67" s="2">
        <v>18110000</v>
      </c>
      <c r="B67" s="2">
        <v>-0.48182451700000001</v>
      </c>
      <c r="C67" s="2">
        <v>-7.6453600000000004E-3</v>
      </c>
      <c r="D67" s="2">
        <v>6.9405913E-2</v>
      </c>
      <c r="E67" s="2">
        <v>-9.3436419000000007E-2</v>
      </c>
      <c r="F67" s="3"/>
      <c r="G67" s="3">
        <f t="shared" si="1"/>
        <v>18.11</v>
      </c>
      <c r="H67" s="3">
        <f t="shared" si="2"/>
        <v>2.8601481424140549</v>
      </c>
      <c r="I67" s="4">
        <f t="shared" si="7"/>
        <v>18.681393927795451</v>
      </c>
      <c r="J67" s="4">
        <f>IMABS('LoadResistor 2400 Ohm LossCalib'!G62)</f>
        <v>16.899999999999999</v>
      </c>
      <c r="K67" s="4">
        <f t="shared" si="3"/>
        <v>1.7813939277954525</v>
      </c>
      <c r="L67" s="4">
        <f t="shared" si="0"/>
        <v>1.147594246809887</v>
      </c>
      <c r="M67" s="4">
        <f t="shared" si="4"/>
        <v>0.63379968098556549</v>
      </c>
      <c r="N67" s="3">
        <f t="shared" si="5"/>
        <v>86.421148161807622</v>
      </c>
      <c r="O67" s="3">
        <f t="shared" si="6"/>
        <v>13.578851838192378</v>
      </c>
    </row>
    <row r="68" spans="1:15" x14ac:dyDescent="0.25">
      <c r="A68" s="2">
        <v>18400000</v>
      </c>
      <c r="B68" s="2">
        <v>-0.48618626500000001</v>
      </c>
      <c r="C68" s="2">
        <v>-2.20032E-4</v>
      </c>
      <c r="D68" s="2">
        <v>6.7773214999999998E-2</v>
      </c>
      <c r="E68" s="2">
        <v>-9.4324745000000002E-2</v>
      </c>
      <c r="F68" s="3"/>
      <c r="G68" s="3">
        <f t="shared" si="1"/>
        <v>18.399999999999999</v>
      </c>
      <c r="H68" s="3">
        <f t="shared" si="2"/>
        <v>2.8924615236380542</v>
      </c>
      <c r="I68" s="4">
        <f t="shared" si="7"/>
        <v>18.699762614130396</v>
      </c>
      <c r="J68" s="4">
        <f>IMABS('LoadResistor 2400 Ohm LossCalib'!G63)</f>
        <v>16.899999999999999</v>
      </c>
      <c r="K68" s="4">
        <f t="shared" si="3"/>
        <v>1.7997626141303975</v>
      </c>
      <c r="L68" s="4">
        <f t="shared" si="0"/>
        <v>1.1712107478020377</v>
      </c>
      <c r="M68" s="4">
        <f t="shared" si="4"/>
        <v>0.6285518663283598</v>
      </c>
      <c r="N68" s="3">
        <f t="shared" si="5"/>
        <v>86.525638618164592</v>
      </c>
      <c r="O68" s="3">
        <f t="shared" si="6"/>
        <v>13.474361381835408</v>
      </c>
    </row>
    <row r="69" spans="1:15" x14ac:dyDescent="0.25">
      <c r="A69" s="2">
        <v>18690000</v>
      </c>
      <c r="B69" s="2">
        <v>-0.48994839099999998</v>
      </c>
      <c r="C69" s="2">
        <v>7.8155180000000005E-3</v>
      </c>
      <c r="D69" s="2">
        <v>6.6198891999999995E-2</v>
      </c>
      <c r="E69" s="2">
        <v>-9.5041803999999994E-2</v>
      </c>
      <c r="F69" s="3"/>
      <c r="G69" s="3">
        <f t="shared" si="1"/>
        <v>18.690000000000001</v>
      </c>
      <c r="H69" s="3">
        <f t="shared" si="2"/>
        <v>2.9216510782435052</v>
      </c>
      <c r="I69" s="4">
        <f t="shared" si="7"/>
        <v>18.724016242605838</v>
      </c>
      <c r="J69" s="4">
        <f>IMABS('LoadResistor 2400 Ohm LossCalib'!G64)</f>
        <v>16.91</v>
      </c>
      <c r="K69" s="4">
        <f t="shared" si="3"/>
        <v>1.8140162426058382</v>
      </c>
      <c r="L69" s="4">
        <f t="shared" si="0"/>
        <v>1.1924956110851674</v>
      </c>
      <c r="M69" s="4">
        <f t="shared" si="4"/>
        <v>0.62152063152067072</v>
      </c>
      <c r="N69" s="3">
        <f t="shared" si="5"/>
        <v>86.665837229720324</v>
      </c>
      <c r="O69" s="3">
        <f t="shared" si="6"/>
        <v>13.334162770279676</v>
      </c>
    </row>
    <row r="70" spans="1:15" x14ac:dyDescent="0.25">
      <c r="A70" s="2">
        <v>18980000</v>
      </c>
      <c r="B70" s="2">
        <v>-0.4932262</v>
      </c>
      <c r="C70" s="2">
        <v>1.5711056000000001E-2</v>
      </c>
      <c r="D70" s="2">
        <v>6.4672945999999995E-2</v>
      </c>
      <c r="E70" s="2">
        <v>-9.5715238999999994E-2</v>
      </c>
      <c r="F70" s="3"/>
      <c r="G70" s="3">
        <f t="shared" si="1"/>
        <v>18.98</v>
      </c>
      <c r="H70" s="3">
        <f t="shared" si="2"/>
        <v>2.9484830660134009</v>
      </c>
      <c r="I70" s="4">
        <f t="shared" si="7"/>
        <v>18.747140669108809</v>
      </c>
      <c r="J70" s="4">
        <f>IMABS('LoadResistor 2400 Ohm LossCalib'!G65)</f>
        <v>16.91</v>
      </c>
      <c r="K70" s="4">
        <f t="shared" si="3"/>
        <v>1.837140669108809</v>
      </c>
      <c r="L70" s="4">
        <f t="shared" si="0"/>
        <v>1.212019303898813</v>
      </c>
      <c r="M70" s="4">
        <f t="shared" si="4"/>
        <v>0.62512136520999606</v>
      </c>
      <c r="N70" s="3">
        <f t="shared" si="5"/>
        <v>86.594012400275233</v>
      </c>
      <c r="O70" s="3">
        <f t="shared" si="6"/>
        <v>13.405987599724767</v>
      </c>
    </row>
    <row r="71" spans="1:15" x14ac:dyDescent="0.25">
      <c r="A71" s="2">
        <v>19270000</v>
      </c>
      <c r="B71" s="2">
        <v>-0.49647170299999999</v>
      </c>
      <c r="C71" s="2">
        <v>2.4071585E-2</v>
      </c>
      <c r="D71" s="2">
        <v>6.3109739999999998E-2</v>
      </c>
      <c r="E71" s="2">
        <v>-9.6423454000000006E-2</v>
      </c>
      <c r="F71" s="3"/>
      <c r="G71" s="3">
        <f t="shared" si="1"/>
        <v>19.27</v>
      </c>
      <c r="H71" s="3">
        <f t="shared" si="2"/>
        <v>2.9765773200359118</v>
      </c>
      <c r="I71" s="4">
        <f t="shared" si="7"/>
        <v>18.767914024751327</v>
      </c>
      <c r="J71" s="4">
        <f>IMABS('LoadResistor 2400 Ohm LossCalib'!G66)</f>
        <v>16.899999999999999</v>
      </c>
      <c r="K71" s="4">
        <f t="shared" si="3"/>
        <v>1.8679140247513288</v>
      </c>
      <c r="L71" s="4">
        <f t="shared" si="0"/>
        <v>1.2324170280568447</v>
      </c>
      <c r="M71" s="4">
        <f t="shared" si="4"/>
        <v>0.63549699669448412</v>
      </c>
      <c r="N71" s="3">
        <f t="shared" si="5"/>
        <v>86.387379528176282</v>
      </c>
      <c r="O71" s="3">
        <f t="shared" si="6"/>
        <v>13.612620471823718</v>
      </c>
    </row>
    <row r="72" spans="1:15" x14ac:dyDescent="0.25">
      <c r="A72" s="2">
        <v>19560000</v>
      </c>
      <c r="B72" s="2">
        <v>-0.499752372</v>
      </c>
      <c r="C72" s="2">
        <v>3.2722171000000001E-2</v>
      </c>
      <c r="D72" s="2">
        <v>6.1590440000000003E-2</v>
      </c>
      <c r="E72" s="2">
        <v>-9.7066930999999995E-2</v>
      </c>
      <c r="F72" s="3"/>
      <c r="G72" s="3">
        <f t="shared" si="1"/>
        <v>19.559999999999999</v>
      </c>
      <c r="H72" s="3">
        <f t="shared" si="2"/>
        <v>3.0065908202058163</v>
      </c>
      <c r="I72" s="4">
        <f t="shared" si="7"/>
        <v>18.789206273313454</v>
      </c>
      <c r="J72" s="4">
        <f>IMABS('LoadResistor 2400 Ohm LossCalib'!G67)</f>
        <v>16.940000000000001</v>
      </c>
      <c r="K72" s="4">
        <f t="shared" si="3"/>
        <v>1.8492062733134524</v>
      </c>
      <c r="L72" s="4">
        <f t="shared" ref="L72:L108" si="8">-10*LOG((1-IMABS(COMPLEX(B72,C72))^2))</f>
        <v>1.2541566483492694</v>
      </c>
      <c r="M72" s="4">
        <f t="shared" si="4"/>
        <v>0.59504962496418301</v>
      </c>
      <c r="N72" s="3">
        <f t="shared" si="5"/>
        <v>87.195693775292199</v>
      </c>
      <c r="O72" s="3">
        <f t="shared" si="6"/>
        <v>12.804306224707801</v>
      </c>
    </row>
    <row r="73" spans="1:15" x14ac:dyDescent="0.25">
      <c r="A73" s="2">
        <v>19850000</v>
      </c>
      <c r="B73" s="2">
        <v>-0.50257205900000002</v>
      </c>
      <c r="C73" s="2">
        <v>4.1505999000000002E-2</v>
      </c>
      <c r="D73" s="2">
        <v>6.0077972E-2</v>
      </c>
      <c r="E73" s="2">
        <v>-9.7781054000000006E-2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3.0345606735879005</v>
      </c>
      <c r="I73" s="4">
        <f t="shared" ref="I73:I108" si="11">IMABS(-20*LOG10(IMABS(COMPLEX(D73,E73))))</f>
        <v>18.803978283078546</v>
      </c>
      <c r="J73" s="4">
        <f>IMABS('LoadResistor 2400 Ohm LossCalib'!G68)</f>
        <v>16.940000000000001</v>
      </c>
      <c r="K73" s="4">
        <f t="shared" ref="K73:K108" si="12">I73-J73</f>
        <v>1.863978283078545</v>
      </c>
      <c r="L73" s="4">
        <f t="shared" si="8"/>
        <v>1.2743668533719306</v>
      </c>
      <c r="M73" s="4">
        <f t="shared" ref="M73:M108" si="13">K73-L73</f>
        <v>0.5896114297066144</v>
      </c>
      <c r="N73" s="3">
        <f t="shared" ref="N73:N108" si="14">POWER(10,-M73/10) * 100</f>
        <v>87.30494780418573</v>
      </c>
      <c r="O73" s="3">
        <f t="shared" ref="O73:O108" si="15">100-N73</f>
        <v>12.69505219581427</v>
      </c>
    </row>
    <row r="74" spans="1:15" x14ac:dyDescent="0.25">
      <c r="A74" s="2">
        <v>20140000</v>
      </c>
      <c r="B74" s="2">
        <v>-0.505060434</v>
      </c>
      <c r="C74" s="2">
        <v>5.0489078999999999E-2</v>
      </c>
      <c r="D74" s="2">
        <v>5.8449833999999999E-2</v>
      </c>
      <c r="E74" s="2">
        <v>-9.8359568999999994E-2</v>
      </c>
      <c r="F74" s="3"/>
      <c r="G74" s="3">
        <f t="shared" si="9"/>
        <v>20.14</v>
      </c>
      <c r="H74" s="3">
        <f t="shared" si="10"/>
        <v>3.0615550316772477</v>
      </c>
      <c r="I74" s="4">
        <f t="shared" si="11"/>
        <v>18.830275782759788</v>
      </c>
      <c r="J74" s="4">
        <f>IMABS('LoadResistor 2400 Ohm LossCalib'!G69)</f>
        <v>16.940000000000001</v>
      </c>
      <c r="K74" s="4">
        <f t="shared" si="12"/>
        <v>1.8902757827597867</v>
      </c>
      <c r="L74" s="4">
        <f t="shared" si="8"/>
        <v>1.2938262244388361</v>
      </c>
      <c r="M74" s="4">
        <f t="shared" si="13"/>
        <v>0.59644955832095059</v>
      </c>
      <c r="N74" s="3">
        <f t="shared" si="14"/>
        <v>87.167591072320889</v>
      </c>
      <c r="O74" s="3">
        <f t="shared" si="15"/>
        <v>12.832408927679111</v>
      </c>
    </row>
    <row r="75" spans="1:15" x14ac:dyDescent="0.25">
      <c r="A75" s="2">
        <v>20430000</v>
      </c>
      <c r="B75" s="2">
        <v>-0.507190048</v>
      </c>
      <c r="C75" s="2">
        <v>5.9644952000000001E-2</v>
      </c>
      <c r="D75" s="2">
        <v>5.6956313000000001E-2</v>
      </c>
      <c r="E75" s="2">
        <v>-9.8970875E-2</v>
      </c>
      <c r="F75" s="3"/>
      <c r="G75" s="3">
        <f t="shared" si="9"/>
        <v>20.43</v>
      </c>
      <c r="H75" s="3">
        <f t="shared" si="10"/>
        <v>3.0873473807926035</v>
      </c>
      <c r="I75" s="4">
        <f t="shared" si="11"/>
        <v>18.847471984403128</v>
      </c>
      <c r="J75" s="4">
        <f>IMABS('LoadResistor 2400 Ohm LossCalib'!G70)</f>
        <v>16.940000000000001</v>
      </c>
      <c r="K75" s="4">
        <f t="shared" si="12"/>
        <v>1.9074719844031272</v>
      </c>
      <c r="L75" s="4">
        <f t="shared" si="8"/>
        <v>1.3123761001374468</v>
      </c>
      <c r="M75" s="4">
        <f t="shared" si="13"/>
        <v>0.59509588426568039</v>
      </c>
      <c r="N75" s="3">
        <f t="shared" si="14"/>
        <v>87.194765006778297</v>
      </c>
      <c r="O75" s="3">
        <f t="shared" si="15"/>
        <v>12.805234993221703</v>
      </c>
    </row>
    <row r="76" spans="1:15" x14ac:dyDescent="0.25">
      <c r="A76" s="2">
        <v>20720000</v>
      </c>
      <c r="B76" s="2">
        <v>-0.50872886100000003</v>
      </c>
      <c r="C76" s="2">
        <v>6.8880318999999995E-2</v>
      </c>
      <c r="D76" s="2">
        <v>5.5397259999999997E-2</v>
      </c>
      <c r="E76" s="2">
        <v>-9.9534972999999999E-2</v>
      </c>
      <c r="F76" s="3"/>
      <c r="G76" s="3">
        <f t="shared" si="9"/>
        <v>20.72</v>
      </c>
      <c r="H76" s="3">
        <f t="shared" si="10"/>
        <v>3.1099052342005105</v>
      </c>
      <c r="I76" s="4">
        <f t="shared" si="11"/>
        <v>18.868569118219494</v>
      </c>
      <c r="J76" s="4">
        <f>IMABS('LoadResistor 2400 Ohm LossCalib'!G71)</f>
        <v>16.920000000000002</v>
      </c>
      <c r="K76" s="4">
        <f t="shared" si="12"/>
        <v>1.948569118219492</v>
      </c>
      <c r="L76" s="4">
        <f t="shared" si="8"/>
        <v>1.3285646951443211</v>
      </c>
      <c r="M76" s="4">
        <f t="shared" si="13"/>
        <v>0.6200044230751709</v>
      </c>
      <c r="N76" s="3">
        <f t="shared" si="14"/>
        <v>86.696099280074108</v>
      </c>
      <c r="O76" s="3">
        <f t="shared" si="15"/>
        <v>13.303900719925892</v>
      </c>
    </row>
    <row r="77" spans="1:15" x14ac:dyDescent="0.25">
      <c r="A77" s="2">
        <v>21010000</v>
      </c>
      <c r="B77" s="2">
        <v>-0.510739147</v>
      </c>
      <c r="C77" s="2">
        <v>7.8682735000000004E-2</v>
      </c>
      <c r="D77" s="2">
        <v>5.3800102000000002E-2</v>
      </c>
      <c r="E77" s="2">
        <v>-0.100118651</v>
      </c>
      <c r="F77" s="3"/>
      <c r="G77" s="3">
        <f t="shared" si="9"/>
        <v>21.01</v>
      </c>
      <c r="H77" s="3">
        <f t="shared" si="10"/>
        <v>3.1387679546992184</v>
      </c>
      <c r="I77" s="4">
        <f t="shared" si="11"/>
        <v>18.887981555587011</v>
      </c>
      <c r="J77" s="4">
        <f>IMABS('LoadResistor 2400 Ohm LossCalib'!G72)</f>
        <v>16.95</v>
      </c>
      <c r="K77" s="4">
        <f t="shared" si="12"/>
        <v>1.9379815555870117</v>
      </c>
      <c r="L77" s="4">
        <f t="shared" si="8"/>
        <v>1.3492295426780809</v>
      </c>
      <c r="M77" s="4">
        <f t="shared" si="13"/>
        <v>0.58875201290893076</v>
      </c>
      <c r="N77" s="3">
        <f t="shared" si="14"/>
        <v>87.322226117906553</v>
      </c>
      <c r="O77" s="3">
        <f t="shared" si="15"/>
        <v>12.677773882093447</v>
      </c>
    </row>
    <row r="78" spans="1:15" x14ac:dyDescent="0.25">
      <c r="A78" s="2">
        <v>21300000</v>
      </c>
      <c r="B78" s="2">
        <v>-0.51172399499999999</v>
      </c>
      <c r="C78" s="2">
        <v>8.8258296E-2</v>
      </c>
      <c r="D78" s="2">
        <v>5.2227667999999998E-2</v>
      </c>
      <c r="E78" s="2">
        <v>-0.100653827</v>
      </c>
      <c r="F78" s="3"/>
      <c r="G78" s="3">
        <f t="shared" si="9"/>
        <v>21.3</v>
      </c>
      <c r="H78" s="3">
        <f t="shared" si="10"/>
        <v>3.1604198232943324</v>
      </c>
      <c r="I78" s="4">
        <f t="shared" si="11"/>
        <v>18.90795431459475</v>
      </c>
      <c r="J78" s="4">
        <f>IMABS('LoadResistor 2400 Ohm LossCalib'!G73)</f>
        <v>16.940000000000001</v>
      </c>
      <c r="K78" s="4">
        <f t="shared" si="12"/>
        <v>1.9679543145947491</v>
      </c>
      <c r="L78" s="4">
        <f t="shared" si="8"/>
        <v>1.3646954550068615</v>
      </c>
      <c r="M78" s="4">
        <f t="shared" si="13"/>
        <v>0.60325885958788761</v>
      </c>
      <c r="N78" s="3">
        <f t="shared" si="14"/>
        <v>87.031028131174949</v>
      </c>
      <c r="O78" s="3">
        <f t="shared" si="15"/>
        <v>12.968971868825051</v>
      </c>
    </row>
    <row r="79" spans="1:15" x14ac:dyDescent="0.25">
      <c r="A79" s="2">
        <v>21590000</v>
      </c>
      <c r="B79" s="2">
        <v>-0.51310580900000002</v>
      </c>
      <c r="C79" s="2">
        <v>9.8165795E-2</v>
      </c>
      <c r="D79" s="2">
        <v>5.0705026E-2</v>
      </c>
      <c r="E79" s="2">
        <v>-0.101140469</v>
      </c>
      <c r="F79" s="3"/>
      <c r="G79" s="3">
        <f t="shared" si="9"/>
        <v>21.59</v>
      </c>
      <c r="H79" s="3">
        <f t="shared" si="10"/>
        <v>3.1877082035936333</v>
      </c>
      <c r="I79" s="4">
        <f t="shared" si="11"/>
        <v>18.927766579794472</v>
      </c>
      <c r="J79" s="4">
        <f>IMABS('LoadResistor 2400 Ohm LossCalib'!G74)</f>
        <v>16.88</v>
      </c>
      <c r="K79" s="4">
        <f t="shared" si="12"/>
        <v>2.0477665797944731</v>
      </c>
      <c r="L79" s="4">
        <f t="shared" si="8"/>
        <v>1.3841427405947928</v>
      </c>
      <c r="M79" s="4">
        <f t="shared" si="13"/>
        <v>0.66362383919968027</v>
      </c>
      <c r="N79" s="3">
        <f t="shared" si="14"/>
        <v>85.829704256790635</v>
      </c>
      <c r="O79" s="3">
        <f t="shared" si="15"/>
        <v>14.170295743209365</v>
      </c>
    </row>
    <row r="80" spans="1:15" x14ac:dyDescent="0.25">
      <c r="A80" s="2">
        <v>21880000</v>
      </c>
      <c r="B80" s="2">
        <v>-0.51302659500000003</v>
      </c>
      <c r="C80" s="2">
        <v>0.10816021200000001</v>
      </c>
      <c r="D80" s="2">
        <v>4.9177795000000003E-2</v>
      </c>
      <c r="E80" s="2">
        <v>-0.10171962499999999</v>
      </c>
      <c r="F80" s="3"/>
      <c r="G80" s="3">
        <f t="shared" si="9"/>
        <v>21.88</v>
      </c>
      <c r="H80" s="3">
        <f t="shared" si="10"/>
        <v>3.2043677876286791</v>
      </c>
      <c r="I80" s="4">
        <f t="shared" si="11"/>
        <v>18.939676940262736</v>
      </c>
      <c r="J80" s="4">
        <f>IMABS('LoadResistor 2400 Ohm LossCalib'!G75)</f>
        <v>16.899999999999999</v>
      </c>
      <c r="K80" s="4">
        <f t="shared" si="12"/>
        <v>2.039676940262737</v>
      </c>
      <c r="L80" s="4">
        <f t="shared" si="8"/>
        <v>1.3959905143026363</v>
      </c>
      <c r="M80" s="4">
        <f t="shared" si="13"/>
        <v>0.64368642596010073</v>
      </c>
      <c r="N80" s="3">
        <f t="shared" si="14"/>
        <v>86.224633567581094</v>
      </c>
      <c r="O80" s="3">
        <f t="shared" si="15"/>
        <v>13.775366432418906</v>
      </c>
    </row>
    <row r="81" spans="1:15" x14ac:dyDescent="0.25">
      <c r="A81" s="2">
        <v>22170000</v>
      </c>
      <c r="B81" s="2">
        <v>-0.51338171899999996</v>
      </c>
      <c r="C81" s="2">
        <v>0.11862162499999999</v>
      </c>
      <c r="D81" s="2">
        <v>4.7532102999999999E-2</v>
      </c>
      <c r="E81" s="2">
        <v>-0.102226756</v>
      </c>
      <c r="F81" s="3"/>
      <c r="G81" s="3">
        <f t="shared" si="9"/>
        <v>22.17</v>
      </c>
      <c r="H81" s="3">
        <f t="shared" si="10"/>
        <v>3.2275061796776336</v>
      </c>
      <c r="I81" s="4">
        <f t="shared" si="11"/>
        <v>18.958677601134241</v>
      </c>
      <c r="J81" s="4">
        <f>IMABS('LoadResistor 2400 Ohm LossCalib'!G76)</f>
        <v>16.899999999999999</v>
      </c>
      <c r="K81" s="4">
        <f t="shared" si="12"/>
        <v>2.0586776011342423</v>
      </c>
      <c r="L81" s="4">
        <f t="shared" si="8"/>
        <v>1.4124142841812475</v>
      </c>
      <c r="M81" s="4">
        <f t="shared" si="13"/>
        <v>0.64626331695299477</v>
      </c>
      <c r="N81" s="3">
        <f t="shared" si="14"/>
        <v>86.173487263605381</v>
      </c>
      <c r="O81" s="3">
        <f t="shared" si="15"/>
        <v>13.826512736394619</v>
      </c>
    </row>
    <row r="82" spans="1:15" x14ac:dyDescent="0.25">
      <c r="A82" s="2">
        <v>22460000</v>
      </c>
      <c r="B82" s="2">
        <v>-0.513192176</v>
      </c>
      <c r="C82" s="2">
        <v>0.128704816</v>
      </c>
      <c r="D82" s="2">
        <v>4.5927256E-2</v>
      </c>
      <c r="E82" s="2">
        <v>-0.102643288</v>
      </c>
      <c r="F82" s="3"/>
      <c r="G82" s="3">
        <f t="shared" si="9"/>
        <v>22.46</v>
      </c>
      <c r="H82" s="3">
        <f t="shared" si="10"/>
        <v>3.2470526751528666</v>
      </c>
      <c r="I82" s="4">
        <f t="shared" si="11"/>
        <v>18.980826289056296</v>
      </c>
      <c r="J82" s="4">
        <f>IMABS('LoadResistor 2400 Ohm LossCalib'!G77)</f>
        <v>16.920000000000002</v>
      </c>
      <c r="K82" s="4">
        <f t="shared" si="12"/>
        <v>2.0608262890562941</v>
      </c>
      <c r="L82" s="4">
        <f t="shared" si="8"/>
        <v>1.4262596961203255</v>
      </c>
      <c r="M82" s="4">
        <f t="shared" si="13"/>
        <v>0.63456659293596851</v>
      </c>
      <c r="N82" s="3">
        <f t="shared" si="14"/>
        <v>86.405888571253058</v>
      </c>
      <c r="O82" s="3">
        <f t="shared" si="15"/>
        <v>13.594111428746942</v>
      </c>
    </row>
    <row r="83" spans="1:15" x14ac:dyDescent="0.25">
      <c r="A83" s="2">
        <v>22750000</v>
      </c>
      <c r="B83" s="2">
        <v>-0.51234894900000005</v>
      </c>
      <c r="C83" s="2">
        <v>0.13949857600000001</v>
      </c>
      <c r="D83" s="2">
        <v>4.4363173999999998E-2</v>
      </c>
      <c r="E83" s="2">
        <v>-0.103173889</v>
      </c>
      <c r="F83" s="3"/>
      <c r="G83" s="3">
        <f t="shared" si="9"/>
        <v>22.75</v>
      </c>
      <c r="H83" s="3">
        <f t="shared" si="10"/>
        <v>3.2643948775984626</v>
      </c>
      <c r="I83" s="4">
        <f t="shared" si="11"/>
        <v>18.991835814185258</v>
      </c>
      <c r="J83" s="4">
        <f>IMABS('LoadResistor 2400 Ohm LossCalib'!G78)</f>
        <v>16.93</v>
      </c>
      <c r="K83" s="4">
        <f t="shared" si="12"/>
        <v>2.0618358141852582</v>
      </c>
      <c r="L83" s="4">
        <f t="shared" si="8"/>
        <v>1.4385214697691453</v>
      </c>
      <c r="M83" s="4">
        <f t="shared" si="13"/>
        <v>0.62331434441611289</v>
      </c>
      <c r="N83" s="3">
        <f t="shared" si="14"/>
        <v>86.630050099516794</v>
      </c>
      <c r="O83" s="3">
        <f t="shared" si="15"/>
        <v>13.369949900483206</v>
      </c>
    </row>
    <row r="84" spans="1:15" x14ac:dyDescent="0.25">
      <c r="A84" s="2">
        <v>23040000</v>
      </c>
      <c r="B84" s="2">
        <v>-0.51161485900000003</v>
      </c>
      <c r="C84" s="2">
        <v>0.15016458899999999</v>
      </c>
      <c r="D84" s="2">
        <v>4.2955495000000003E-2</v>
      </c>
      <c r="E84" s="2">
        <v>-0.10353406499999999</v>
      </c>
      <c r="F84" s="3"/>
      <c r="G84" s="3">
        <f t="shared" si="9"/>
        <v>23.04</v>
      </c>
      <c r="H84" s="3">
        <f t="shared" si="10"/>
        <v>3.2844637030366415</v>
      </c>
      <c r="I84" s="4">
        <f t="shared" si="11"/>
        <v>19.008555785870115</v>
      </c>
      <c r="J84" s="4">
        <f>IMABS('LoadResistor 2400 Ohm LossCalib'!G79)</f>
        <v>16.920000000000002</v>
      </c>
      <c r="K84" s="4">
        <f t="shared" si="12"/>
        <v>2.0885557858701134</v>
      </c>
      <c r="L84" s="4">
        <f t="shared" si="8"/>
        <v>1.4526847776147531</v>
      </c>
      <c r="M84" s="4">
        <f t="shared" si="13"/>
        <v>0.63587100825536025</v>
      </c>
      <c r="N84" s="3">
        <f t="shared" si="14"/>
        <v>86.379940224019606</v>
      </c>
      <c r="O84" s="3">
        <f t="shared" si="15"/>
        <v>13.620059775980394</v>
      </c>
    </row>
    <row r="85" spans="1:15" x14ac:dyDescent="0.25">
      <c r="A85" s="2">
        <v>23330000</v>
      </c>
      <c r="B85" s="2">
        <v>-0.51034063100000004</v>
      </c>
      <c r="C85" s="2">
        <v>0.16100603299999999</v>
      </c>
      <c r="D85" s="2">
        <v>4.1325338000000003E-2</v>
      </c>
      <c r="E85" s="2">
        <v>-0.10400521</v>
      </c>
      <c r="F85" s="3"/>
      <c r="G85" s="3">
        <f t="shared" si="9"/>
        <v>23.33</v>
      </c>
      <c r="H85" s="3">
        <f t="shared" si="10"/>
        <v>3.3023332728394306</v>
      </c>
      <c r="I85" s="4">
        <f t="shared" si="11"/>
        <v>19.022268678638071</v>
      </c>
      <c r="J85" s="4">
        <f>IMABS('LoadResistor 2400 Ohm LossCalib'!G80)</f>
        <v>16.88</v>
      </c>
      <c r="K85" s="4">
        <f t="shared" si="12"/>
        <v>2.1422686786380716</v>
      </c>
      <c r="L85" s="4">
        <f t="shared" si="8"/>
        <v>1.4652720681240605</v>
      </c>
      <c r="M85" s="4">
        <f t="shared" si="13"/>
        <v>0.67699661051401105</v>
      </c>
      <c r="N85" s="3">
        <f t="shared" si="14"/>
        <v>85.565824390314688</v>
      </c>
      <c r="O85" s="3">
        <f t="shared" si="15"/>
        <v>14.434175609685312</v>
      </c>
    </row>
    <row r="86" spans="1:15" x14ac:dyDescent="0.25">
      <c r="A86" s="2">
        <v>23620000</v>
      </c>
      <c r="B86" s="2">
        <v>-0.50863683199999998</v>
      </c>
      <c r="C86" s="2">
        <v>0.17190529399999999</v>
      </c>
      <c r="D86" s="2">
        <v>3.9693701999999997E-2</v>
      </c>
      <c r="E86" s="2">
        <v>-0.104377523</v>
      </c>
      <c r="F86" s="3"/>
      <c r="G86" s="3">
        <f t="shared" si="9"/>
        <v>23.62</v>
      </c>
      <c r="H86" s="3">
        <f t="shared" si="10"/>
        <v>3.3187324880394087</v>
      </c>
      <c r="I86" s="4">
        <f t="shared" si="11"/>
        <v>19.041245860746038</v>
      </c>
      <c r="J86" s="4">
        <f>IMABS('LoadResistor 2400 Ohm LossCalib'!G81)</f>
        <v>16.88</v>
      </c>
      <c r="K86" s="4">
        <f t="shared" si="12"/>
        <v>2.161245860746039</v>
      </c>
      <c r="L86" s="4">
        <f t="shared" si="8"/>
        <v>1.4768036929870678</v>
      </c>
      <c r="M86" s="4">
        <f t="shared" si="13"/>
        <v>0.68444216775897115</v>
      </c>
      <c r="N86" s="3">
        <f t="shared" si="14"/>
        <v>85.419255766538271</v>
      </c>
      <c r="O86" s="3">
        <f t="shared" si="15"/>
        <v>14.580744233461729</v>
      </c>
    </row>
    <row r="87" spans="1:15" x14ac:dyDescent="0.25">
      <c r="A87" s="2">
        <v>23910000</v>
      </c>
      <c r="B87" s="2">
        <v>-0.50654542400000002</v>
      </c>
      <c r="C87" s="2">
        <v>0.18294943799999999</v>
      </c>
      <c r="D87" s="2">
        <v>3.8143664000000001E-2</v>
      </c>
      <c r="E87" s="2">
        <v>-0.104778237</v>
      </c>
      <c r="F87" s="3"/>
      <c r="G87" s="3">
        <f t="shared" si="9"/>
        <v>23.91</v>
      </c>
      <c r="H87" s="3">
        <f t="shared" si="10"/>
        <v>3.3343616603784536</v>
      </c>
      <c r="I87" s="4">
        <f t="shared" si="11"/>
        <v>19.054094637046003</v>
      </c>
      <c r="J87" s="4">
        <f>IMABS('LoadResistor 2400 Ohm LossCalib'!G82)</f>
        <v>16.89</v>
      </c>
      <c r="K87" s="4">
        <f t="shared" si="12"/>
        <v>2.1640946370460021</v>
      </c>
      <c r="L87" s="4">
        <f t="shared" si="8"/>
        <v>1.4877759732858418</v>
      </c>
      <c r="M87" s="4">
        <f t="shared" si="13"/>
        <v>0.67631866376016037</v>
      </c>
      <c r="N87" s="3">
        <f t="shared" si="14"/>
        <v>85.579182515557889</v>
      </c>
      <c r="O87" s="3">
        <f t="shared" si="15"/>
        <v>14.420817484442111</v>
      </c>
    </row>
    <row r="88" spans="1:15" x14ac:dyDescent="0.25">
      <c r="A88" s="2">
        <v>24200000</v>
      </c>
      <c r="B88" s="2">
        <v>-0.50408232200000003</v>
      </c>
      <c r="C88" s="2">
        <v>0.19390326699999999</v>
      </c>
      <c r="D88" s="2">
        <v>3.6480650000000003E-2</v>
      </c>
      <c r="E88" s="2">
        <v>-0.105248153</v>
      </c>
      <c r="F88" s="3"/>
      <c r="G88" s="3">
        <f t="shared" si="9"/>
        <v>24.2</v>
      </c>
      <c r="H88" s="3">
        <f t="shared" si="10"/>
        <v>3.3486791577832657</v>
      </c>
      <c r="I88" s="4">
        <f t="shared" si="11"/>
        <v>19.062978114794898</v>
      </c>
      <c r="J88" s="4">
        <f>IMABS('LoadResistor 2400 Ohm LossCalib'!G83)</f>
        <v>16.940000000000001</v>
      </c>
      <c r="K88" s="4">
        <f t="shared" si="12"/>
        <v>2.122978114794897</v>
      </c>
      <c r="L88" s="4">
        <f t="shared" si="8"/>
        <v>1.4978120344252475</v>
      </c>
      <c r="M88" s="4">
        <f t="shared" si="13"/>
        <v>0.62516608036964949</v>
      </c>
      <c r="N88" s="3">
        <f t="shared" si="14"/>
        <v>86.593120828929642</v>
      </c>
      <c r="O88" s="3">
        <f t="shared" si="15"/>
        <v>13.406879171070358</v>
      </c>
    </row>
    <row r="89" spans="1:15" x14ac:dyDescent="0.25">
      <c r="A89" s="2">
        <v>24490000</v>
      </c>
      <c r="B89" s="2">
        <v>-0.50124323299999995</v>
      </c>
      <c r="C89" s="2">
        <v>0.20506133100000001</v>
      </c>
      <c r="D89" s="2">
        <v>3.4898868999999999E-2</v>
      </c>
      <c r="E89" s="2">
        <v>-0.105555422</v>
      </c>
      <c r="F89" s="3"/>
      <c r="G89" s="3">
        <f t="shared" si="9"/>
        <v>24.49</v>
      </c>
      <c r="H89" s="3">
        <f t="shared" si="10"/>
        <v>3.3626886667800755</v>
      </c>
      <c r="I89" s="4">
        <f t="shared" si="11"/>
        <v>19.079858099826115</v>
      </c>
      <c r="J89" s="4">
        <f>IMABS('LoadResistor 2400 Ohm LossCalib'!G84)</f>
        <v>16.88</v>
      </c>
      <c r="K89" s="4">
        <f t="shared" si="12"/>
        <v>2.1998580998261161</v>
      </c>
      <c r="L89" s="4">
        <f t="shared" si="8"/>
        <v>1.507617918176215</v>
      </c>
      <c r="M89" s="4">
        <f t="shared" si="13"/>
        <v>0.69224018164990109</v>
      </c>
      <c r="N89" s="3">
        <f t="shared" si="14"/>
        <v>85.2660180633019</v>
      </c>
      <c r="O89" s="3">
        <f t="shared" si="15"/>
        <v>14.7339819366981</v>
      </c>
    </row>
    <row r="90" spans="1:15" x14ac:dyDescent="0.25">
      <c r="A90" s="2">
        <v>24780000</v>
      </c>
      <c r="B90" s="2">
        <v>-0.497911781</v>
      </c>
      <c r="C90" s="2">
        <v>0.21683526</v>
      </c>
      <c r="D90" s="2">
        <v>3.3276602000000002E-2</v>
      </c>
      <c r="E90" s="2">
        <v>-0.105825133</v>
      </c>
      <c r="F90" s="3"/>
      <c r="G90" s="3">
        <f t="shared" si="9"/>
        <v>24.78</v>
      </c>
      <c r="H90" s="3">
        <f t="shared" si="10"/>
        <v>3.3771143191742472</v>
      </c>
      <c r="I90" s="4">
        <f t="shared" si="11"/>
        <v>19.09872819073075</v>
      </c>
      <c r="J90" s="4">
        <f>IMABS('LoadResistor 2400 Ohm LossCalib'!G85)</f>
        <v>16.93</v>
      </c>
      <c r="K90" s="4">
        <f t="shared" si="12"/>
        <v>2.1687281907307501</v>
      </c>
      <c r="L90" s="4">
        <f t="shared" si="8"/>
        <v>1.5177002529699848</v>
      </c>
      <c r="M90" s="4">
        <f t="shared" si="13"/>
        <v>0.65102793776076529</v>
      </c>
      <c r="N90" s="3">
        <f t="shared" si="14"/>
        <v>86.078998646959377</v>
      </c>
      <c r="O90" s="3">
        <f t="shared" si="15"/>
        <v>13.921001353040623</v>
      </c>
    </row>
    <row r="91" spans="1:15" x14ac:dyDescent="0.25">
      <c r="A91" s="2">
        <v>25070000</v>
      </c>
      <c r="B91" s="2">
        <v>-0.49397227100000002</v>
      </c>
      <c r="C91" s="2">
        <v>0.22801534800000001</v>
      </c>
      <c r="D91" s="2">
        <v>3.1653544999999998E-2</v>
      </c>
      <c r="E91" s="2">
        <v>-0.10624922000000001</v>
      </c>
      <c r="F91" s="3"/>
      <c r="G91" s="3">
        <f t="shared" si="9"/>
        <v>25.07</v>
      </c>
      <c r="H91" s="3">
        <f t="shared" si="10"/>
        <v>3.3865272333642471</v>
      </c>
      <c r="I91" s="4">
        <f t="shared" si="11"/>
        <v>19.104183054752298</v>
      </c>
      <c r="J91" s="4">
        <f>IMABS('LoadResistor 2400 Ohm LossCalib'!G86)</f>
        <v>16.89</v>
      </c>
      <c r="K91" s="4">
        <f t="shared" si="12"/>
        <v>2.2141830547522972</v>
      </c>
      <c r="L91" s="4">
        <f t="shared" si="8"/>
        <v>1.5242709622213202</v>
      </c>
      <c r="M91" s="4">
        <f t="shared" si="13"/>
        <v>0.68991209253097696</v>
      </c>
      <c r="N91" s="3">
        <f t="shared" si="14"/>
        <v>85.311738216949294</v>
      </c>
      <c r="O91" s="3">
        <f t="shared" si="15"/>
        <v>14.688261783050706</v>
      </c>
    </row>
    <row r="92" spans="1:15" x14ac:dyDescent="0.25">
      <c r="A92" s="2">
        <v>25360000</v>
      </c>
      <c r="B92" s="2">
        <v>-0.489525616</v>
      </c>
      <c r="C92" s="2">
        <v>0.23961760100000001</v>
      </c>
      <c r="D92" s="2">
        <v>3.0052479E-2</v>
      </c>
      <c r="E92" s="2">
        <v>-0.106494069</v>
      </c>
      <c r="F92" s="3"/>
      <c r="G92" s="3">
        <f t="shared" si="9"/>
        <v>25.36</v>
      </c>
      <c r="H92" s="3">
        <f t="shared" si="10"/>
        <v>3.3958430254794543</v>
      </c>
      <c r="I92" s="4">
        <f t="shared" si="11"/>
        <v>19.120717762205128</v>
      </c>
      <c r="J92" s="4">
        <f>IMABS('LoadResistor 2400 Ohm LossCalib'!G87)</f>
        <v>16.95</v>
      </c>
      <c r="K92" s="4">
        <f t="shared" si="12"/>
        <v>2.170717762205129</v>
      </c>
      <c r="L92" s="4">
        <f t="shared" si="8"/>
        <v>1.5307675306208826</v>
      </c>
      <c r="M92" s="4">
        <f t="shared" si="13"/>
        <v>0.63995023158424647</v>
      </c>
      <c r="N92" s="3">
        <f t="shared" si="14"/>
        <v>86.298843721365486</v>
      </c>
      <c r="O92" s="3">
        <f t="shared" si="15"/>
        <v>13.701156278634514</v>
      </c>
    </row>
    <row r="93" spans="1:15" x14ac:dyDescent="0.25">
      <c r="A93" s="2">
        <v>25650000</v>
      </c>
      <c r="B93" s="2">
        <v>-0.48509579800000002</v>
      </c>
      <c r="C93" s="2">
        <v>0.25076657499999999</v>
      </c>
      <c r="D93" s="2">
        <v>2.8458102999999998E-2</v>
      </c>
      <c r="E93" s="2">
        <v>-0.106795601</v>
      </c>
      <c r="F93" s="3"/>
      <c r="G93" s="3">
        <f t="shared" si="9"/>
        <v>25.65</v>
      </c>
      <c r="H93" s="3">
        <f t="shared" si="10"/>
        <v>3.4060488952324648</v>
      </c>
      <c r="I93" s="4">
        <f t="shared" si="11"/>
        <v>19.131006971553063</v>
      </c>
      <c r="J93" s="4">
        <f>IMABS('LoadResistor 2400 Ohm LossCalib'!G88)</f>
        <v>16.86</v>
      </c>
      <c r="K93" s="4">
        <f t="shared" si="12"/>
        <v>2.2710069715530636</v>
      </c>
      <c r="L93" s="4">
        <f t="shared" si="8"/>
        <v>1.5378775519737657</v>
      </c>
      <c r="M93" s="4">
        <f t="shared" si="13"/>
        <v>0.73312941957929789</v>
      </c>
      <c r="N93" s="3">
        <f t="shared" si="14"/>
        <v>84.466997733849169</v>
      </c>
      <c r="O93" s="3">
        <f t="shared" si="15"/>
        <v>15.533002266150831</v>
      </c>
    </row>
    <row r="94" spans="1:15" x14ac:dyDescent="0.25">
      <c r="A94" s="2">
        <v>25940000</v>
      </c>
      <c r="B94" s="2">
        <v>-0.47966295399999997</v>
      </c>
      <c r="C94" s="2">
        <v>0.26240578199999998</v>
      </c>
      <c r="D94" s="2">
        <v>2.6819809999999999E-2</v>
      </c>
      <c r="E94" s="2">
        <v>-0.107093594</v>
      </c>
      <c r="F94" s="3"/>
      <c r="G94" s="3">
        <f t="shared" si="9"/>
        <v>25.94</v>
      </c>
      <c r="H94" s="3">
        <f t="shared" si="10"/>
        <v>3.4125560887457342</v>
      </c>
      <c r="I94" s="4">
        <f t="shared" si="11"/>
        <v>19.140554364101</v>
      </c>
      <c r="J94" s="4">
        <f>IMABS('LoadResistor 2400 Ohm LossCalib'!G89)</f>
        <v>16.920000000000002</v>
      </c>
      <c r="K94" s="4">
        <f t="shared" si="12"/>
        <v>2.2205543641009982</v>
      </c>
      <c r="L94" s="4">
        <f t="shared" si="8"/>
        <v>1.5424068814674081</v>
      </c>
      <c r="M94" s="4">
        <f t="shared" si="13"/>
        <v>0.67814748263359004</v>
      </c>
      <c r="N94" s="3">
        <f t="shared" si="14"/>
        <v>85.54315261366348</v>
      </c>
      <c r="O94" s="3">
        <f t="shared" si="15"/>
        <v>14.45684738633652</v>
      </c>
    </row>
    <row r="95" spans="1:15" x14ac:dyDescent="0.25">
      <c r="A95" s="2">
        <v>26230000</v>
      </c>
      <c r="B95" s="2">
        <v>-0.474037557</v>
      </c>
      <c r="C95" s="2">
        <v>0.27383697000000001</v>
      </c>
      <c r="D95" s="2">
        <v>2.5194241999999999E-2</v>
      </c>
      <c r="E95" s="2">
        <v>-0.10736875899999999</v>
      </c>
      <c r="F95" s="3"/>
      <c r="G95" s="3">
        <f t="shared" si="9"/>
        <v>26.23</v>
      </c>
      <c r="H95" s="3">
        <f t="shared" si="10"/>
        <v>3.4193725326907431</v>
      </c>
      <c r="I95" s="4">
        <f t="shared" si="11"/>
        <v>19.149664260166045</v>
      </c>
      <c r="J95" s="4">
        <f>IMABS('LoadResistor 2400 Ohm LossCalib'!G90)</f>
        <v>16.86</v>
      </c>
      <c r="K95" s="4">
        <f t="shared" si="12"/>
        <v>2.2896642601660453</v>
      </c>
      <c r="L95" s="4">
        <f t="shared" si="8"/>
        <v>1.5471481417154573</v>
      </c>
      <c r="M95" s="4">
        <f t="shared" si="13"/>
        <v>0.74251611845058796</v>
      </c>
      <c r="N95" s="3">
        <f t="shared" si="14"/>
        <v>84.284630680004511</v>
      </c>
      <c r="O95" s="3">
        <f t="shared" si="15"/>
        <v>15.715369319995489</v>
      </c>
    </row>
    <row r="96" spans="1:15" x14ac:dyDescent="0.25">
      <c r="A96" s="2">
        <v>26520000</v>
      </c>
      <c r="B96" s="2">
        <v>-0.46817731800000001</v>
      </c>
      <c r="C96" s="2">
        <v>0.285532534</v>
      </c>
      <c r="D96" s="2">
        <v>2.3579895E-2</v>
      </c>
      <c r="E96" s="2">
        <v>-0.107609435</v>
      </c>
      <c r="F96" s="3"/>
      <c r="G96" s="3">
        <f t="shared" si="9"/>
        <v>26.52</v>
      </c>
      <c r="H96" s="3">
        <f t="shared" si="10"/>
        <v>3.4284857862653708</v>
      </c>
      <c r="I96" s="4">
        <f t="shared" si="11"/>
        <v>19.159315196519685</v>
      </c>
      <c r="J96" s="4">
        <f>IMABS('LoadResistor 2400 Ohm LossCalib'!G91)</f>
        <v>16.93</v>
      </c>
      <c r="K96" s="4">
        <f t="shared" si="12"/>
        <v>2.2293151965196856</v>
      </c>
      <c r="L96" s="4">
        <f t="shared" si="8"/>
        <v>1.5534816555051789</v>
      </c>
      <c r="M96" s="4">
        <f t="shared" si="13"/>
        <v>0.67583354101450666</v>
      </c>
      <c r="N96" s="3">
        <f t="shared" si="14"/>
        <v>85.588742555709459</v>
      </c>
      <c r="O96" s="3">
        <f t="shared" si="15"/>
        <v>14.411257444290541</v>
      </c>
    </row>
    <row r="97" spans="1:15" x14ac:dyDescent="0.25">
      <c r="A97" s="2">
        <v>26810000</v>
      </c>
      <c r="B97" s="2">
        <v>-0.46155720900000002</v>
      </c>
      <c r="C97" s="2">
        <v>0.296952247</v>
      </c>
      <c r="D97" s="2">
        <v>2.1900763E-2</v>
      </c>
      <c r="E97" s="2">
        <v>-0.10788700699999999</v>
      </c>
      <c r="F97" s="3"/>
      <c r="G97" s="3">
        <f t="shared" si="9"/>
        <v>26.81</v>
      </c>
      <c r="H97" s="3">
        <f t="shared" si="10"/>
        <v>3.4329307182822344</v>
      </c>
      <c r="I97" s="4">
        <f t="shared" si="11"/>
        <v>19.165242664318406</v>
      </c>
      <c r="J97" s="4">
        <f>IMABS('LoadResistor 2400 Ohm LossCalib'!G92)</f>
        <v>16.91</v>
      </c>
      <c r="K97" s="4">
        <f t="shared" si="12"/>
        <v>2.2552426643184056</v>
      </c>
      <c r="L97" s="4">
        <f t="shared" si="8"/>
        <v>1.55656857512143</v>
      </c>
      <c r="M97" s="4">
        <f t="shared" si="13"/>
        <v>0.6986740891969756</v>
      </c>
      <c r="N97" s="3">
        <f t="shared" si="14"/>
        <v>85.139793222731342</v>
      </c>
      <c r="O97" s="3">
        <f t="shared" si="15"/>
        <v>14.860206777268658</v>
      </c>
    </row>
    <row r="98" spans="1:15" x14ac:dyDescent="0.25">
      <c r="A98" s="2">
        <v>27100000</v>
      </c>
      <c r="B98" s="2">
        <v>-0.45397621300000002</v>
      </c>
      <c r="C98" s="2">
        <v>0.30868899799999999</v>
      </c>
      <c r="D98" s="2">
        <v>2.0145995E-2</v>
      </c>
      <c r="E98" s="2">
        <v>-0.108115591</v>
      </c>
      <c r="F98" s="3"/>
      <c r="G98" s="3">
        <f t="shared" si="9"/>
        <v>27.1</v>
      </c>
      <c r="H98" s="3">
        <f t="shared" si="10"/>
        <v>3.434431292132937</v>
      </c>
      <c r="I98" s="4">
        <f t="shared" si="11"/>
        <v>19.173997959029442</v>
      </c>
      <c r="J98" s="4">
        <f>IMABS('LoadResistor 2400 Ohm LossCalib'!G93)</f>
        <v>16.91</v>
      </c>
      <c r="K98" s="4">
        <f t="shared" si="12"/>
        <v>2.2639979590294423</v>
      </c>
      <c r="L98" s="4">
        <f t="shared" si="8"/>
        <v>1.5576103669524666</v>
      </c>
      <c r="M98" s="4">
        <f t="shared" si="13"/>
        <v>0.70638759207697577</v>
      </c>
      <c r="N98" s="3">
        <f t="shared" si="14"/>
        <v>84.988710672241368</v>
      </c>
      <c r="O98" s="3">
        <f t="shared" si="15"/>
        <v>15.011289327758632</v>
      </c>
    </row>
    <row r="99" spans="1:15" x14ac:dyDescent="0.25">
      <c r="A99" s="2">
        <v>27390000</v>
      </c>
      <c r="B99" s="2">
        <v>-0.446511983</v>
      </c>
      <c r="C99" s="2">
        <v>0.32007083200000003</v>
      </c>
      <c r="D99" s="2">
        <v>1.8530030999999999E-2</v>
      </c>
      <c r="E99" s="2">
        <v>-0.108432903</v>
      </c>
      <c r="F99" s="3"/>
      <c r="G99" s="3">
        <f t="shared" si="9"/>
        <v>27.39</v>
      </c>
      <c r="H99" s="3">
        <f t="shared" si="10"/>
        <v>3.438328552792171</v>
      </c>
      <c r="I99" s="4">
        <f t="shared" si="11"/>
        <v>19.171767112619463</v>
      </c>
      <c r="J99" s="4">
        <f>IMABS('LoadResistor 2400 Ohm LossCalib'!G94)</f>
        <v>16.95</v>
      </c>
      <c r="K99" s="4">
        <f t="shared" si="12"/>
        <v>2.2217671126194638</v>
      </c>
      <c r="L99" s="4">
        <f t="shared" si="8"/>
        <v>1.5603153146166076</v>
      </c>
      <c r="M99" s="4">
        <f t="shared" si="13"/>
        <v>0.66145179800285625</v>
      </c>
      <c r="N99" s="3">
        <f t="shared" si="14"/>
        <v>85.872641085997813</v>
      </c>
      <c r="O99" s="3">
        <f t="shared" si="15"/>
        <v>14.127358914002187</v>
      </c>
    </row>
    <row r="100" spans="1:15" x14ac:dyDescent="0.25">
      <c r="A100" s="2">
        <v>27680000</v>
      </c>
      <c r="B100" s="2">
        <v>-0.43781104599999998</v>
      </c>
      <c r="C100" s="2">
        <v>0.33158031100000002</v>
      </c>
      <c r="D100" s="2">
        <v>1.6748045999999999E-2</v>
      </c>
      <c r="E100" s="2">
        <v>-0.108591958</v>
      </c>
      <c r="F100" s="3"/>
      <c r="G100" s="3">
        <f t="shared" si="9"/>
        <v>27.68</v>
      </c>
      <c r="H100" s="3">
        <f t="shared" si="10"/>
        <v>3.4365874680640127</v>
      </c>
      <c r="I100" s="4">
        <f t="shared" si="11"/>
        <v>19.181952175567794</v>
      </c>
      <c r="J100" s="4">
        <f>IMABS('LoadResistor 2400 Ohm LossCalib'!G95)</f>
        <v>16.93</v>
      </c>
      <c r="K100" s="4">
        <f t="shared" si="12"/>
        <v>2.2519521755677943</v>
      </c>
      <c r="L100" s="4">
        <f t="shared" si="8"/>
        <v>1.5591070287353932</v>
      </c>
      <c r="M100" s="4">
        <f t="shared" si="13"/>
        <v>0.69284514683240106</v>
      </c>
      <c r="N100" s="3">
        <f t="shared" si="14"/>
        <v>85.254141472236938</v>
      </c>
      <c r="O100" s="3">
        <f t="shared" si="15"/>
        <v>14.745858527763062</v>
      </c>
    </row>
    <row r="101" spans="1:15" x14ac:dyDescent="0.25">
      <c r="A101" s="2">
        <v>27970000</v>
      </c>
      <c r="B101" s="2">
        <v>-0.42948555900000002</v>
      </c>
      <c r="C101" s="2">
        <v>0.34298476500000002</v>
      </c>
      <c r="D101" s="2">
        <v>1.5050821000000001E-2</v>
      </c>
      <c r="E101" s="2">
        <v>-0.108703285</v>
      </c>
      <c r="F101" s="3"/>
      <c r="G101" s="3">
        <f t="shared" si="9"/>
        <v>27.97</v>
      </c>
      <c r="H101" s="3">
        <f t="shared" si="10"/>
        <v>3.4408223455254712</v>
      </c>
      <c r="I101" s="4">
        <f t="shared" si="11"/>
        <v>19.192677881347887</v>
      </c>
      <c r="J101" s="4">
        <f>IMABS('LoadResistor 2400 Ohm LossCalib'!G96)</f>
        <v>16.86</v>
      </c>
      <c r="K101" s="4">
        <f t="shared" si="12"/>
        <v>2.3326778813478874</v>
      </c>
      <c r="L101" s="4">
        <f t="shared" si="8"/>
        <v>1.5620455796713735</v>
      </c>
      <c r="M101" s="4">
        <f t="shared" si="13"/>
        <v>0.77063230167651398</v>
      </c>
      <c r="N101" s="3">
        <f t="shared" si="14"/>
        <v>83.740735273512897</v>
      </c>
      <c r="O101" s="3">
        <f t="shared" si="15"/>
        <v>16.259264726487103</v>
      </c>
    </row>
    <row r="102" spans="1:15" x14ac:dyDescent="0.25">
      <c r="A102" s="2">
        <v>28260000</v>
      </c>
      <c r="B102" s="2">
        <v>-0.42008024399999999</v>
      </c>
      <c r="C102" s="2">
        <v>0.35464963300000002</v>
      </c>
      <c r="D102" s="2">
        <v>1.3299573E-2</v>
      </c>
      <c r="E102" s="2">
        <v>-0.108911037</v>
      </c>
      <c r="F102" s="3"/>
      <c r="G102" s="3">
        <f t="shared" si="9"/>
        <v>28.26</v>
      </c>
      <c r="H102" s="3">
        <f t="shared" si="10"/>
        <v>3.4421445739448218</v>
      </c>
      <c r="I102" s="4">
        <f t="shared" si="11"/>
        <v>19.194278890547928</v>
      </c>
      <c r="J102" s="4">
        <f>IMABS('LoadResistor 2400 Ohm LossCalib'!G97)</f>
        <v>16.920000000000002</v>
      </c>
      <c r="K102" s="4">
        <f t="shared" si="12"/>
        <v>2.2742788905479259</v>
      </c>
      <c r="L102" s="4">
        <f t="shared" si="8"/>
        <v>1.5629627940383308</v>
      </c>
      <c r="M102" s="4">
        <f t="shared" si="13"/>
        <v>0.71131609650959504</v>
      </c>
      <c r="N102" s="3">
        <f t="shared" si="14"/>
        <v>84.892317631799003</v>
      </c>
      <c r="O102" s="3">
        <f t="shared" si="15"/>
        <v>15.107682368200997</v>
      </c>
    </row>
    <row r="103" spans="1:15" x14ac:dyDescent="0.25">
      <c r="A103" s="2">
        <v>28550000</v>
      </c>
      <c r="B103" s="2">
        <v>-0.41013109599999997</v>
      </c>
      <c r="C103" s="2">
        <v>0.36549949599999998</v>
      </c>
      <c r="D103" s="2">
        <v>1.154527E-2</v>
      </c>
      <c r="E103" s="2">
        <v>-0.108977399</v>
      </c>
      <c r="F103" s="3"/>
      <c r="G103" s="3">
        <f t="shared" si="9"/>
        <v>28.55</v>
      </c>
      <c r="H103" s="3">
        <f t="shared" si="10"/>
        <v>3.4381412888858867</v>
      </c>
      <c r="I103" s="4">
        <f t="shared" si="11"/>
        <v>19.204798921212678</v>
      </c>
      <c r="J103" s="4">
        <f>IMABS('LoadResistor 2400 Ohm LossCalib'!G98)</f>
        <v>16.87</v>
      </c>
      <c r="K103" s="4">
        <f t="shared" si="12"/>
        <v>2.334798921212677</v>
      </c>
      <c r="L103" s="4">
        <f t="shared" si="8"/>
        <v>1.5601853670642938</v>
      </c>
      <c r="M103" s="4">
        <f t="shared" si="13"/>
        <v>0.77461355414838318</v>
      </c>
      <c r="N103" s="3">
        <f t="shared" si="14"/>
        <v>83.664003872053357</v>
      </c>
      <c r="O103" s="3">
        <f t="shared" si="15"/>
        <v>16.335996127946643</v>
      </c>
    </row>
    <row r="104" spans="1:15" x14ac:dyDescent="0.25">
      <c r="A104" s="2">
        <v>28840000</v>
      </c>
      <c r="B104" s="2">
        <v>-0.39954885800000001</v>
      </c>
      <c r="C104" s="2">
        <v>0.37671422900000001</v>
      </c>
      <c r="D104" s="2">
        <v>9.7985599999999996E-3</v>
      </c>
      <c r="E104" s="2">
        <v>-0.109103254</v>
      </c>
      <c r="F104" s="3"/>
      <c r="G104" s="3">
        <f t="shared" si="9"/>
        <v>28.84</v>
      </c>
      <c r="H104" s="3">
        <f t="shared" si="10"/>
        <v>3.4359503413463406</v>
      </c>
      <c r="I104" s="4">
        <f t="shared" si="11"/>
        <v>19.208356985911387</v>
      </c>
      <c r="J104" s="4">
        <f>IMABS('LoadResistor 2400 Ohm LossCalib'!G99)</f>
        <v>16.899999999999999</v>
      </c>
      <c r="K104" s="4">
        <f t="shared" si="12"/>
        <v>2.3083569859113879</v>
      </c>
      <c r="L104" s="4">
        <f t="shared" si="8"/>
        <v>1.5586648169166746</v>
      </c>
      <c r="M104" s="4">
        <f t="shared" si="13"/>
        <v>0.74969216899471336</v>
      </c>
      <c r="N104" s="3">
        <f t="shared" si="14"/>
        <v>84.145478244253979</v>
      </c>
      <c r="O104" s="3">
        <f t="shared" si="15"/>
        <v>15.854521755746021</v>
      </c>
    </row>
    <row r="105" spans="1:15" x14ac:dyDescent="0.25">
      <c r="A105" s="2">
        <v>29130000</v>
      </c>
      <c r="B105" s="2">
        <v>-0.388733208</v>
      </c>
      <c r="C105" s="2">
        <v>0.38792818699999998</v>
      </c>
      <c r="D105" s="2">
        <v>7.9943050000000002E-3</v>
      </c>
      <c r="E105" s="2">
        <v>-0.109134599</v>
      </c>
      <c r="F105" s="3"/>
      <c r="G105" s="3">
        <f t="shared" si="9"/>
        <v>29.13</v>
      </c>
      <c r="H105" s="3">
        <f t="shared" si="10"/>
        <v>3.4363882994809405</v>
      </c>
      <c r="I105" s="4">
        <f t="shared" si="11"/>
        <v>19.217509675539564</v>
      </c>
      <c r="J105" s="4">
        <f>IMABS('LoadResistor 2400 Ohm LossCalib'!G100)</f>
        <v>16.95</v>
      </c>
      <c r="K105" s="4">
        <f t="shared" si="12"/>
        <v>2.2675096755395643</v>
      </c>
      <c r="L105" s="4">
        <f t="shared" si="8"/>
        <v>1.5589687946051778</v>
      </c>
      <c r="M105" s="4">
        <f t="shared" si="13"/>
        <v>0.7085408809343865</v>
      </c>
      <c r="N105" s="3">
        <f t="shared" si="14"/>
        <v>84.94658260232103</v>
      </c>
      <c r="O105" s="3">
        <f t="shared" si="15"/>
        <v>15.05341739767897</v>
      </c>
    </row>
    <row r="106" spans="1:15" x14ac:dyDescent="0.25">
      <c r="A106" s="2">
        <v>29420000</v>
      </c>
      <c r="B106" s="2">
        <v>-0.37663173599999999</v>
      </c>
      <c r="C106" s="2">
        <v>0.398620694</v>
      </c>
      <c r="D106" s="2">
        <v>6.2013670000000002E-3</v>
      </c>
      <c r="E106" s="2">
        <v>-0.10927654000000001</v>
      </c>
      <c r="F106" s="3"/>
      <c r="G106" s="3">
        <f t="shared" si="9"/>
        <v>29.42</v>
      </c>
      <c r="H106" s="3">
        <f t="shared" si="10"/>
        <v>3.428763790531034</v>
      </c>
      <c r="I106" s="4">
        <f t="shared" si="11"/>
        <v>19.215497382100878</v>
      </c>
      <c r="J106" s="4">
        <f>IMABS('LoadResistor 2400 Ohm LossCalib'!G101)</f>
        <v>16.88</v>
      </c>
      <c r="K106" s="4">
        <f t="shared" si="12"/>
        <v>2.3354973821008791</v>
      </c>
      <c r="L106" s="4">
        <f t="shared" si="8"/>
        <v>1.5536747666538542</v>
      </c>
      <c r="M106" s="4">
        <f t="shared" si="13"/>
        <v>0.78182261544702492</v>
      </c>
      <c r="N106" s="3">
        <f t="shared" si="14"/>
        <v>83.525241201828436</v>
      </c>
      <c r="O106" s="3">
        <f t="shared" si="15"/>
        <v>16.474758798171564</v>
      </c>
    </row>
    <row r="107" spans="1:15" x14ac:dyDescent="0.25">
      <c r="A107" s="2">
        <v>29710000</v>
      </c>
      <c r="B107" s="2">
        <v>-0.36441928099999998</v>
      </c>
      <c r="C107" s="2">
        <v>0.40899428700000001</v>
      </c>
      <c r="D107" s="2">
        <v>4.3988040000000001E-3</v>
      </c>
      <c r="E107" s="2">
        <v>-0.10929965899999999</v>
      </c>
      <c r="F107" s="3"/>
      <c r="G107" s="3">
        <f t="shared" si="9"/>
        <v>29.71</v>
      </c>
      <c r="H107" s="3">
        <f t="shared" si="10"/>
        <v>3.4227583699939919</v>
      </c>
      <c r="I107" s="4">
        <f t="shared" si="11"/>
        <v>19.220595330672399</v>
      </c>
      <c r="J107" s="4">
        <f>IMABS('LoadResistor 2400 Ohm LossCalib'!G102)</f>
        <v>16.86</v>
      </c>
      <c r="K107" s="4">
        <f t="shared" si="12"/>
        <v>2.3605953306723997</v>
      </c>
      <c r="L107" s="4">
        <f t="shared" si="8"/>
        <v>1.5495019364925815</v>
      </c>
      <c r="M107" s="4">
        <f t="shared" si="13"/>
        <v>0.81109339417981818</v>
      </c>
      <c r="N107" s="3">
        <f t="shared" si="14"/>
        <v>82.964186783287417</v>
      </c>
      <c r="O107" s="3">
        <f t="shared" si="15"/>
        <v>17.035813216712583</v>
      </c>
    </row>
    <row r="108" spans="1:15" x14ac:dyDescent="0.25">
      <c r="A108" s="2">
        <v>30000000</v>
      </c>
      <c r="B108" s="2">
        <v>-0.35117220799999999</v>
      </c>
      <c r="C108" s="2">
        <v>0.41954928600000002</v>
      </c>
      <c r="D108" s="2">
        <v>2.5508990000000001E-3</v>
      </c>
      <c r="E108" s="2">
        <v>-0.10927318699999999</v>
      </c>
      <c r="F108" s="3"/>
      <c r="G108" s="3">
        <f t="shared" si="9"/>
        <v>30</v>
      </c>
      <c r="H108" s="3">
        <f t="shared" si="10"/>
        <v>3.4162096590562072</v>
      </c>
      <c r="I108" s="4">
        <f t="shared" si="11"/>
        <v>19.227361749437005</v>
      </c>
      <c r="J108" s="4">
        <f>IMABS('LoadResistor 2400 Ohm LossCalib'!G103)</f>
        <v>16.89</v>
      </c>
      <c r="K108" s="4">
        <f t="shared" si="12"/>
        <v>2.3373617494370045</v>
      </c>
      <c r="L108" s="4">
        <f t="shared" si="8"/>
        <v>1.5449485897217183</v>
      </c>
      <c r="M108" s="4">
        <f t="shared" si="13"/>
        <v>0.79241315971528614</v>
      </c>
      <c r="N108" s="3">
        <f t="shared" si="14"/>
        <v>83.321807787826188</v>
      </c>
      <c r="O108" s="3">
        <f t="shared" si="15"/>
        <v>16.678192212173812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7379-B77A-49DA-8865-765C69F2B39E}">
  <dimension ref="A1:O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48</v>
      </c>
    </row>
    <row r="2" spans="1:15" x14ac:dyDescent="0.25">
      <c r="A2" s="2" t="s">
        <v>23</v>
      </c>
      <c r="B2" s="2" t="s">
        <v>37</v>
      </c>
    </row>
    <row r="3" spans="1:15" x14ac:dyDescent="0.25">
      <c r="A3" s="2" t="s">
        <v>24</v>
      </c>
      <c r="B3" s="10" t="s">
        <v>35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-0.363661497</v>
      </c>
      <c r="C8" s="2">
        <v>0.492076456</v>
      </c>
      <c r="D8" s="2">
        <v>8.6601628999999999E-2</v>
      </c>
      <c r="E8" s="2">
        <v>6.2526881000000006E-2</v>
      </c>
      <c r="F8" s="3"/>
      <c r="G8" s="3">
        <f>A8/1000000</f>
        <v>1</v>
      </c>
      <c r="H8" s="3">
        <f>(1 + IMABS(COMPLEX(B8,C8)))/(1-IMABS(COMPLEX(B8,C8)))</f>
        <v>4.1529563624303876</v>
      </c>
      <c r="I8" s="4">
        <f>IMABS(-20*LOG10(IMABS(COMPLEX(D8,E8))))</f>
        <v>19.42735176598277</v>
      </c>
      <c r="J8" s="4">
        <f>IMABS('LoadResistor 2400 Ohm LossCalib'!G3)</f>
        <v>17.010000000000002</v>
      </c>
      <c r="K8" s="4">
        <f>I8-J8</f>
        <v>2.4173517659827688</v>
      </c>
      <c r="L8" s="4">
        <f t="shared" ref="L8:L71" si="0">-10*LOG((1-IMABS(COMPLEX(B8,C8))^2))</f>
        <v>2.0369557027559351</v>
      </c>
      <c r="M8" s="4">
        <f>K8-L8</f>
        <v>0.38039606322683372</v>
      </c>
      <c r="N8" s="3">
        <f>POWER(10,-M8/10) * 100</f>
        <v>91.613693743767953</v>
      </c>
      <c r="O8" s="3">
        <f>100-N8</f>
        <v>8.3863062562320465</v>
      </c>
    </row>
    <row r="9" spans="1:15" x14ac:dyDescent="0.25">
      <c r="A9" s="2">
        <v>1290000</v>
      </c>
      <c r="B9" s="2">
        <v>-0.24652126399999999</v>
      </c>
      <c r="C9" s="2">
        <v>0.43049189399999999</v>
      </c>
      <c r="D9" s="2">
        <v>0.104106597</v>
      </c>
      <c r="E9" s="2">
        <v>5.2110406999999997E-2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2.9688890144743869</v>
      </c>
      <c r="I9" s="4">
        <f t="shared" ref="I9:I72" si="3">IMABS(-20*LOG10(IMABS(COMPLEX(D9,E9))))</f>
        <v>18.679428344619179</v>
      </c>
      <c r="J9" s="4">
        <f>IMABS('LoadResistor 2400 Ohm LossCalib'!G4)</f>
        <v>16.920000000000002</v>
      </c>
      <c r="K9" s="4">
        <f t="shared" ref="K9:K72" si="4">I9-J9</f>
        <v>1.7594283446191774</v>
      </c>
      <c r="L9" s="4">
        <f t="shared" si="0"/>
        <v>1.2268395497565781</v>
      </c>
      <c r="M9" s="4">
        <f t="shared" ref="M9:M72" si="5">K9-L9</f>
        <v>0.53258879486259936</v>
      </c>
      <c r="N9" s="3">
        <f t="shared" ref="N9:N72" si="6">POWER(10,-M9/10) * 100</f>
        <v>88.458815667700719</v>
      </c>
      <c r="O9" s="3">
        <f t="shared" ref="O9:O72" si="7">100-N9</f>
        <v>11.541184332299281</v>
      </c>
    </row>
    <row r="10" spans="1:15" x14ac:dyDescent="0.25">
      <c r="A10" s="2">
        <v>1580000</v>
      </c>
      <c r="B10" s="2">
        <v>-0.17933297100000001</v>
      </c>
      <c r="C10" s="2">
        <v>0.36341619400000003</v>
      </c>
      <c r="D10" s="2">
        <v>0.113587945</v>
      </c>
      <c r="E10" s="2">
        <v>4.0499683000000002E-2</v>
      </c>
      <c r="F10" s="3"/>
      <c r="G10" s="3">
        <f t="shared" si="1"/>
        <v>1.58</v>
      </c>
      <c r="H10" s="3">
        <f t="shared" si="2"/>
        <v>2.3627859376621743</v>
      </c>
      <c r="I10" s="4">
        <f t="shared" si="3"/>
        <v>18.373625529475326</v>
      </c>
      <c r="J10" s="4">
        <f>IMABS('LoadResistor 2400 Ohm LossCalib'!G5)</f>
        <v>16.88</v>
      </c>
      <c r="K10" s="4">
        <f t="shared" si="4"/>
        <v>1.4936255294753273</v>
      </c>
      <c r="L10" s="4">
        <f t="shared" si="0"/>
        <v>0.77914076496105111</v>
      </c>
      <c r="M10" s="4">
        <f t="shared" si="5"/>
        <v>0.71448476451427623</v>
      </c>
      <c r="N10" s="3">
        <f t="shared" si="6"/>
        <v>84.830401702749128</v>
      </c>
      <c r="O10" s="3">
        <f t="shared" si="7"/>
        <v>15.169598297250872</v>
      </c>
    </row>
    <row r="11" spans="1:15" x14ac:dyDescent="0.25">
      <c r="A11" s="2">
        <v>1870000</v>
      </c>
      <c r="B11" s="2">
        <v>-0.14428523100000001</v>
      </c>
      <c r="C11" s="2">
        <v>0.30815401599999998</v>
      </c>
      <c r="D11" s="2">
        <v>0.11846742</v>
      </c>
      <c r="E11" s="2">
        <v>3.1006262999999999E-2</v>
      </c>
      <c r="F11" s="3"/>
      <c r="G11" s="3">
        <f t="shared" si="1"/>
        <v>1.87</v>
      </c>
      <c r="H11" s="3">
        <f t="shared" si="2"/>
        <v>2.0314989976211306</v>
      </c>
      <c r="I11" s="4">
        <f t="shared" si="3"/>
        <v>18.240269445775677</v>
      </c>
      <c r="J11" s="4">
        <f>IMABS('LoadResistor 2400 Ohm LossCalib'!G6)</f>
        <v>16.93</v>
      </c>
      <c r="K11" s="4">
        <f t="shared" si="4"/>
        <v>1.3102694457756776</v>
      </c>
      <c r="L11" s="4">
        <f t="shared" si="0"/>
        <v>0.53438254237562344</v>
      </c>
      <c r="M11" s="4">
        <f t="shared" si="5"/>
        <v>0.77588690340005417</v>
      </c>
      <c r="N11" s="3">
        <f t="shared" si="6"/>
        <v>83.639477223683855</v>
      </c>
      <c r="O11" s="3">
        <f t="shared" si="7"/>
        <v>16.360522776316145</v>
      </c>
    </row>
    <row r="12" spans="1:15" x14ac:dyDescent="0.25">
      <c r="A12" s="2">
        <v>2160000</v>
      </c>
      <c r="B12" s="2">
        <v>-0.124068699</v>
      </c>
      <c r="C12" s="2">
        <v>0.266668707</v>
      </c>
      <c r="D12" s="2">
        <v>0.121138945</v>
      </c>
      <c r="E12" s="2">
        <v>2.3395369999999999E-2</v>
      </c>
      <c r="F12" s="3"/>
      <c r="G12" s="3">
        <f t="shared" si="1"/>
        <v>2.16</v>
      </c>
      <c r="H12" s="3">
        <f t="shared" si="2"/>
        <v>1.8333336817004102</v>
      </c>
      <c r="I12" s="4">
        <f t="shared" si="3"/>
        <v>18.17528643789014</v>
      </c>
      <c r="J12" s="4">
        <f>IMABS('LoadResistor 2400 Ohm LossCalib'!G7)</f>
        <v>16.899999999999999</v>
      </c>
      <c r="K12" s="4">
        <f t="shared" si="4"/>
        <v>1.2752864378901414</v>
      </c>
      <c r="L12" s="4">
        <f t="shared" si="0"/>
        <v>0.39293940158466623</v>
      </c>
      <c r="M12" s="4">
        <f t="shared" si="5"/>
        <v>0.88234703630547517</v>
      </c>
      <c r="N12" s="3">
        <f t="shared" si="6"/>
        <v>81.614118898817864</v>
      </c>
      <c r="O12" s="3">
        <f t="shared" si="7"/>
        <v>18.385881101182136</v>
      </c>
    </row>
    <row r="13" spans="1:15" x14ac:dyDescent="0.25">
      <c r="A13" s="2">
        <v>2450000</v>
      </c>
      <c r="B13" s="2">
        <v>-0.111656799</v>
      </c>
      <c r="C13" s="2">
        <v>0.23530332700000001</v>
      </c>
      <c r="D13" s="2">
        <v>0.122653439</v>
      </c>
      <c r="E13" s="2">
        <v>1.7004754E-2</v>
      </c>
      <c r="F13" s="3"/>
      <c r="G13" s="3">
        <f t="shared" si="1"/>
        <v>2.4500000000000002</v>
      </c>
      <c r="H13" s="3">
        <f t="shared" si="2"/>
        <v>1.7043521098208954</v>
      </c>
      <c r="I13" s="4">
        <f t="shared" si="3"/>
        <v>18.143720781282518</v>
      </c>
      <c r="J13" s="4">
        <f>IMABS('LoadResistor 2400 Ohm LossCalib'!G8)</f>
        <v>16.96</v>
      </c>
      <c r="K13" s="4">
        <f t="shared" si="4"/>
        <v>1.183720781282517</v>
      </c>
      <c r="L13" s="4">
        <f t="shared" si="0"/>
        <v>0.30507159313510773</v>
      </c>
      <c r="M13" s="4">
        <f t="shared" si="5"/>
        <v>0.87864918814740922</v>
      </c>
      <c r="N13" s="3">
        <f t="shared" si="6"/>
        <v>81.683639731415013</v>
      </c>
      <c r="O13" s="3">
        <f t="shared" si="7"/>
        <v>18.316360268584987</v>
      </c>
    </row>
    <row r="14" spans="1:15" x14ac:dyDescent="0.25">
      <c r="A14" s="2">
        <v>2740000</v>
      </c>
      <c r="B14" s="2">
        <v>-0.10262255300000001</v>
      </c>
      <c r="C14" s="2">
        <v>0.21040314399999999</v>
      </c>
      <c r="D14" s="2">
        <v>0.123724907</v>
      </c>
      <c r="E14" s="2">
        <v>1.1674713999999999E-2</v>
      </c>
      <c r="F14" s="3"/>
      <c r="G14" s="3">
        <f t="shared" si="1"/>
        <v>2.74</v>
      </c>
      <c r="H14" s="3">
        <f t="shared" si="2"/>
        <v>1.6112928419989323</v>
      </c>
      <c r="I14" s="4">
        <f t="shared" si="3"/>
        <v>18.112359451355687</v>
      </c>
      <c r="J14" s="4">
        <f>IMABS('LoadResistor 2400 Ohm LossCalib'!G9)</f>
        <v>16.93</v>
      </c>
      <c r="K14" s="4">
        <f t="shared" si="4"/>
        <v>1.182359451355687</v>
      </c>
      <c r="L14" s="4">
        <f t="shared" si="0"/>
        <v>0.24476687420274623</v>
      </c>
      <c r="M14" s="4">
        <f t="shared" si="5"/>
        <v>0.93759257715294075</v>
      </c>
      <c r="N14" s="3">
        <f t="shared" si="6"/>
        <v>80.582501006675216</v>
      </c>
      <c r="O14" s="3">
        <f t="shared" si="7"/>
        <v>19.417498993324784</v>
      </c>
    </row>
    <row r="15" spans="1:15" x14ac:dyDescent="0.25">
      <c r="A15" s="2">
        <v>3030000</v>
      </c>
      <c r="B15" s="2">
        <v>-9.6042841000000004E-2</v>
      </c>
      <c r="C15" s="2">
        <v>0.19015458199999999</v>
      </c>
      <c r="D15" s="2">
        <v>0.12438675</v>
      </c>
      <c r="E15" s="2">
        <v>6.8916910000000001E-3</v>
      </c>
      <c r="F15" s="3"/>
      <c r="G15" s="3">
        <f t="shared" si="1"/>
        <v>3.03</v>
      </c>
      <c r="H15" s="3">
        <f t="shared" si="2"/>
        <v>1.541402119773404</v>
      </c>
      <c r="I15" s="4">
        <f t="shared" si="3"/>
        <v>18.091206242569022</v>
      </c>
      <c r="J15" s="4">
        <f>IMABS('LoadResistor 2400 Ohm LossCalib'!G10)</f>
        <v>16.899999999999999</v>
      </c>
      <c r="K15" s="4">
        <f t="shared" si="4"/>
        <v>1.1912062425690237</v>
      </c>
      <c r="L15" s="4">
        <f t="shared" si="0"/>
        <v>0.20170832428266017</v>
      </c>
      <c r="M15" s="4">
        <f t="shared" si="5"/>
        <v>0.98949791828636358</v>
      </c>
      <c r="N15" s="3">
        <f t="shared" si="6"/>
        <v>79.625139859546763</v>
      </c>
      <c r="O15" s="3">
        <f t="shared" si="7"/>
        <v>20.374860140453237</v>
      </c>
    </row>
    <row r="16" spans="1:15" x14ac:dyDescent="0.25">
      <c r="A16" s="2">
        <v>3320000</v>
      </c>
      <c r="B16" s="2">
        <v>-9.0509018999999996E-2</v>
      </c>
      <c r="C16" s="2">
        <v>0.17335562400000001</v>
      </c>
      <c r="D16" s="2">
        <v>0.124754913</v>
      </c>
      <c r="E16" s="2">
        <v>2.6561029999999999E-3</v>
      </c>
      <c r="F16" s="3"/>
      <c r="G16" s="3">
        <f t="shared" si="1"/>
        <v>3.32</v>
      </c>
      <c r="H16" s="3">
        <f t="shared" si="2"/>
        <v>1.4862042780894684</v>
      </c>
      <c r="I16" s="4">
        <f t="shared" si="3"/>
        <v>18.076878686436803</v>
      </c>
      <c r="J16" s="4">
        <f>IMABS('LoadResistor 2400 Ohm LossCalib'!G11)</f>
        <v>16.93</v>
      </c>
      <c r="K16" s="4">
        <f t="shared" si="4"/>
        <v>1.1468786864368035</v>
      </c>
      <c r="L16" s="4">
        <f t="shared" si="0"/>
        <v>0.16935120415705318</v>
      </c>
      <c r="M16" s="4">
        <f t="shared" si="5"/>
        <v>0.97752748227975028</v>
      </c>
      <c r="N16" s="3">
        <f t="shared" si="6"/>
        <v>79.844912955130411</v>
      </c>
      <c r="O16" s="3">
        <f t="shared" si="7"/>
        <v>20.155087044869589</v>
      </c>
    </row>
    <row r="17" spans="1:15" x14ac:dyDescent="0.25">
      <c r="A17" s="2">
        <v>3610000</v>
      </c>
      <c r="B17" s="2">
        <v>-8.6333006000000004E-2</v>
      </c>
      <c r="C17" s="2">
        <v>0.15919259099999999</v>
      </c>
      <c r="D17" s="2">
        <v>0.125042289</v>
      </c>
      <c r="E17" s="2">
        <v>-1.2112519999999999E-3</v>
      </c>
      <c r="F17" s="3"/>
      <c r="G17" s="3">
        <f t="shared" si="1"/>
        <v>3.61</v>
      </c>
      <c r="H17" s="3">
        <f t="shared" si="2"/>
        <v>1.4422879578948116</v>
      </c>
      <c r="I17" s="4">
        <f t="shared" si="3"/>
        <v>18.058454204071911</v>
      </c>
      <c r="J17" s="4">
        <f>IMABS('LoadResistor 2400 Ohm LossCalib'!G12)</f>
        <v>16.96</v>
      </c>
      <c r="K17" s="4">
        <f t="shared" si="4"/>
        <v>1.0984542040719099</v>
      </c>
      <c r="L17" s="4">
        <f t="shared" si="0"/>
        <v>0.14481767415024746</v>
      </c>
      <c r="M17" s="4">
        <f t="shared" si="5"/>
        <v>0.95363652992166237</v>
      </c>
      <c r="N17" s="3">
        <f t="shared" si="6"/>
        <v>80.285357766270153</v>
      </c>
      <c r="O17" s="3">
        <f t="shared" si="7"/>
        <v>19.714642233729847</v>
      </c>
    </row>
    <row r="18" spans="1:15" x14ac:dyDescent="0.25">
      <c r="A18" s="2">
        <v>3900000</v>
      </c>
      <c r="B18" s="2">
        <v>-8.3053417000000004E-2</v>
      </c>
      <c r="C18" s="2">
        <v>0.146710485</v>
      </c>
      <c r="D18" s="2">
        <v>0.12517572900000001</v>
      </c>
      <c r="E18" s="2">
        <v>-4.7256290000000003E-3</v>
      </c>
      <c r="F18" s="3"/>
      <c r="G18" s="3">
        <f t="shared" si="1"/>
        <v>3.9</v>
      </c>
      <c r="H18" s="3">
        <f t="shared" si="2"/>
        <v>1.4055455644118238</v>
      </c>
      <c r="I18" s="4">
        <f t="shared" si="3"/>
        <v>18.043412209813766</v>
      </c>
      <c r="J18" s="4">
        <f>IMABS('LoadResistor 2400 Ohm LossCalib'!G13)</f>
        <v>16.93</v>
      </c>
      <c r="K18" s="4">
        <f t="shared" si="4"/>
        <v>1.1134122098137667</v>
      </c>
      <c r="L18" s="4">
        <f t="shared" si="0"/>
        <v>0.12522254644193387</v>
      </c>
      <c r="M18" s="4">
        <f t="shared" si="5"/>
        <v>0.98818966337183278</v>
      </c>
      <c r="N18" s="3">
        <f t="shared" si="6"/>
        <v>79.649129497079727</v>
      </c>
      <c r="O18" s="3">
        <f t="shared" si="7"/>
        <v>20.350870502920273</v>
      </c>
    </row>
    <row r="19" spans="1:15" x14ac:dyDescent="0.25">
      <c r="A19" s="2">
        <v>4190000</v>
      </c>
      <c r="B19" s="2">
        <v>-8.0095923999999999E-2</v>
      </c>
      <c r="C19" s="2">
        <v>0.13612318000000001</v>
      </c>
      <c r="D19" s="2">
        <v>0.12523368000000001</v>
      </c>
      <c r="E19" s="2">
        <v>-8.1163199999999998E-3</v>
      </c>
      <c r="F19" s="3"/>
      <c r="G19" s="3">
        <f t="shared" si="1"/>
        <v>4.1900000000000004</v>
      </c>
      <c r="H19" s="3">
        <f t="shared" si="2"/>
        <v>1.3751261770341703</v>
      </c>
      <c r="I19" s="4">
        <f t="shared" si="3"/>
        <v>18.027373860057761</v>
      </c>
      <c r="J19" s="4">
        <f>IMABS('LoadResistor 2400 Ohm LossCalib'!G14)</f>
        <v>16.96</v>
      </c>
      <c r="K19" s="4">
        <f t="shared" si="4"/>
        <v>1.06737386005776</v>
      </c>
      <c r="L19" s="4">
        <f t="shared" si="0"/>
        <v>0.10970831622341949</v>
      </c>
      <c r="M19" s="4">
        <f t="shared" si="5"/>
        <v>0.95766554383434055</v>
      </c>
      <c r="N19" s="3">
        <f t="shared" si="6"/>
        <v>80.210910394967755</v>
      </c>
      <c r="O19" s="3">
        <f t="shared" si="7"/>
        <v>19.789089605032245</v>
      </c>
    </row>
    <row r="20" spans="1:15" x14ac:dyDescent="0.25">
      <c r="A20" s="2">
        <v>4480000</v>
      </c>
      <c r="B20" s="2">
        <v>-7.7437176999999996E-2</v>
      </c>
      <c r="C20" s="2">
        <v>0.126578792</v>
      </c>
      <c r="D20" s="2">
        <v>0.12513753699999999</v>
      </c>
      <c r="E20" s="2">
        <v>-1.1370695E-2</v>
      </c>
      <c r="F20" s="3"/>
      <c r="G20" s="3">
        <f t="shared" si="1"/>
        <v>4.4800000000000004</v>
      </c>
      <c r="H20" s="3">
        <f t="shared" si="2"/>
        <v>1.3484846299024276</v>
      </c>
      <c r="I20" s="4">
        <f t="shared" si="3"/>
        <v>18.016537407534422</v>
      </c>
      <c r="J20" s="4">
        <f>IMABS('LoadResistor 2400 Ohm LossCalib'!G15)</f>
        <v>16.940000000000001</v>
      </c>
      <c r="K20" s="4">
        <f t="shared" si="4"/>
        <v>1.0765374075344205</v>
      </c>
      <c r="L20" s="4">
        <f t="shared" si="0"/>
        <v>9.6694523798509541E-2</v>
      </c>
      <c r="M20" s="4">
        <f t="shared" si="5"/>
        <v>0.979842883735911</v>
      </c>
      <c r="N20" s="3">
        <f t="shared" si="6"/>
        <v>79.802355712868149</v>
      </c>
      <c r="O20" s="3">
        <f t="shared" si="7"/>
        <v>20.197644287131851</v>
      </c>
    </row>
    <row r="21" spans="1:15" x14ac:dyDescent="0.25">
      <c r="A21" s="2">
        <v>4770000</v>
      </c>
      <c r="B21" s="2">
        <v>-7.5690573999999997E-2</v>
      </c>
      <c r="C21" s="2">
        <v>0.1181764</v>
      </c>
      <c r="D21" s="2">
        <v>0.125024095</v>
      </c>
      <c r="E21" s="2">
        <v>-1.4414751E-2</v>
      </c>
      <c r="F21" s="3"/>
      <c r="G21" s="3">
        <f t="shared" si="1"/>
        <v>4.7699999999999996</v>
      </c>
      <c r="H21" s="3">
        <f t="shared" si="2"/>
        <v>1.326495475585568</v>
      </c>
      <c r="I21" s="4">
        <f t="shared" si="3"/>
        <v>18.002774679769658</v>
      </c>
      <c r="J21" s="4">
        <f>IMABS('LoadResistor 2400 Ohm LossCalib'!G16)</f>
        <v>16.93</v>
      </c>
      <c r="K21" s="4">
        <f t="shared" si="4"/>
        <v>1.0727746797696582</v>
      </c>
      <c r="L21" s="4">
        <f t="shared" si="0"/>
        <v>8.6386602098636717E-2</v>
      </c>
      <c r="M21" s="4">
        <f t="shared" si="5"/>
        <v>0.98638807767102155</v>
      </c>
      <c r="N21" s="3">
        <f t="shared" si="6"/>
        <v>79.682177234472661</v>
      </c>
      <c r="O21" s="3">
        <f t="shared" si="7"/>
        <v>20.317822765527339</v>
      </c>
    </row>
    <row r="22" spans="1:15" x14ac:dyDescent="0.25">
      <c r="A22" s="2">
        <v>5060000</v>
      </c>
      <c r="B22" s="2">
        <v>-7.3451600000000006E-2</v>
      </c>
      <c r="C22" s="2">
        <v>0.110174708</v>
      </c>
      <c r="D22" s="2">
        <v>0.124767906</v>
      </c>
      <c r="E22" s="2">
        <v>-1.7362352000000001E-2</v>
      </c>
      <c r="F22" s="3"/>
      <c r="G22" s="3">
        <f t="shared" si="1"/>
        <v>5.0599999999999996</v>
      </c>
      <c r="H22" s="3">
        <f t="shared" si="2"/>
        <v>1.3052483414613743</v>
      </c>
      <c r="I22" s="4">
        <f t="shared" si="3"/>
        <v>17.994646264438362</v>
      </c>
      <c r="J22" s="4">
        <f>IMABS('LoadResistor 2400 Ohm LossCalib'!G17)</f>
        <v>16.920000000000002</v>
      </c>
      <c r="K22" s="4">
        <f t="shared" si="4"/>
        <v>1.0746462644383605</v>
      </c>
      <c r="L22" s="4">
        <f t="shared" si="0"/>
        <v>7.682295105758398E-2</v>
      </c>
      <c r="M22" s="4">
        <f t="shared" si="5"/>
        <v>0.99782331338077657</v>
      </c>
      <c r="N22" s="3">
        <f t="shared" si="6"/>
        <v>79.472645231006766</v>
      </c>
      <c r="O22" s="3">
        <f t="shared" si="7"/>
        <v>20.527354768993234</v>
      </c>
    </row>
    <row r="23" spans="1:15" x14ac:dyDescent="0.25">
      <c r="A23" s="2">
        <v>5350000</v>
      </c>
      <c r="B23" s="2">
        <v>-7.2028360999999999E-2</v>
      </c>
      <c r="C23" s="2">
        <v>0.103135377</v>
      </c>
      <c r="D23" s="2">
        <v>0.12451553999999999</v>
      </c>
      <c r="E23" s="2">
        <v>-2.0243158000000001E-2</v>
      </c>
      <c r="F23" s="3"/>
      <c r="G23" s="3">
        <f t="shared" si="1"/>
        <v>5.35</v>
      </c>
      <c r="H23" s="3">
        <f t="shared" si="2"/>
        <v>1.2877992410845451</v>
      </c>
      <c r="I23" s="4">
        <f t="shared" si="3"/>
        <v>17.98223234821187</v>
      </c>
      <c r="J23" s="4">
        <f>IMABS('LoadResistor 2400 Ohm LossCalib'!G18)</f>
        <v>16.91</v>
      </c>
      <c r="K23" s="4">
        <f t="shared" si="4"/>
        <v>1.0722323482118696</v>
      </c>
      <c r="L23" s="4">
        <f t="shared" si="0"/>
        <v>6.9276670345806854E-2</v>
      </c>
      <c r="M23" s="4">
        <f t="shared" si="5"/>
        <v>1.0029556778660629</v>
      </c>
      <c r="N23" s="3">
        <f t="shared" si="6"/>
        <v>79.37878226888941</v>
      </c>
      <c r="O23" s="3">
        <f t="shared" si="7"/>
        <v>20.62121773111059</v>
      </c>
    </row>
    <row r="24" spans="1:15" x14ac:dyDescent="0.25">
      <c r="A24" s="2">
        <v>5640000</v>
      </c>
      <c r="B24" s="2">
        <v>-7.0486946999999994E-2</v>
      </c>
      <c r="C24" s="2">
        <v>9.6771195000000004E-2</v>
      </c>
      <c r="D24" s="2">
        <v>0.12426725700000001</v>
      </c>
      <c r="E24" s="2">
        <v>-2.2979233000000002E-2</v>
      </c>
      <c r="F24" s="3"/>
      <c r="G24" s="3">
        <f t="shared" si="1"/>
        <v>5.64</v>
      </c>
      <c r="H24" s="3">
        <f t="shared" si="2"/>
        <v>1.2720064693762618</v>
      </c>
      <c r="I24" s="4">
        <f t="shared" si="3"/>
        <v>17.96684306541955</v>
      </c>
      <c r="J24" s="4">
        <f>IMABS('LoadResistor 2400 Ohm LossCalib'!G19)</f>
        <v>16.91</v>
      </c>
      <c r="K24" s="4">
        <f t="shared" si="4"/>
        <v>1.0568430654195495</v>
      </c>
      <c r="L24" s="4">
        <f t="shared" si="0"/>
        <v>6.2698158754624589E-2</v>
      </c>
      <c r="M24" s="4">
        <f t="shared" si="5"/>
        <v>0.99414490666492494</v>
      </c>
      <c r="N24" s="3">
        <f t="shared" si="6"/>
        <v>79.539985839676845</v>
      </c>
      <c r="O24" s="3">
        <f t="shared" si="7"/>
        <v>20.460014160323155</v>
      </c>
    </row>
    <row r="25" spans="1:15" x14ac:dyDescent="0.25">
      <c r="A25" s="2">
        <v>5930000</v>
      </c>
      <c r="B25" s="2">
        <v>-6.8936593000000004E-2</v>
      </c>
      <c r="C25" s="2">
        <v>9.0626433000000006E-2</v>
      </c>
      <c r="D25" s="2">
        <v>0.12391833200000001</v>
      </c>
      <c r="E25" s="2">
        <v>-2.5667568000000002E-2</v>
      </c>
      <c r="F25" s="3"/>
      <c r="G25" s="3">
        <f t="shared" si="1"/>
        <v>5.93</v>
      </c>
      <c r="H25" s="3">
        <f t="shared" si="2"/>
        <v>1.2569943011751443</v>
      </c>
      <c r="I25" s="4">
        <f t="shared" si="3"/>
        <v>17.954845266289716</v>
      </c>
      <c r="J25" s="4">
        <f>IMABS('LoadResistor 2400 Ohm LossCalib'!G20)</f>
        <v>16.899999999999999</v>
      </c>
      <c r="K25" s="4">
        <f t="shared" si="4"/>
        <v>1.0548452662897176</v>
      </c>
      <c r="L25" s="4">
        <f t="shared" si="0"/>
        <v>5.6676249431438432E-2</v>
      </c>
      <c r="M25" s="4">
        <f t="shared" si="5"/>
        <v>0.99816901685827919</v>
      </c>
      <c r="N25" s="3">
        <f t="shared" si="6"/>
        <v>79.466319367447255</v>
      </c>
      <c r="O25" s="3">
        <f t="shared" si="7"/>
        <v>20.533680632552745</v>
      </c>
    </row>
    <row r="26" spans="1:15" x14ac:dyDescent="0.25">
      <c r="A26" s="2">
        <v>6220000</v>
      </c>
      <c r="B26" s="2">
        <v>-6.7915118999999996E-2</v>
      </c>
      <c r="C26" s="2">
        <v>8.4952369E-2</v>
      </c>
      <c r="D26" s="2">
        <v>0.123556055</v>
      </c>
      <c r="E26" s="2">
        <v>-2.8415462999999998E-2</v>
      </c>
      <c r="F26" s="3"/>
      <c r="G26" s="3">
        <f t="shared" si="1"/>
        <v>6.22</v>
      </c>
      <c r="H26" s="3">
        <f t="shared" si="2"/>
        <v>1.2440717511666832</v>
      </c>
      <c r="I26" s="4">
        <f t="shared" si="3"/>
        <v>17.938885385771556</v>
      </c>
      <c r="J26" s="4">
        <f>IMABS('LoadResistor 2400 Ohm LossCalib'!G21)</f>
        <v>16.88</v>
      </c>
      <c r="K26" s="4">
        <f t="shared" si="4"/>
        <v>1.058885385771557</v>
      </c>
      <c r="L26" s="4">
        <f t="shared" si="0"/>
        <v>5.1680574676121499E-2</v>
      </c>
      <c r="M26" s="4">
        <f t="shared" si="5"/>
        <v>1.0072048110954355</v>
      </c>
      <c r="N26" s="3">
        <f t="shared" si="6"/>
        <v>79.301156121959096</v>
      </c>
      <c r="O26" s="3">
        <f t="shared" si="7"/>
        <v>20.698843878040904</v>
      </c>
    </row>
    <row r="27" spans="1:15" x14ac:dyDescent="0.25">
      <c r="A27" s="2">
        <v>6510000</v>
      </c>
      <c r="B27" s="2">
        <v>-6.7193902999999999E-2</v>
      </c>
      <c r="C27" s="2">
        <v>7.9770862999999997E-2</v>
      </c>
      <c r="D27" s="2">
        <v>0.123298428</v>
      </c>
      <c r="E27" s="2">
        <v>-3.0884518999999999E-2</v>
      </c>
      <c r="F27" s="3"/>
      <c r="G27" s="3">
        <f t="shared" si="1"/>
        <v>6.51</v>
      </c>
      <c r="H27" s="3">
        <f t="shared" si="2"/>
        <v>1.2328895348221633</v>
      </c>
      <c r="I27" s="4">
        <f t="shared" si="3"/>
        <v>17.916565895931534</v>
      </c>
      <c r="J27" s="4">
        <f>IMABS('LoadResistor 2400 Ohm LossCalib'!G22)</f>
        <v>16.87</v>
      </c>
      <c r="K27" s="4">
        <f t="shared" si="4"/>
        <v>1.0465658959315327</v>
      </c>
      <c r="L27" s="4">
        <f t="shared" si="0"/>
        <v>4.7503190134574519E-2</v>
      </c>
      <c r="M27" s="4">
        <f t="shared" si="5"/>
        <v>0.99906270579695822</v>
      </c>
      <c r="N27" s="3">
        <f t="shared" si="6"/>
        <v>79.449968511741005</v>
      </c>
      <c r="O27" s="3">
        <f t="shared" si="7"/>
        <v>20.550031488258995</v>
      </c>
    </row>
    <row r="28" spans="1:15" x14ac:dyDescent="0.25">
      <c r="A28" s="2">
        <v>6800000</v>
      </c>
      <c r="B28" s="2">
        <v>-6.6658698000000002E-2</v>
      </c>
      <c r="C28" s="2">
        <v>7.4840201999999995E-2</v>
      </c>
      <c r="D28" s="2">
        <v>0.123084992</v>
      </c>
      <c r="E28" s="2">
        <v>-3.3685430000000002E-2</v>
      </c>
      <c r="F28" s="3"/>
      <c r="G28" s="3">
        <f t="shared" si="1"/>
        <v>6.8</v>
      </c>
      <c r="H28" s="3">
        <f t="shared" si="2"/>
        <v>1.222770364751171</v>
      </c>
      <c r="I28" s="4">
        <f t="shared" si="3"/>
        <v>17.882222791937</v>
      </c>
      <c r="J28" s="4">
        <f>IMABS('LoadResistor 2400 Ohm LossCalib'!G23)</f>
        <v>16.88</v>
      </c>
      <c r="K28" s="4">
        <f t="shared" si="4"/>
        <v>1.002222791937001</v>
      </c>
      <c r="L28" s="4">
        <f t="shared" si="0"/>
        <v>4.3842998955084783E-2</v>
      </c>
      <c r="M28" s="4">
        <f t="shared" si="5"/>
        <v>0.95837979298191622</v>
      </c>
      <c r="N28" s="3">
        <f t="shared" si="6"/>
        <v>80.197719837417154</v>
      </c>
      <c r="O28" s="3">
        <f t="shared" si="7"/>
        <v>19.802280162582846</v>
      </c>
    </row>
    <row r="29" spans="1:15" x14ac:dyDescent="0.25">
      <c r="A29" s="2">
        <v>7090000</v>
      </c>
      <c r="B29" s="2">
        <v>-6.6240361999999997E-2</v>
      </c>
      <c r="C29" s="2">
        <v>7.0585309999999998E-2</v>
      </c>
      <c r="D29" s="2">
        <v>0.12191392400000001</v>
      </c>
      <c r="E29" s="2">
        <v>-3.6145749999999997E-2</v>
      </c>
      <c r="F29" s="3"/>
      <c r="G29" s="3">
        <f t="shared" si="1"/>
        <v>7.09</v>
      </c>
      <c r="H29" s="3">
        <f t="shared" si="2"/>
        <v>1.2143468481558612</v>
      </c>
      <c r="I29" s="4">
        <f t="shared" si="3"/>
        <v>17.913028692388867</v>
      </c>
      <c r="J29" s="4">
        <f>IMABS('LoadResistor 2400 Ohm LossCalib'!G24)</f>
        <v>16.88</v>
      </c>
      <c r="K29" s="4">
        <f t="shared" si="4"/>
        <v>1.0330286923888679</v>
      </c>
      <c r="L29" s="4">
        <f t="shared" si="0"/>
        <v>4.0885554508605454E-2</v>
      </c>
      <c r="M29" s="4">
        <f t="shared" si="5"/>
        <v>0.99214313788026243</v>
      </c>
      <c r="N29" s="3">
        <f t="shared" si="6"/>
        <v>79.576656202160464</v>
      </c>
      <c r="O29" s="3">
        <f t="shared" si="7"/>
        <v>20.423343797839536</v>
      </c>
    </row>
    <row r="30" spans="1:15" x14ac:dyDescent="0.25">
      <c r="A30" s="2">
        <v>7380000</v>
      </c>
      <c r="B30" s="2">
        <v>-6.5588681999999995E-2</v>
      </c>
      <c r="C30" s="2">
        <v>6.6081367000000002E-2</v>
      </c>
      <c r="D30" s="2">
        <v>0.121197976</v>
      </c>
      <c r="E30" s="2">
        <v>-3.8423343999999998E-2</v>
      </c>
      <c r="F30" s="3"/>
      <c r="G30" s="3">
        <f t="shared" si="1"/>
        <v>7.38</v>
      </c>
      <c r="H30" s="3">
        <f t="shared" si="2"/>
        <v>1.2053280282876193</v>
      </c>
      <c r="I30" s="4">
        <f t="shared" si="3"/>
        <v>17.914161573251977</v>
      </c>
      <c r="J30" s="4">
        <f>IMABS('LoadResistor 2400 Ohm LossCalib'!G25)</f>
        <v>16.96</v>
      </c>
      <c r="K30" s="4">
        <f t="shared" si="4"/>
        <v>0.95416157325197659</v>
      </c>
      <c r="L30" s="4">
        <f t="shared" si="0"/>
        <v>3.7811472678013963E-2</v>
      </c>
      <c r="M30" s="4">
        <f t="shared" si="5"/>
        <v>0.9163501005739626</v>
      </c>
      <c r="N30" s="3">
        <f t="shared" si="6"/>
        <v>80.977616569325122</v>
      </c>
      <c r="O30" s="3">
        <f t="shared" si="7"/>
        <v>19.022383430674878</v>
      </c>
    </row>
    <row r="31" spans="1:15" x14ac:dyDescent="0.25">
      <c r="A31" s="2">
        <v>7670000</v>
      </c>
      <c r="B31" s="2">
        <v>-6.5291918000000004E-2</v>
      </c>
      <c r="C31" s="2">
        <v>6.2157269000000001E-2</v>
      </c>
      <c r="D31" s="2">
        <v>0.12047476999999999</v>
      </c>
      <c r="E31" s="2">
        <v>-4.0885976999999997E-2</v>
      </c>
      <c r="F31" s="3"/>
      <c r="G31" s="3">
        <f t="shared" si="1"/>
        <v>7.67</v>
      </c>
      <c r="H31" s="3">
        <f t="shared" si="2"/>
        <v>1.1981583438408971</v>
      </c>
      <c r="I31" s="4">
        <f t="shared" si="3"/>
        <v>17.908649361908623</v>
      </c>
      <c r="J31" s="4">
        <f>IMABS('LoadResistor 2400 Ohm LossCalib'!G26)</f>
        <v>16.95</v>
      </c>
      <c r="K31" s="4">
        <f t="shared" si="4"/>
        <v>0.95864936190862338</v>
      </c>
      <c r="L31" s="4">
        <f t="shared" si="0"/>
        <v>3.5437392334826852E-2</v>
      </c>
      <c r="M31" s="4">
        <f t="shared" si="5"/>
        <v>0.92321196957379648</v>
      </c>
      <c r="N31" s="3">
        <f t="shared" si="6"/>
        <v>80.849772656874336</v>
      </c>
      <c r="O31" s="3">
        <f t="shared" si="7"/>
        <v>19.150227343125664</v>
      </c>
    </row>
    <row r="32" spans="1:15" x14ac:dyDescent="0.25">
      <c r="A32" s="2">
        <v>7960000</v>
      </c>
      <c r="B32" s="2">
        <v>-6.5420470999999994E-2</v>
      </c>
      <c r="C32" s="2">
        <v>5.8442119000000001E-2</v>
      </c>
      <c r="D32" s="2">
        <v>0.119853049</v>
      </c>
      <c r="E32" s="2">
        <v>-4.3212822999999997E-2</v>
      </c>
      <c r="F32" s="3"/>
      <c r="G32" s="3">
        <f t="shared" si="1"/>
        <v>7.96</v>
      </c>
      <c r="H32" s="3">
        <f t="shared" si="2"/>
        <v>1.1923165136788088</v>
      </c>
      <c r="I32" s="4">
        <f t="shared" si="3"/>
        <v>17.89625252278768</v>
      </c>
      <c r="J32" s="4">
        <f>IMABS('LoadResistor 2400 Ohm LossCalib'!G27)</f>
        <v>16.96</v>
      </c>
      <c r="K32" s="4">
        <f t="shared" si="4"/>
        <v>0.93625252278767945</v>
      </c>
      <c r="L32" s="4">
        <f t="shared" si="0"/>
        <v>3.3549600727346085E-2</v>
      </c>
      <c r="M32" s="4">
        <f t="shared" si="5"/>
        <v>0.90270292206033331</v>
      </c>
      <c r="N32" s="3">
        <f t="shared" si="6"/>
        <v>81.232479157237648</v>
      </c>
      <c r="O32" s="3">
        <f t="shared" si="7"/>
        <v>18.767520842762352</v>
      </c>
    </row>
    <row r="33" spans="1:15" x14ac:dyDescent="0.25">
      <c r="A33" s="2">
        <v>8250000</v>
      </c>
      <c r="B33" s="2">
        <v>-6.5224163000000002E-2</v>
      </c>
      <c r="C33" s="2">
        <v>5.4802849000000001E-2</v>
      </c>
      <c r="D33" s="2">
        <v>0.119037352</v>
      </c>
      <c r="E33" s="2">
        <v>-4.5539148000000002E-2</v>
      </c>
      <c r="F33" s="3"/>
      <c r="G33" s="3">
        <f t="shared" si="1"/>
        <v>8.25</v>
      </c>
      <c r="H33" s="3">
        <f t="shared" si="2"/>
        <v>1.1862492362254375</v>
      </c>
      <c r="I33" s="4">
        <f t="shared" si="3"/>
        <v>17.893149016893496</v>
      </c>
      <c r="J33" s="4">
        <f>IMABS('LoadResistor 2400 Ohm LossCalib'!G28)</f>
        <v>16.96</v>
      </c>
      <c r="K33" s="4">
        <f t="shared" si="4"/>
        <v>0.93314901689349483</v>
      </c>
      <c r="L33" s="4">
        <f t="shared" si="0"/>
        <v>3.1634043886568555E-2</v>
      </c>
      <c r="M33" s="4">
        <f t="shared" si="5"/>
        <v>0.90151497300692629</v>
      </c>
      <c r="N33" s="3">
        <f t="shared" si="6"/>
        <v>81.254702153392174</v>
      </c>
      <c r="O33" s="3">
        <f t="shared" si="7"/>
        <v>18.745297846607826</v>
      </c>
    </row>
    <row r="34" spans="1:15" x14ac:dyDescent="0.25">
      <c r="A34" s="2">
        <v>8540000</v>
      </c>
      <c r="B34" s="2">
        <v>-6.5297506000000005E-2</v>
      </c>
      <c r="C34" s="2">
        <v>5.1828647999999998E-2</v>
      </c>
      <c r="D34" s="2">
        <v>0.118199609</v>
      </c>
      <c r="E34" s="2">
        <v>-4.7911383000000002E-2</v>
      </c>
      <c r="F34" s="3"/>
      <c r="G34" s="3">
        <f t="shared" si="1"/>
        <v>8.5399999999999991</v>
      </c>
      <c r="H34" s="3">
        <f t="shared" si="2"/>
        <v>1.1818971228413289</v>
      </c>
      <c r="I34" s="4">
        <f t="shared" si="3"/>
        <v>17.887019260492721</v>
      </c>
      <c r="J34" s="4">
        <f>IMABS('LoadResistor 2400 Ohm LossCalib'!G29)</f>
        <v>16.899999999999999</v>
      </c>
      <c r="K34" s="4">
        <f t="shared" si="4"/>
        <v>0.98701926049272259</v>
      </c>
      <c r="L34" s="4">
        <f t="shared" si="0"/>
        <v>3.0288724673953805E-2</v>
      </c>
      <c r="M34" s="4">
        <f t="shared" si="5"/>
        <v>0.95673053581876877</v>
      </c>
      <c r="N34" s="3">
        <f t="shared" si="6"/>
        <v>80.228181145837624</v>
      </c>
      <c r="O34" s="3">
        <f t="shared" si="7"/>
        <v>19.771818854162376</v>
      </c>
    </row>
    <row r="35" spans="1:15" x14ac:dyDescent="0.25">
      <c r="A35" s="2">
        <v>8830000</v>
      </c>
      <c r="B35" s="2">
        <v>-6.5304443000000004E-2</v>
      </c>
      <c r="C35" s="2">
        <v>4.8910177999999999E-2</v>
      </c>
      <c r="D35" s="2">
        <v>0.11744800900000001</v>
      </c>
      <c r="E35" s="2">
        <v>-5.0181499999999997E-2</v>
      </c>
      <c r="F35" s="3"/>
      <c r="G35" s="3">
        <f t="shared" si="1"/>
        <v>8.83</v>
      </c>
      <c r="H35" s="3">
        <f t="shared" si="2"/>
        <v>1.1776758766523787</v>
      </c>
      <c r="I35" s="4">
        <f t="shared" si="3"/>
        <v>17.874869895673655</v>
      </c>
      <c r="J35" s="4">
        <f>IMABS('LoadResistor 2400 Ohm LossCalib'!G30)</f>
        <v>16.91</v>
      </c>
      <c r="K35" s="4">
        <f t="shared" si="4"/>
        <v>0.96486989567365455</v>
      </c>
      <c r="L35" s="4">
        <f t="shared" si="0"/>
        <v>2.9007100019720275E-2</v>
      </c>
      <c r="M35" s="4">
        <f t="shared" si="5"/>
        <v>0.93586279565393427</v>
      </c>
      <c r="N35" s="3">
        <f t="shared" si="6"/>
        <v>80.61460316044581</v>
      </c>
      <c r="O35" s="3">
        <f t="shared" si="7"/>
        <v>19.38539683955419</v>
      </c>
    </row>
    <row r="36" spans="1:15" x14ac:dyDescent="0.25">
      <c r="A36" s="2">
        <v>9120000</v>
      </c>
      <c r="B36" s="2">
        <v>-6.5567529999999999E-2</v>
      </c>
      <c r="C36" s="2">
        <v>4.6182478999999999E-2</v>
      </c>
      <c r="D36" s="2">
        <v>0.11657071099999999</v>
      </c>
      <c r="E36" s="2">
        <v>-5.2394516000000002E-2</v>
      </c>
      <c r="F36" s="3"/>
      <c r="G36" s="3">
        <f t="shared" si="1"/>
        <v>9.1199999999999992</v>
      </c>
      <c r="H36" s="3">
        <f t="shared" si="2"/>
        <v>1.1743840021977427</v>
      </c>
      <c r="I36" s="4">
        <f t="shared" si="3"/>
        <v>17.869096829763656</v>
      </c>
      <c r="J36" s="4">
        <f>IMABS('LoadResistor 2400 Ohm LossCalib'!G31)</f>
        <v>16.93</v>
      </c>
      <c r="K36" s="4">
        <f t="shared" si="4"/>
        <v>0.93909682976365616</v>
      </c>
      <c r="L36" s="4">
        <f t="shared" si="0"/>
        <v>2.8023703943028385E-2</v>
      </c>
      <c r="M36" s="4">
        <f t="shared" si="5"/>
        <v>0.91107312582062783</v>
      </c>
      <c r="N36" s="3">
        <f t="shared" si="6"/>
        <v>81.076069709026129</v>
      </c>
      <c r="O36" s="3">
        <f t="shared" si="7"/>
        <v>18.923930290973871</v>
      </c>
    </row>
    <row r="37" spans="1:15" x14ac:dyDescent="0.25">
      <c r="A37" s="2">
        <v>9410000</v>
      </c>
      <c r="B37" s="2">
        <v>-6.5579496000000001E-2</v>
      </c>
      <c r="C37" s="9">
        <v>4.3473220999999999E-2</v>
      </c>
      <c r="D37" s="2">
        <v>0.115616701</v>
      </c>
      <c r="E37" s="2">
        <v>-5.4677075999999998E-2</v>
      </c>
      <c r="F37" s="3"/>
      <c r="G37" s="3">
        <f t="shared" si="1"/>
        <v>9.41</v>
      </c>
      <c r="H37" s="3">
        <f t="shared" si="2"/>
        <v>1.1707991509446252</v>
      </c>
      <c r="I37" s="4">
        <f t="shared" si="3"/>
        <v>17.86301545298674</v>
      </c>
      <c r="J37" s="4">
        <f>IMABS('LoadResistor 2400 Ohm LossCalib'!G32)</f>
        <v>16.89</v>
      </c>
      <c r="K37" s="4">
        <f t="shared" si="4"/>
        <v>0.97301545298673986</v>
      </c>
      <c r="L37" s="4">
        <f t="shared" si="0"/>
        <v>2.6968959449591535E-2</v>
      </c>
      <c r="M37" s="4">
        <f t="shared" si="5"/>
        <v>0.94604649353714831</v>
      </c>
      <c r="N37" s="3">
        <f t="shared" si="6"/>
        <v>80.425792796015813</v>
      </c>
      <c r="O37" s="3">
        <f t="shared" si="7"/>
        <v>19.574207203984187</v>
      </c>
    </row>
    <row r="38" spans="1:15" x14ac:dyDescent="0.25">
      <c r="A38" s="2">
        <v>9700000</v>
      </c>
      <c r="B38" s="2">
        <v>-6.6248238000000001E-2</v>
      </c>
      <c r="C38" s="2">
        <v>4.0714203999999997E-2</v>
      </c>
      <c r="D38" s="2">
        <v>0.11466179</v>
      </c>
      <c r="E38" s="2">
        <v>-5.6765525999999997E-2</v>
      </c>
      <c r="F38" s="3"/>
      <c r="G38" s="3">
        <f t="shared" si="1"/>
        <v>9.6999999999999993</v>
      </c>
      <c r="H38" s="3">
        <f t="shared" si="2"/>
        <v>1.1686307444165291</v>
      </c>
      <c r="I38" s="4">
        <f t="shared" si="3"/>
        <v>17.859605788777955</v>
      </c>
      <c r="J38" s="4">
        <f>IMABS('LoadResistor 2400 Ohm LossCalib'!G33)</f>
        <v>16.91</v>
      </c>
      <c r="K38" s="4">
        <f t="shared" si="4"/>
        <v>0.94960578877795498</v>
      </c>
      <c r="L38" s="4">
        <f t="shared" si="0"/>
        <v>2.6339219421064701E-2</v>
      </c>
      <c r="M38" s="4">
        <f t="shared" si="5"/>
        <v>0.92326656935689033</v>
      </c>
      <c r="N38" s="3">
        <f t="shared" si="6"/>
        <v>80.848756214693864</v>
      </c>
      <c r="O38" s="3">
        <f t="shared" si="7"/>
        <v>19.151243785306136</v>
      </c>
    </row>
    <row r="39" spans="1:15" x14ac:dyDescent="0.25">
      <c r="A39" s="2">
        <v>9990000</v>
      </c>
      <c r="B39" s="2">
        <v>-6.6494270999999994E-2</v>
      </c>
      <c r="C39" s="2">
        <v>3.8763098000000003E-2</v>
      </c>
      <c r="D39" s="2">
        <v>0.113628596</v>
      </c>
      <c r="E39" s="2">
        <v>-5.9022537999999999E-2</v>
      </c>
      <c r="F39" s="3"/>
      <c r="G39" s="3">
        <f t="shared" si="1"/>
        <v>9.99</v>
      </c>
      <c r="H39" s="3">
        <f t="shared" si="2"/>
        <v>1.1667720067266629</v>
      </c>
      <c r="I39" s="4">
        <f t="shared" si="3"/>
        <v>17.852854579955508</v>
      </c>
      <c r="J39" s="4">
        <f>IMABS('LoadResistor 2400 Ohm LossCalib'!G34)</f>
        <v>16.93</v>
      </c>
      <c r="K39" s="4">
        <f t="shared" si="4"/>
        <v>0.92285457995550857</v>
      </c>
      <c r="L39" s="4">
        <f t="shared" si="0"/>
        <v>2.5804400231304002E-2</v>
      </c>
      <c r="M39" s="4">
        <f t="shared" si="5"/>
        <v>0.89705017972420453</v>
      </c>
      <c r="N39" s="3">
        <f t="shared" si="6"/>
        <v>81.338279543712673</v>
      </c>
      <c r="O39" s="3">
        <f t="shared" si="7"/>
        <v>18.661720456287327</v>
      </c>
    </row>
    <row r="40" spans="1:15" x14ac:dyDescent="0.25">
      <c r="A40" s="2">
        <v>10280000</v>
      </c>
      <c r="B40" s="2">
        <v>-6.6868469E-2</v>
      </c>
      <c r="C40" s="2">
        <v>3.7120203999999997E-2</v>
      </c>
      <c r="D40" s="2">
        <v>0.11250995</v>
      </c>
      <c r="E40" s="2">
        <v>-6.1111301E-2</v>
      </c>
      <c r="F40" s="3"/>
      <c r="G40" s="3">
        <f t="shared" si="1"/>
        <v>10.28</v>
      </c>
      <c r="H40" s="3">
        <f t="shared" si="2"/>
        <v>1.1656288717858239</v>
      </c>
      <c r="I40" s="4">
        <f t="shared" si="3"/>
        <v>17.853394427994012</v>
      </c>
      <c r="J40" s="4">
        <f>IMABS('LoadResistor 2400 Ohm LossCalib'!G35)</f>
        <v>16.87</v>
      </c>
      <c r="K40" s="4">
        <f t="shared" si="4"/>
        <v>0.98339442799401056</v>
      </c>
      <c r="L40" s="4">
        <f t="shared" si="0"/>
        <v>2.5477780944578522E-2</v>
      </c>
      <c r="M40" s="4">
        <f t="shared" si="5"/>
        <v>0.95791664704943202</v>
      </c>
      <c r="N40" s="3">
        <f t="shared" si="6"/>
        <v>80.20627284232387</v>
      </c>
      <c r="O40" s="3">
        <f t="shared" si="7"/>
        <v>19.79372715767613</v>
      </c>
    </row>
    <row r="41" spans="1:15" x14ac:dyDescent="0.25">
      <c r="A41" s="2">
        <v>10570000</v>
      </c>
      <c r="B41" s="2">
        <v>-6.7031450000000006E-2</v>
      </c>
      <c r="C41" s="2">
        <v>3.5136054999999999E-2</v>
      </c>
      <c r="D41" s="2">
        <v>0.11141915600000001</v>
      </c>
      <c r="E41" s="2">
        <v>-6.3195249999999994E-2</v>
      </c>
      <c r="F41" s="3"/>
      <c r="G41" s="3">
        <f t="shared" si="1"/>
        <v>10.57</v>
      </c>
      <c r="H41" s="3">
        <f t="shared" si="2"/>
        <v>1.163757379126694</v>
      </c>
      <c r="I41" s="4">
        <f t="shared" si="3"/>
        <v>17.849478479113603</v>
      </c>
      <c r="J41" s="4">
        <f>IMABS('LoadResistor 2400 Ohm LossCalib'!G36)</f>
        <v>16.91</v>
      </c>
      <c r="K41" s="4">
        <f t="shared" si="4"/>
        <v>0.93947847911360327</v>
      </c>
      <c r="L41" s="4">
        <f t="shared" si="0"/>
        <v>2.4946848561445797E-2</v>
      </c>
      <c r="M41" s="4">
        <f t="shared" si="5"/>
        <v>0.91453163055215747</v>
      </c>
      <c r="N41" s="3">
        <f t="shared" si="6"/>
        <v>81.011530470574229</v>
      </c>
      <c r="O41" s="3">
        <f t="shared" si="7"/>
        <v>18.988469529425771</v>
      </c>
    </row>
    <row r="42" spans="1:15" x14ac:dyDescent="0.25">
      <c r="A42" s="2">
        <v>10860000</v>
      </c>
      <c r="B42" s="2">
        <v>-6.7503808999999998E-2</v>
      </c>
      <c r="C42" s="2">
        <v>3.3758804000000003E-2</v>
      </c>
      <c r="D42" s="2">
        <v>0.110299117</v>
      </c>
      <c r="E42" s="2">
        <v>-6.5379932000000002E-2</v>
      </c>
      <c r="F42" s="3"/>
      <c r="G42" s="3">
        <f t="shared" si="1"/>
        <v>10.86</v>
      </c>
      <c r="H42" s="3">
        <f t="shared" si="2"/>
        <v>1.1632721865479199</v>
      </c>
      <c r="I42" s="4">
        <f t="shared" si="3"/>
        <v>17.840868086593058</v>
      </c>
      <c r="J42" s="4">
        <f>IMABS('LoadResistor 2400 Ohm LossCalib'!G37)</f>
        <v>16.89</v>
      </c>
      <c r="K42" s="4">
        <f t="shared" si="4"/>
        <v>0.95086808659305788</v>
      </c>
      <c r="L42" s="4">
        <f t="shared" si="0"/>
        <v>2.4809973712506553E-2</v>
      </c>
      <c r="M42" s="4">
        <f t="shared" si="5"/>
        <v>0.92605811288055129</v>
      </c>
      <c r="N42" s="3">
        <f t="shared" si="6"/>
        <v>80.796805220216754</v>
      </c>
      <c r="O42" s="3">
        <f t="shared" si="7"/>
        <v>19.203194779783246</v>
      </c>
    </row>
    <row r="43" spans="1:15" x14ac:dyDescent="0.25">
      <c r="A43" s="2">
        <v>11150000</v>
      </c>
      <c r="B43" s="2">
        <v>-6.7873470000000005E-2</v>
      </c>
      <c r="C43" s="2">
        <v>3.2197322E-2</v>
      </c>
      <c r="D43" s="2">
        <v>0.10913062799999999</v>
      </c>
      <c r="E43" s="2">
        <v>-6.7397303000000006E-2</v>
      </c>
      <c r="F43" s="3"/>
      <c r="G43" s="3">
        <f t="shared" si="1"/>
        <v>11.15</v>
      </c>
      <c r="H43" s="3">
        <f t="shared" si="2"/>
        <v>1.1624498705125217</v>
      </c>
      <c r="I43" s="4">
        <f t="shared" si="3"/>
        <v>17.837841918464811</v>
      </c>
      <c r="J43" s="4">
        <f>IMABS('LoadResistor 2400 Ohm LossCalib'!G38)</f>
        <v>16.97</v>
      </c>
      <c r="K43" s="4">
        <f t="shared" si="4"/>
        <v>0.86784191846481207</v>
      </c>
      <c r="L43" s="4">
        <f t="shared" si="0"/>
        <v>2.4578722698026419E-2</v>
      </c>
      <c r="M43" s="4">
        <f t="shared" si="5"/>
        <v>0.84326319576678566</v>
      </c>
      <c r="N43" s="3">
        <f t="shared" si="6"/>
        <v>82.351910785934564</v>
      </c>
      <c r="O43" s="3">
        <f t="shared" si="7"/>
        <v>17.648089214065436</v>
      </c>
    </row>
    <row r="44" spans="1:15" x14ac:dyDescent="0.25">
      <c r="A44" s="2">
        <v>11440000</v>
      </c>
      <c r="B44" s="2">
        <v>-6.8332149999999994E-2</v>
      </c>
      <c r="C44" s="2">
        <v>3.1020374E-2</v>
      </c>
      <c r="D44" s="2">
        <v>0.107979461</v>
      </c>
      <c r="E44" s="2">
        <v>-6.9434568000000002E-2</v>
      </c>
      <c r="F44" s="3"/>
      <c r="G44" s="3">
        <f t="shared" si="1"/>
        <v>11.44</v>
      </c>
      <c r="H44" s="3">
        <f t="shared" si="2"/>
        <v>1.1622641497055466</v>
      </c>
      <c r="I44" s="4">
        <f t="shared" si="3"/>
        <v>17.830237338751793</v>
      </c>
      <c r="J44" s="4">
        <f>IMABS('LoadResistor 2400 Ohm LossCalib'!G39)</f>
        <v>16.940000000000001</v>
      </c>
      <c r="K44" s="4">
        <f t="shared" si="4"/>
        <v>0.8902373387517919</v>
      </c>
      <c r="L44" s="4">
        <f t="shared" si="0"/>
        <v>2.4526621348549119E-2</v>
      </c>
      <c r="M44" s="4">
        <f t="shared" si="5"/>
        <v>0.86571071740324279</v>
      </c>
      <c r="N44" s="3">
        <f t="shared" si="6"/>
        <v>81.927353913519411</v>
      </c>
      <c r="O44" s="3">
        <f t="shared" si="7"/>
        <v>18.072646086480589</v>
      </c>
    </row>
    <row r="45" spans="1:15" x14ac:dyDescent="0.25">
      <c r="A45" s="2">
        <v>11730000</v>
      </c>
      <c r="B45" s="2">
        <v>-6.8701929999999994E-2</v>
      </c>
      <c r="C45" s="2">
        <v>3.0253740000000001E-2</v>
      </c>
      <c r="D45" s="2">
        <v>0.10670942</v>
      </c>
      <c r="E45" s="2">
        <v>-7.1431606999999994E-2</v>
      </c>
      <c r="F45" s="3"/>
      <c r="G45" s="3">
        <f t="shared" si="1"/>
        <v>11.73</v>
      </c>
      <c r="H45" s="3">
        <f t="shared" si="2"/>
        <v>1.1623217346491297</v>
      </c>
      <c r="I45" s="4">
        <f t="shared" si="3"/>
        <v>17.827958105823953</v>
      </c>
      <c r="J45" s="4">
        <f>IMABS('LoadResistor 2400 Ohm LossCalib'!G40)</f>
        <v>16.89</v>
      </c>
      <c r="K45" s="4">
        <f t="shared" si="4"/>
        <v>0.93795810582395234</v>
      </c>
      <c r="L45" s="4">
        <f t="shared" si="0"/>
        <v>2.4542770985301082E-2</v>
      </c>
      <c r="M45" s="4">
        <f t="shared" si="5"/>
        <v>0.91341533483865123</v>
      </c>
      <c r="N45" s="3">
        <f t="shared" si="6"/>
        <v>81.032356074224694</v>
      </c>
      <c r="O45" s="3">
        <f t="shared" si="7"/>
        <v>18.967643925775306</v>
      </c>
    </row>
    <row r="46" spans="1:15" x14ac:dyDescent="0.25">
      <c r="A46" s="2">
        <v>12020000</v>
      </c>
      <c r="B46" s="2">
        <v>-6.8997166999999998E-2</v>
      </c>
      <c r="C46" s="2">
        <v>2.9251163E-2</v>
      </c>
      <c r="D46" s="2">
        <v>0.105376049</v>
      </c>
      <c r="E46" s="2">
        <v>-7.3431863999999999E-2</v>
      </c>
      <c r="F46" s="3"/>
      <c r="G46" s="3">
        <f t="shared" si="1"/>
        <v>12.02</v>
      </c>
      <c r="H46" s="3">
        <f t="shared" si="2"/>
        <v>1.1620256028182572</v>
      </c>
      <c r="I46" s="4">
        <f t="shared" si="3"/>
        <v>17.826121283143589</v>
      </c>
      <c r="J46" s="4">
        <f>IMABS('LoadResistor 2400 Ohm LossCalib'!G41)</f>
        <v>16.95</v>
      </c>
      <c r="K46" s="4">
        <f t="shared" si="4"/>
        <v>0.87612128314358984</v>
      </c>
      <c r="L46" s="4">
        <f t="shared" si="0"/>
        <v>2.4459769069355861E-2</v>
      </c>
      <c r="M46" s="4">
        <f t="shared" si="5"/>
        <v>0.85166151407423396</v>
      </c>
      <c r="N46" s="3">
        <f t="shared" si="6"/>
        <v>82.19281383672859</v>
      </c>
      <c r="O46" s="3">
        <f t="shared" si="7"/>
        <v>17.80718616327141</v>
      </c>
    </row>
    <row r="47" spans="1:15" x14ac:dyDescent="0.25">
      <c r="A47" s="2">
        <v>12310000</v>
      </c>
      <c r="B47" s="2">
        <v>-6.9439336000000004E-2</v>
      </c>
      <c r="C47" s="2">
        <v>2.8736307999999999E-2</v>
      </c>
      <c r="D47" s="2">
        <v>0.10407235400000001</v>
      </c>
      <c r="E47" s="2">
        <v>-7.5474976999999999E-2</v>
      </c>
      <c r="F47" s="3"/>
      <c r="G47" s="3">
        <f t="shared" si="1"/>
        <v>12.31</v>
      </c>
      <c r="H47" s="3">
        <f t="shared" si="2"/>
        <v>1.1625139955223438</v>
      </c>
      <c r="I47" s="4">
        <f t="shared" si="3"/>
        <v>17.817921241541899</v>
      </c>
      <c r="J47" s="4">
        <f>IMABS('LoadResistor 2400 Ohm LossCalib'!G42)</f>
        <v>16.91</v>
      </c>
      <c r="K47" s="4">
        <f t="shared" si="4"/>
        <v>0.90792124154189935</v>
      </c>
      <c r="L47" s="4">
        <f t="shared" si="0"/>
        <v>2.4596722931260612E-2</v>
      </c>
      <c r="M47" s="4">
        <f t="shared" si="5"/>
        <v>0.88332451861063876</v>
      </c>
      <c r="N47" s="3">
        <f t="shared" si="6"/>
        <v>81.595751780814822</v>
      </c>
      <c r="O47" s="3">
        <f t="shared" si="7"/>
        <v>18.404248219185178</v>
      </c>
    </row>
    <row r="48" spans="1:15" x14ac:dyDescent="0.25">
      <c r="A48" s="2">
        <v>12600000</v>
      </c>
      <c r="B48" s="2">
        <v>-6.9703027000000001E-2</v>
      </c>
      <c r="C48" s="2">
        <v>2.8276387E-2</v>
      </c>
      <c r="D48" s="2">
        <v>0.102696202</v>
      </c>
      <c r="E48" s="2">
        <v>-7.7389082999999997E-2</v>
      </c>
      <c r="F48" s="3"/>
      <c r="G48" s="3">
        <f t="shared" si="1"/>
        <v>12.6</v>
      </c>
      <c r="H48" s="3">
        <f t="shared" si="2"/>
        <v>1.16267680260286</v>
      </c>
      <c r="I48" s="4">
        <f t="shared" si="3"/>
        <v>17.815805653103141</v>
      </c>
      <c r="J48" s="4">
        <f>IMABS('LoadResistor 2400 Ohm LossCalib'!G43)</f>
        <v>16.940000000000001</v>
      </c>
      <c r="K48" s="4">
        <f t="shared" si="4"/>
        <v>0.87580565310313929</v>
      </c>
      <c r="L48" s="4">
        <f t="shared" si="0"/>
        <v>2.4642448800595466E-2</v>
      </c>
      <c r="M48" s="4">
        <f t="shared" si="5"/>
        <v>0.85116320430254377</v>
      </c>
      <c r="N48" s="3">
        <f t="shared" si="6"/>
        <v>82.202245186613581</v>
      </c>
      <c r="O48" s="3">
        <f t="shared" si="7"/>
        <v>17.797754813386419</v>
      </c>
    </row>
    <row r="49" spans="1:15" x14ac:dyDescent="0.25">
      <c r="A49" s="2">
        <v>12890000</v>
      </c>
      <c r="B49" s="2">
        <v>-6.9886385999999995E-2</v>
      </c>
      <c r="C49" s="2">
        <v>2.7938067E-2</v>
      </c>
      <c r="D49" s="2">
        <v>0.10128959999999999</v>
      </c>
      <c r="E49" s="2">
        <v>-7.9267814000000006E-2</v>
      </c>
      <c r="F49" s="3"/>
      <c r="G49" s="3">
        <f t="shared" si="1"/>
        <v>12.89</v>
      </c>
      <c r="H49" s="3">
        <f t="shared" si="2"/>
        <v>1.1627790091049051</v>
      </c>
      <c r="I49" s="4">
        <f t="shared" si="3"/>
        <v>17.813865334628922</v>
      </c>
      <c r="J49" s="4">
        <f>IMABS('LoadResistor 2400 Ohm LossCalib'!G44)</f>
        <v>16.91</v>
      </c>
      <c r="K49" s="4">
        <f t="shared" si="4"/>
        <v>0.9038653346289216</v>
      </c>
      <c r="L49" s="4">
        <f t="shared" si="0"/>
        <v>2.4671172798709458E-2</v>
      </c>
      <c r="M49" s="4">
        <f t="shared" si="5"/>
        <v>0.87919416183021215</v>
      </c>
      <c r="N49" s="3">
        <f t="shared" si="6"/>
        <v>81.673390317034901</v>
      </c>
      <c r="O49" s="3">
        <f t="shared" si="7"/>
        <v>18.326609682965099</v>
      </c>
    </row>
    <row r="50" spans="1:15" x14ac:dyDescent="0.25">
      <c r="A50" s="2">
        <v>13180000</v>
      </c>
      <c r="B50" s="2">
        <v>-7.0199533999999994E-2</v>
      </c>
      <c r="C50" s="2">
        <v>2.7876122999999999E-2</v>
      </c>
      <c r="D50" s="2">
        <v>9.9809668000000004E-2</v>
      </c>
      <c r="E50" s="2">
        <v>-8.1149727000000005E-2</v>
      </c>
      <c r="F50" s="3"/>
      <c r="G50" s="3">
        <f t="shared" si="1"/>
        <v>13.18</v>
      </c>
      <c r="H50" s="3">
        <f t="shared" si="2"/>
        <v>1.1634059451087444</v>
      </c>
      <c r="I50" s="4">
        <f t="shared" si="3"/>
        <v>17.812742236274133</v>
      </c>
      <c r="J50" s="4">
        <f>IMABS('LoadResistor 2400 Ohm LossCalib'!G45)</f>
        <v>16.899999999999999</v>
      </c>
      <c r="K50" s="4">
        <f t="shared" si="4"/>
        <v>0.9127422362741342</v>
      </c>
      <c r="L50" s="4">
        <f t="shared" si="0"/>
        <v>2.4847675770447806E-2</v>
      </c>
      <c r="M50" s="4">
        <f t="shared" si="5"/>
        <v>0.88789456050368643</v>
      </c>
      <c r="N50" s="3">
        <f t="shared" si="6"/>
        <v>81.509934463141349</v>
      </c>
      <c r="O50" s="3">
        <f t="shared" si="7"/>
        <v>18.490065536858651</v>
      </c>
    </row>
    <row r="51" spans="1:15" x14ac:dyDescent="0.25">
      <c r="A51" s="2">
        <v>13470000</v>
      </c>
      <c r="B51" s="2">
        <v>-7.0106989999999994E-2</v>
      </c>
      <c r="C51" s="2">
        <v>2.7746758999999999E-2</v>
      </c>
      <c r="D51" s="2">
        <v>9.8426028999999998E-2</v>
      </c>
      <c r="E51" s="2">
        <v>-8.2994191999999994E-2</v>
      </c>
      <c r="F51" s="3"/>
      <c r="G51" s="3">
        <f t="shared" si="1"/>
        <v>13.47</v>
      </c>
      <c r="H51" s="3">
        <f t="shared" si="2"/>
        <v>1.1630930982289487</v>
      </c>
      <c r="I51" s="4">
        <f t="shared" si="3"/>
        <v>17.805276218832699</v>
      </c>
      <c r="J51" s="4">
        <f>IMABS('LoadResistor 2400 Ohm LossCalib'!G46)</f>
        <v>16.91</v>
      </c>
      <c r="K51" s="4">
        <f t="shared" si="4"/>
        <v>0.89527621883269859</v>
      </c>
      <c r="L51" s="4">
        <f t="shared" si="0"/>
        <v>2.4759532627195959E-2</v>
      </c>
      <c r="M51" s="4">
        <f t="shared" si="5"/>
        <v>0.8705166862055026</v>
      </c>
      <c r="N51" s="3">
        <f t="shared" si="6"/>
        <v>81.836742002893942</v>
      </c>
      <c r="O51" s="3">
        <f t="shared" si="7"/>
        <v>18.163257997106058</v>
      </c>
    </row>
    <row r="52" spans="1:15" x14ac:dyDescent="0.25">
      <c r="A52" s="2">
        <v>13760000</v>
      </c>
      <c r="B52" s="2">
        <v>-7.0132090999999994E-2</v>
      </c>
      <c r="C52" s="2">
        <v>2.8346320000000001E-2</v>
      </c>
      <c r="D52" s="2">
        <v>9.6867843999999995E-2</v>
      </c>
      <c r="E52" s="2">
        <v>-8.4817111000000001E-2</v>
      </c>
      <c r="F52" s="3"/>
      <c r="G52" s="3">
        <f t="shared" si="1"/>
        <v>13.76</v>
      </c>
      <c r="H52" s="3">
        <f t="shared" si="2"/>
        <v>1.163668687326382</v>
      </c>
      <c r="I52" s="4">
        <f t="shared" si="3"/>
        <v>17.804856392399586</v>
      </c>
      <c r="J52" s="4">
        <f>IMABS('LoadResistor 2400 Ohm LossCalib'!G47)</f>
        <v>16.93</v>
      </c>
      <c r="K52" s="4">
        <f t="shared" si="4"/>
        <v>0.87485639239958601</v>
      </c>
      <c r="L52" s="4">
        <f t="shared" si="0"/>
        <v>2.4921804458773612E-2</v>
      </c>
      <c r="M52" s="4">
        <f t="shared" si="5"/>
        <v>0.84993458794081245</v>
      </c>
      <c r="N52" s="3">
        <f t="shared" si="6"/>
        <v>82.225503439867524</v>
      </c>
      <c r="O52" s="3">
        <f t="shared" si="7"/>
        <v>17.774496560132476</v>
      </c>
    </row>
    <row r="53" spans="1:15" x14ac:dyDescent="0.25">
      <c r="A53" s="2">
        <v>14050000</v>
      </c>
      <c r="B53" s="2">
        <v>-6.9775313000000005E-2</v>
      </c>
      <c r="C53" s="2">
        <v>2.8621003999999999E-2</v>
      </c>
      <c r="D53" s="2">
        <v>9.5259874999999994E-2</v>
      </c>
      <c r="E53" s="2">
        <v>-8.6568123999999996E-2</v>
      </c>
      <c r="F53" s="3"/>
      <c r="G53" s="3">
        <f t="shared" si="1"/>
        <v>14.05</v>
      </c>
      <c r="H53" s="3">
        <f t="shared" si="2"/>
        <v>1.163137828629228</v>
      </c>
      <c r="I53" s="4">
        <f t="shared" si="3"/>
        <v>17.807172304816326</v>
      </c>
      <c r="J53" s="4">
        <f>IMABS('LoadResistor 2400 Ohm LossCalib'!G48)</f>
        <v>16.940000000000001</v>
      </c>
      <c r="K53" s="4">
        <f t="shared" si="4"/>
        <v>0.86717230481632512</v>
      </c>
      <c r="L53" s="4">
        <f t="shared" si="0"/>
        <v>2.4772127091450134E-2</v>
      </c>
      <c r="M53" s="4">
        <f t="shared" si="5"/>
        <v>0.84240017772487497</v>
      </c>
      <c r="N53" s="3">
        <f t="shared" si="6"/>
        <v>82.368277157085657</v>
      </c>
      <c r="O53" s="3">
        <f t="shared" si="7"/>
        <v>17.631722842914343</v>
      </c>
    </row>
    <row r="54" spans="1:15" x14ac:dyDescent="0.25">
      <c r="A54" s="2">
        <v>14340000</v>
      </c>
      <c r="B54" s="2">
        <v>-6.9457619999999998E-2</v>
      </c>
      <c r="C54" s="2">
        <v>2.9059639000000002E-2</v>
      </c>
      <c r="D54" s="2">
        <v>9.3714430000000001E-2</v>
      </c>
      <c r="E54" s="2">
        <v>-8.8372714000000005E-2</v>
      </c>
      <c r="F54" s="3"/>
      <c r="G54" s="3">
        <f t="shared" si="1"/>
        <v>14.34</v>
      </c>
      <c r="H54" s="3">
        <f t="shared" si="2"/>
        <v>1.1628439618144322</v>
      </c>
      <c r="I54" s="4">
        <f t="shared" si="3"/>
        <v>17.800978328389302</v>
      </c>
      <c r="J54" s="4">
        <f>IMABS('LoadResistor 2400 Ohm LossCalib'!G49)</f>
        <v>16.88</v>
      </c>
      <c r="K54" s="4">
        <f t="shared" si="4"/>
        <v>0.92097832838930316</v>
      </c>
      <c r="L54" s="4">
        <f t="shared" si="0"/>
        <v>2.4689434390961856E-2</v>
      </c>
      <c r="M54" s="4">
        <f t="shared" si="5"/>
        <v>0.89628889399834133</v>
      </c>
      <c r="N54" s="3">
        <f t="shared" si="6"/>
        <v>81.352538785145214</v>
      </c>
      <c r="O54" s="3">
        <f t="shared" si="7"/>
        <v>18.647461214854786</v>
      </c>
    </row>
    <row r="55" spans="1:15" x14ac:dyDescent="0.25">
      <c r="A55" s="2">
        <v>14630000</v>
      </c>
      <c r="B55" s="2">
        <v>-6.9294773000000004E-2</v>
      </c>
      <c r="C55" s="2">
        <v>2.9741665E-2</v>
      </c>
      <c r="D55" s="2">
        <v>9.2178277000000003E-2</v>
      </c>
      <c r="E55" s="2">
        <v>-9.0109698000000002E-2</v>
      </c>
      <c r="F55" s="3"/>
      <c r="G55" s="3">
        <f t="shared" si="1"/>
        <v>14.63</v>
      </c>
      <c r="H55" s="3">
        <f t="shared" si="2"/>
        <v>1.1631157403367161</v>
      </c>
      <c r="I55" s="4">
        <f t="shared" si="3"/>
        <v>17.794580324795017</v>
      </c>
      <c r="J55" s="4">
        <f>IMABS('LoadResistor 2400 Ohm LossCalib'!G50)</f>
        <v>16.88</v>
      </c>
      <c r="K55" s="4">
        <f t="shared" si="4"/>
        <v>0.91458032479501838</v>
      </c>
      <c r="L55" s="4">
        <f t="shared" si="0"/>
        <v>2.4765907487939508E-2</v>
      </c>
      <c r="M55" s="4">
        <f t="shared" si="5"/>
        <v>0.88981441730707889</v>
      </c>
      <c r="N55" s="3">
        <f t="shared" si="6"/>
        <v>81.473909870344357</v>
      </c>
      <c r="O55" s="3">
        <f t="shared" si="7"/>
        <v>18.526090129655643</v>
      </c>
    </row>
    <row r="56" spans="1:15" x14ac:dyDescent="0.25">
      <c r="A56" s="2">
        <v>14920000</v>
      </c>
      <c r="B56" s="2">
        <v>-6.8745121000000006E-2</v>
      </c>
      <c r="C56" s="2">
        <v>3.0317404999999999E-2</v>
      </c>
      <c r="D56" s="2">
        <v>9.0455979000000006E-2</v>
      </c>
      <c r="E56" s="2">
        <v>-9.1813378000000001E-2</v>
      </c>
      <c r="F56" s="3"/>
      <c r="G56" s="3">
        <f t="shared" si="1"/>
        <v>14.92</v>
      </c>
      <c r="H56" s="3">
        <f t="shared" si="2"/>
        <v>1.1624741646492658</v>
      </c>
      <c r="I56" s="4">
        <f t="shared" si="3"/>
        <v>17.79578586924649</v>
      </c>
      <c r="J56" s="4">
        <f>IMABS('LoadResistor 2400 Ohm LossCalib'!G51)</f>
        <v>16.98</v>
      </c>
      <c r="K56" s="4">
        <f t="shared" si="4"/>
        <v>0.81578586924648988</v>
      </c>
      <c r="L56" s="4">
        <f t="shared" si="0"/>
        <v>2.4585541535912851E-2</v>
      </c>
      <c r="M56" s="4">
        <f t="shared" si="5"/>
        <v>0.79120032771057702</v>
      </c>
      <c r="N56" s="3">
        <f t="shared" si="6"/>
        <v>83.345079892655221</v>
      </c>
      <c r="O56" s="3">
        <f t="shared" si="7"/>
        <v>16.654920107344779</v>
      </c>
    </row>
    <row r="57" spans="1:15" x14ac:dyDescent="0.25">
      <c r="A57" s="2">
        <v>15210000</v>
      </c>
      <c r="B57" s="2">
        <v>-6.8096703999999994E-2</v>
      </c>
      <c r="C57" s="2">
        <v>3.1433141999999997E-2</v>
      </c>
      <c r="D57" s="2">
        <v>8.8795207000000001E-2</v>
      </c>
      <c r="E57" s="2">
        <v>-9.3439877000000005E-2</v>
      </c>
      <c r="F57" s="3"/>
      <c r="G57" s="3">
        <f t="shared" si="1"/>
        <v>15.21</v>
      </c>
      <c r="H57" s="3">
        <f t="shared" si="2"/>
        <v>1.1621653334909343</v>
      </c>
      <c r="I57" s="4">
        <f t="shared" si="3"/>
        <v>17.794839871331234</v>
      </c>
      <c r="J57" s="4">
        <f>IMABS('LoadResistor 2400 Ohm LossCalib'!G52)</f>
        <v>16.920000000000002</v>
      </c>
      <c r="K57" s="4">
        <f t="shared" si="4"/>
        <v>0.87483987133123264</v>
      </c>
      <c r="L57" s="4">
        <f t="shared" si="0"/>
        <v>2.4498918933137274E-2</v>
      </c>
      <c r="M57" s="4">
        <f t="shared" si="5"/>
        <v>0.85034095239809537</v>
      </c>
      <c r="N57" s="3">
        <f t="shared" si="6"/>
        <v>82.217810052019317</v>
      </c>
      <c r="O57" s="3">
        <f t="shared" si="7"/>
        <v>17.782189947980683</v>
      </c>
    </row>
    <row r="58" spans="1:15" x14ac:dyDescent="0.25">
      <c r="A58" s="2">
        <v>15500000</v>
      </c>
      <c r="B58" s="2">
        <v>-6.6895008000000006E-2</v>
      </c>
      <c r="C58" s="2">
        <v>3.2147578000000003E-2</v>
      </c>
      <c r="D58" s="2">
        <v>8.7118446000000002E-2</v>
      </c>
      <c r="E58" s="2">
        <v>-9.5133631999999996E-2</v>
      </c>
      <c r="F58" s="3"/>
      <c r="G58" s="3">
        <f t="shared" si="1"/>
        <v>15.5</v>
      </c>
      <c r="H58" s="3">
        <f t="shared" si="2"/>
        <v>1.1603373328900337</v>
      </c>
      <c r="I58" s="4">
        <f t="shared" si="3"/>
        <v>17.788458540619136</v>
      </c>
      <c r="J58" s="4">
        <f>IMABS('LoadResistor 2400 Ohm LossCalib'!G53)</f>
        <v>16.88</v>
      </c>
      <c r="K58" s="4">
        <f t="shared" si="4"/>
        <v>0.90845854061913656</v>
      </c>
      <c r="L58" s="4">
        <f t="shared" si="0"/>
        <v>2.3988846760933141E-2</v>
      </c>
      <c r="M58" s="4">
        <f t="shared" si="5"/>
        <v>0.8844696938582034</v>
      </c>
      <c r="N58" s="3">
        <f t="shared" si="6"/>
        <v>81.574238931675254</v>
      </c>
      <c r="O58" s="3">
        <f t="shared" si="7"/>
        <v>18.425761068324746</v>
      </c>
    </row>
    <row r="59" spans="1:15" x14ac:dyDescent="0.25">
      <c r="A59" s="2">
        <v>15790000</v>
      </c>
      <c r="B59" s="2">
        <v>-6.6164671999999994E-2</v>
      </c>
      <c r="C59" s="2">
        <v>3.3500782999999999E-2</v>
      </c>
      <c r="D59" s="2">
        <v>8.5253818999999995E-2</v>
      </c>
      <c r="E59" s="2">
        <v>-9.6836820000000004E-2</v>
      </c>
      <c r="F59" s="3"/>
      <c r="G59" s="3">
        <f t="shared" si="1"/>
        <v>15.79</v>
      </c>
      <c r="H59" s="3">
        <f t="shared" si="2"/>
        <v>1.1602061404482951</v>
      </c>
      <c r="I59" s="4">
        <f t="shared" si="3"/>
        <v>17.787009799383778</v>
      </c>
      <c r="J59" s="4">
        <f>IMABS('LoadResistor 2400 Ohm LossCalib'!G54)</f>
        <v>16.95</v>
      </c>
      <c r="K59" s="4">
        <f t="shared" si="4"/>
        <v>0.83700979938377884</v>
      </c>
      <c r="L59" s="4">
        <f t="shared" si="0"/>
        <v>2.3952414848614233E-2</v>
      </c>
      <c r="M59" s="4">
        <f t="shared" si="5"/>
        <v>0.81305738453516463</v>
      </c>
      <c r="N59" s="3">
        <f t="shared" si="6"/>
        <v>82.926676745279352</v>
      </c>
      <c r="O59" s="3">
        <f t="shared" si="7"/>
        <v>17.073323254720648</v>
      </c>
    </row>
    <row r="60" spans="1:15" x14ac:dyDescent="0.25">
      <c r="A60" s="2">
        <v>16080000</v>
      </c>
      <c r="B60" s="2">
        <v>-6.4882866999999997E-2</v>
      </c>
      <c r="C60" s="2">
        <v>3.4697978999999997E-2</v>
      </c>
      <c r="D60" s="2">
        <v>8.3460301000000001E-2</v>
      </c>
      <c r="E60" s="2">
        <v>-9.8389252999999996E-2</v>
      </c>
      <c r="F60" s="3"/>
      <c r="G60" s="3">
        <f t="shared" si="1"/>
        <v>16.079999999999998</v>
      </c>
      <c r="H60" s="3">
        <f t="shared" si="2"/>
        <v>1.158843601239854</v>
      </c>
      <c r="I60" s="4">
        <f t="shared" si="3"/>
        <v>17.786883630081821</v>
      </c>
      <c r="J60" s="4">
        <f>IMABS('LoadResistor 2400 Ohm LossCalib'!G55)</f>
        <v>16.96</v>
      </c>
      <c r="K60" s="4">
        <f t="shared" si="4"/>
        <v>0.82688363008182009</v>
      </c>
      <c r="L60" s="4">
        <f t="shared" si="0"/>
        <v>2.3575430798565087E-2</v>
      </c>
      <c r="M60" s="4">
        <f t="shared" si="5"/>
        <v>0.80330819928325503</v>
      </c>
      <c r="N60" s="3">
        <f t="shared" si="6"/>
        <v>83.113042376039516</v>
      </c>
      <c r="O60" s="3">
        <f t="shared" si="7"/>
        <v>16.886957623960484</v>
      </c>
    </row>
    <row r="61" spans="1:15" x14ac:dyDescent="0.25">
      <c r="A61" s="2">
        <v>16370000</v>
      </c>
      <c r="B61" s="2">
        <v>-6.3536703E-2</v>
      </c>
      <c r="C61" s="2">
        <v>3.6014671999999998E-2</v>
      </c>
      <c r="D61" s="2">
        <v>8.1699832999999999E-2</v>
      </c>
      <c r="E61" s="2">
        <v>-9.9883272999999995E-2</v>
      </c>
      <c r="F61" s="3"/>
      <c r="G61" s="3">
        <f t="shared" si="1"/>
        <v>16.37</v>
      </c>
      <c r="H61" s="3">
        <f t="shared" si="2"/>
        <v>1.1575765024159237</v>
      </c>
      <c r="I61" s="4">
        <f t="shared" si="3"/>
        <v>17.785458314003911</v>
      </c>
      <c r="J61" s="4">
        <f>IMABS('LoadResistor 2400 Ohm LossCalib'!G56)</f>
        <v>16.91</v>
      </c>
      <c r="K61" s="4">
        <f t="shared" si="4"/>
        <v>0.87545831400391094</v>
      </c>
      <c r="L61" s="4">
        <f t="shared" si="0"/>
        <v>2.3227135651735495E-2</v>
      </c>
      <c r="M61" s="4">
        <f t="shared" si="5"/>
        <v>0.85223117835217543</v>
      </c>
      <c r="N61" s="3">
        <f t="shared" si="6"/>
        <v>82.182033308495065</v>
      </c>
      <c r="O61" s="3">
        <f t="shared" si="7"/>
        <v>17.817966691504935</v>
      </c>
    </row>
    <row r="62" spans="1:15" x14ac:dyDescent="0.25">
      <c r="A62" s="2">
        <v>16660000</v>
      </c>
      <c r="B62" s="2">
        <v>-6.2089382999999998E-2</v>
      </c>
      <c r="C62" s="2">
        <v>3.7385164999999998E-2</v>
      </c>
      <c r="D62" s="2">
        <v>7.9859860000000005E-2</v>
      </c>
      <c r="E62" s="2">
        <v>-0.101424768</v>
      </c>
      <c r="F62" s="3"/>
      <c r="G62" s="3">
        <f t="shared" si="1"/>
        <v>16.66</v>
      </c>
      <c r="H62" s="3">
        <f t="shared" si="2"/>
        <v>1.1562779783099322</v>
      </c>
      <c r="I62" s="4">
        <f t="shared" si="3"/>
        <v>17.782056065280123</v>
      </c>
      <c r="J62" s="4">
        <f>IMABS('LoadResistor 2400 Ohm LossCalib'!G57)</f>
        <v>16.89</v>
      </c>
      <c r="K62" s="4">
        <f t="shared" si="4"/>
        <v>0.89205606528012282</v>
      </c>
      <c r="L62" s="4">
        <f t="shared" si="0"/>
        <v>2.2872493225222171E-2</v>
      </c>
      <c r="M62" s="4">
        <f t="shared" si="5"/>
        <v>0.8691835720549006</v>
      </c>
      <c r="N62" s="3">
        <f t="shared" si="6"/>
        <v>81.861866536920772</v>
      </c>
      <c r="O62" s="3">
        <f t="shared" si="7"/>
        <v>18.138133463079228</v>
      </c>
    </row>
    <row r="63" spans="1:15" x14ac:dyDescent="0.25">
      <c r="A63" s="2">
        <v>16950000</v>
      </c>
      <c r="B63" s="2">
        <v>-6.0449956999999999E-2</v>
      </c>
      <c r="C63" s="2">
        <v>3.9057567000000001E-2</v>
      </c>
      <c r="D63" s="2">
        <v>7.7857412000000001E-2</v>
      </c>
      <c r="E63" s="2">
        <v>-0.102932229</v>
      </c>
      <c r="F63" s="3"/>
      <c r="G63" s="3">
        <f t="shared" si="1"/>
        <v>16.95</v>
      </c>
      <c r="H63" s="3">
        <f t="shared" si="2"/>
        <v>1.1551029049090957</v>
      </c>
      <c r="I63" s="4">
        <f t="shared" si="3"/>
        <v>17.784078977340432</v>
      </c>
      <c r="J63" s="4">
        <f>IMABS('LoadResistor 2400 Ohm LossCalib'!G58)</f>
        <v>16.920000000000002</v>
      </c>
      <c r="K63" s="4">
        <f t="shared" si="4"/>
        <v>0.86407897734043004</v>
      </c>
      <c r="L63" s="4">
        <f t="shared" si="0"/>
        <v>2.2553572324792076E-2</v>
      </c>
      <c r="M63" s="4">
        <f t="shared" si="5"/>
        <v>0.841525405015638</v>
      </c>
      <c r="N63" s="3">
        <f t="shared" si="6"/>
        <v>82.384869764429979</v>
      </c>
      <c r="O63" s="3">
        <f t="shared" si="7"/>
        <v>17.615130235570021</v>
      </c>
    </row>
    <row r="64" spans="1:15" x14ac:dyDescent="0.25">
      <c r="A64" s="2">
        <v>17240000</v>
      </c>
      <c r="B64" s="2">
        <v>-5.8385655000000002E-2</v>
      </c>
      <c r="C64" s="2">
        <v>4.0518071000000003E-2</v>
      </c>
      <c r="D64" s="2">
        <v>7.5950399000000002E-2</v>
      </c>
      <c r="E64" s="2">
        <v>-0.104464314</v>
      </c>
      <c r="F64" s="3"/>
      <c r="G64" s="3">
        <f t="shared" si="1"/>
        <v>17.239999999999998</v>
      </c>
      <c r="H64" s="3">
        <f t="shared" si="2"/>
        <v>1.1530091151177508</v>
      </c>
      <c r="I64" s="4">
        <f t="shared" si="3"/>
        <v>17.777712524573499</v>
      </c>
      <c r="J64" s="4">
        <f>IMABS('LoadResistor 2400 Ohm LossCalib'!G59)</f>
        <v>16.95</v>
      </c>
      <c r="K64" s="4">
        <f t="shared" si="4"/>
        <v>0.82771252457349931</v>
      </c>
      <c r="L64" s="4">
        <f t="shared" si="0"/>
        <v>2.1990050159769497E-2</v>
      </c>
      <c r="M64" s="4">
        <f t="shared" si="5"/>
        <v>0.80572247441372979</v>
      </c>
      <c r="N64" s="3">
        <f t="shared" si="6"/>
        <v>83.066852061320944</v>
      </c>
      <c r="O64" s="3">
        <f t="shared" si="7"/>
        <v>16.933147938679056</v>
      </c>
    </row>
    <row r="65" spans="1:15" x14ac:dyDescent="0.25">
      <c r="A65" s="2">
        <v>17530000</v>
      </c>
      <c r="B65" s="2">
        <v>-5.6179128000000002E-2</v>
      </c>
      <c r="C65" s="2">
        <v>4.2360677999999999E-2</v>
      </c>
      <c r="D65" s="2">
        <v>7.3989972000000001E-2</v>
      </c>
      <c r="E65" s="2">
        <v>-0.105893999</v>
      </c>
      <c r="F65" s="3"/>
      <c r="G65" s="3">
        <f t="shared" si="1"/>
        <v>17.53</v>
      </c>
      <c r="H65" s="3">
        <f t="shared" si="2"/>
        <v>1.1513702891506865</v>
      </c>
      <c r="I65" s="4">
        <f t="shared" si="3"/>
        <v>17.77594278080602</v>
      </c>
      <c r="J65" s="4">
        <f>IMABS('LoadResistor 2400 Ohm LossCalib'!G60)</f>
        <v>16.93</v>
      </c>
      <c r="K65" s="4">
        <f t="shared" si="4"/>
        <v>0.84594278080601981</v>
      </c>
      <c r="L65" s="4">
        <f t="shared" si="0"/>
        <v>2.155323554641829E-2</v>
      </c>
      <c r="M65" s="4">
        <f t="shared" si="5"/>
        <v>0.82438954525960151</v>
      </c>
      <c r="N65" s="3">
        <f t="shared" si="6"/>
        <v>82.710576036693041</v>
      </c>
      <c r="O65" s="3">
        <f t="shared" si="7"/>
        <v>17.289423963306959</v>
      </c>
    </row>
    <row r="66" spans="1:15" x14ac:dyDescent="0.25">
      <c r="A66" s="2">
        <v>17820000</v>
      </c>
      <c r="B66" s="2">
        <v>-5.3630217000000001E-2</v>
      </c>
      <c r="C66" s="2">
        <v>4.3749846000000002E-2</v>
      </c>
      <c r="D66" s="2">
        <v>7.1991740999999998E-2</v>
      </c>
      <c r="E66" s="2">
        <v>-0.107168525</v>
      </c>
      <c r="F66" s="3"/>
      <c r="G66" s="3">
        <f t="shared" si="1"/>
        <v>17.82</v>
      </c>
      <c r="H66" s="3">
        <f t="shared" si="2"/>
        <v>1.148716138151916</v>
      </c>
      <c r="I66" s="4">
        <f t="shared" si="3"/>
        <v>17.781190219896093</v>
      </c>
      <c r="J66" s="4">
        <f>IMABS('LoadResistor 2400 Ohm LossCalib'!G61)</f>
        <v>16.95</v>
      </c>
      <c r="K66" s="4">
        <f t="shared" si="4"/>
        <v>0.83119021989609365</v>
      </c>
      <c r="L66" s="4">
        <f t="shared" si="0"/>
        <v>2.0853775309940384E-2</v>
      </c>
      <c r="M66" s="4">
        <f t="shared" si="5"/>
        <v>0.81033644458615328</v>
      </c>
      <c r="N66" s="3">
        <f t="shared" si="6"/>
        <v>82.978648210548911</v>
      </c>
      <c r="O66" s="3">
        <f t="shared" si="7"/>
        <v>17.021351789451089</v>
      </c>
    </row>
    <row r="67" spans="1:15" x14ac:dyDescent="0.25">
      <c r="A67" s="2">
        <v>18110000</v>
      </c>
      <c r="B67" s="2">
        <v>-5.0955962E-2</v>
      </c>
      <c r="C67" s="2">
        <v>4.5462697000000003E-2</v>
      </c>
      <c r="D67" s="2">
        <v>6.9976075999999998E-2</v>
      </c>
      <c r="E67" s="2">
        <v>-0.10864945500000001</v>
      </c>
      <c r="F67" s="3"/>
      <c r="G67" s="3">
        <f t="shared" si="1"/>
        <v>18.11</v>
      </c>
      <c r="H67" s="3">
        <f t="shared" si="2"/>
        <v>1.1465880252734328</v>
      </c>
      <c r="I67" s="4">
        <f t="shared" si="3"/>
        <v>17.772482852268119</v>
      </c>
      <c r="J67" s="4">
        <f>IMABS('LoadResistor 2400 Ohm LossCalib'!G62)</f>
        <v>16.899999999999999</v>
      </c>
      <c r="K67" s="4">
        <f t="shared" si="4"/>
        <v>0.87248285226812072</v>
      </c>
      <c r="L67" s="4">
        <f t="shared" si="0"/>
        <v>2.0300115356546522E-2</v>
      </c>
      <c r="M67" s="4">
        <f t="shared" si="5"/>
        <v>0.8521827369115742</v>
      </c>
      <c r="N67" s="3">
        <f t="shared" si="6"/>
        <v>82.182949976436575</v>
      </c>
      <c r="O67" s="3">
        <f t="shared" si="7"/>
        <v>17.817050023563425</v>
      </c>
    </row>
    <row r="68" spans="1:15" x14ac:dyDescent="0.25">
      <c r="A68" s="2">
        <v>18400000</v>
      </c>
      <c r="B68" s="2">
        <v>-4.8443838000000003E-2</v>
      </c>
      <c r="C68" s="2">
        <v>4.7486871E-2</v>
      </c>
      <c r="D68" s="2">
        <v>6.7788101000000003E-2</v>
      </c>
      <c r="E68" s="2">
        <v>-0.10989528799999999</v>
      </c>
      <c r="F68" s="3"/>
      <c r="G68" s="3">
        <f t="shared" si="1"/>
        <v>18.399999999999999</v>
      </c>
      <c r="H68" s="3">
        <f t="shared" si="2"/>
        <v>1.1455466543453805</v>
      </c>
      <c r="I68" s="4">
        <f t="shared" si="3"/>
        <v>17.780070634915283</v>
      </c>
      <c r="J68" s="4">
        <f>IMABS('LoadResistor 2400 Ohm LossCalib'!G63)</f>
        <v>16.899999999999999</v>
      </c>
      <c r="K68" s="4">
        <f t="shared" si="4"/>
        <v>0.8800706349152847</v>
      </c>
      <c r="L68" s="4">
        <f t="shared" si="0"/>
        <v>2.0031525817632987E-2</v>
      </c>
      <c r="M68" s="4">
        <f t="shared" si="5"/>
        <v>0.86003910909765169</v>
      </c>
      <c r="N68" s="3">
        <f t="shared" si="6"/>
        <v>82.03441569312821</v>
      </c>
      <c r="O68" s="3">
        <f t="shared" si="7"/>
        <v>17.96558430687179</v>
      </c>
    </row>
    <row r="69" spans="1:15" x14ac:dyDescent="0.25">
      <c r="A69" s="2">
        <v>18690000</v>
      </c>
      <c r="B69" s="2">
        <v>-4.5055467000000002E-2</v>
      </c>
      <c r="C69" s="2">
        <v>4.9163836000000002E-2</v>
      </c>
      <c r="D69" s="2">
        <v>6.5751961999999997E-2</v>
      </c>
      <c r="E69" s="2">
        <v>-0.11118098999999999</v>
      </c>
      <c r="F69" s="3"/>
      <c r="G69" s="3">
        <f t="shared" si="1"/>
        <v>18.690000000000001</v>
      </c>
      <c r="H69" s="3">
        <f t="shared" si="2"/>
        <v>1.1429024831945702</v>
      </c>
      <c r="I69" s="4">
        <f t="shared" si="3"/>
        <v>17.776859435882859</v>
      </c>
      <c r="J69" s="4">
        <f>IMABS('LoadResistor 2400 Ohm LossCalib'!G64)</f>
        <v>16.91</v>
      </c>
      <c r="K69" s="4">
        <f t="shared" si="4"/>
        <v>0.86685943588285852</v>
      </c>
      <c r="L69" s="4">
        <f t="shared" si="0"/>
        <v>1.9356485696068019E-2</v>
      </c>
      <c r="M69" s="4">
        <f t="shared" si="5"/>
        <v>0.84750295018679045</v>
      </c>
      <c r="N69" s="3">
        <f t="shared" si="6"/>
        <v>82.271554824759519</v>
      </c>
      <c r="O69" s="3">
        <f t="shared" si="7"/>
        <v>17.728445175240481</v>
      </c>
    </row>
    <row r="70" spans="1:15" x14ac:dyDescent="0.25">
      <c r="A70" s="2">
        <v>18980000</v>
      </c>
      <c r="B70" s="2">
        <v>-4.1460726000000003E-2</v>
      </c>
      <c r="C70" s="2">
        <v>5.0950292000000001E-2</v>
      </c>
      <c r="D70" s="2">
        <v>6.3607700000000003E-2</v>
      </c>
      <c r="E70" s="2">
        <v>-0.112478218</v>
      </c>
      <c r="F70" s="3"/>
      <c r="G70" s="3">
        <f t="shared" si="1"/>
        <v>18.98</v>
      </c>
      <c r="H70" s="3">
        <f t="shared" si="2"/>
        <v>1.1406127444880021</v>
      </c>
      <c r="I70" s="4">
        <f t="shared" si="3"/>
        <v>17.773540352955976</v>
      </c>
      <c r="J70" s="4">
        <f>IMABS('LoadResistor 2400 Ohm LossCalib'!G65)</f>
        <v>16.91</v>
      </c>
      <c r="K70" s="4">
        <f t="shared" si="4"/>
        <v>0.86354035295597598</v>
      </c>
      <c r="L70" s="4">
        <f t="shared" si="0"/>
        <v>1.8780023459250662E-2</v>
      </c>
      <c r="M70" s="4">
        <f t="shared" si="5"/>
        <v>0.8447603294967253</v>
      </c>
      <c r="N70" s="3">
        <f t="shared" si="6"/>
        <v>82.323526687153063</v>
      </c>
      <c r="O70" s="3">
        <f t="shared" si="7"/>
        <v>17.676473312846937</v>
      </c>
    </row>
    <row r="71" spans="1:15" x14ac:dyDescent="0.25">
      <c r="A71" s="2">
        <v>19270000</v>
      </c>
      <c r="B71" s="2">
        <v>-3.7615193999999998E-2</v>
      </c>
      <c r="C71" s="2">
        <v>5.2614572999999998E-2</v>
      </c>
      <c r="D71" s="2">
        <v>6.1474292999999999E-2</v>
      </c>
      <c r="E71" s="2">
        <v>-0.113682955</v>
      </c>
      <c r="F71" s="3"/>
      <c r="G71" s="3">
        <f t="shared" si="1"/>
        <v>19.27</v>
      </c>
      <c r="H71" s="3">
        <f t="shared" si="2"/>
        <v>1.1383001935266672</v>
      </c>
      <c r="I71" s="4">
        <f t="shared" si="3"/>
        <v>17.772080420974522</v>
      </c>
      <c r="J71" s="4">
        <f>IMABS('LoadResistor 2400 Ohm LossCalib'!G66)</f>
        <v>16.899999999999999</v>
      </c>
      <c r="K71" s="4">
        <f t="shared" si="4"/>
        <v>0.87208042097452321</v>
      </c>
      <c r="L71" s="4">
        <f t="shared" si="0"/>
        <v>1.8205495062113487E-2</v>
      </c>
      <c r="M71" s="4">
        <f t="shared" si="5"/>
        <v>0.85387492591240977</v>
      </c>
      <c r="N71" s="3">
        <f t="shared" si="6"/>
        <v>82.150934374162986</v>
      </c>
      <c r="O71" s="3">
        <f t="shared" si="7"/>
        <v>17.849065625837014</v>
      </c>
    </row>
    <row r="72" spans="1:15" x14ac:dyDescent="0.25">
      <c r="A72" s="2">
        <v>19560000</v>
      </c>
      <c r="B72" s="2">
        <v>-3.3764905999999997E-2</v>
      </c>
      <c r="C72" s="2">
        <v>5.4192869999999997E-2</v>
      </c>
      <c r="D72" s="2">
        <v>5.9235136000000001E-2</v>
      </c>
      <c r="E72" s="2">
        <v>-0.114848107</v>
      </c>
      <c r="F72" s="3"/>
      <c r="G72" s="3">
        <f t="shared" si="1"/>
        <v>19.559999999999999</v>
      </c>
      <c r="H72" s="3">
        <f t="shared" si="2"/>
        <v>1.1364117923797468</v>
      </c>
      <c r="I72" s="4">
        <f t="shared" si="3"/>
        <v>17.773124216200028</v>
      </c>
      <c r="J72" s="4">
        <f>IMABS('LoadResistor 2400 Ohm LossCalib'!G67)</f>
        <v>16.940000000000001</v>
      </c>
      <c r="K72" s="4">
        <f t="shared" si="4"/>
        <v>0.83312421620002652</v>
      </c>
      <c r="L72" s="4">
        <f t="shared" ref="L72:L108" si="8">-10*LOG((1-IMABS(COMPLEX(B72,C72))^2))</f>
        <v>1.7742099562829974E-2</v>
      </c>
      <c r="M72" s="4">
        <f t="shared" si="5"/>
        <v>0.81538211663719651</v>
      </c>
      <c r="N72" s="3">
        <f t="shared" si="6"/>
        <v>82.882298857089907</v>
      </c>
      <c r="O72" s="3">
        <f t="shared" si="7"/>
        <v>17.117701142910093</v>
      </c>
    </row>
    <row r="73" spans="1:15" x14ac:dyDescent="0.25">
      <c r="A73" s="2">
        <v>19850000</v>
      </c>
      <c r="B73" s="2">
        <v>-2.9521921E-2</v>
      </c>
      <c r="C73" s="2">
        <v>5.5939882000000003E-2</v>
      </c>
      <c r="D73" s="2">
        <v>5.6979219999999997E-2</v>
      </c>
      <c r="E73" s="2">
        <v>-0.115942247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1.1350459016627719</v>
      </c>
      <c r="I73" s="4">
        <f t="shared" ref="I73:I108" si="11">IMABS(-20*LOG10(IMABS(COMPLEX(D73,E73))))</f>
        <v>17.775635400674737</v>
      </c>
      <c r="J73" s="4">
        <f>IMABS('LoadResistor 2400 Ohm LossCalib'!G68)</f>
        <v>16.940000000000001</v>
      </c>
      <c r="K73" s="4">
        <f t="shared" ref="K73:K108" si="12">I73-J73</f>
        <v>0.83563540067473596</v>
      </c>
      <c r="L73" s="4">
        <f t="shared" si="8"/>
        <v>1.741016606823876E-2</v>
      </c>
      <c r="M73" s="4">
        <f t="shared" ref="M73:M108" si="13">K73-L73</f>
        <v>0.81822523460649721</v>
      </c>
      <c r="N73" s="3">
        <f t="shared" ref="N73:N108" si="14">POWER(10,-M73/10) * 100</f>
        <v>82.828057542177604</v>
      </c>
      <c r="O73" s="3">
        <f t="shared" ref="O73:O108" si="15">100-N73</f>
        <v>17.171942457822396</v>
      </c>
    </row>
    <row r="74" spans="1:15" x14ac:dyDescent="0.25">
      <c r="A74" s="2">
        <v>20140000</v>
      </c>
      <c r="B74" s="2">
        <v>-2.5089653E-2</v>
      </c>
      <c r="C74" s="2">
        <v>5.7462144E-2</v>
      </c>
      <c r="D74" s="2">
        <v>5.4602882999999998E-2</v>
      </c>
      <c r="E74" s="2">
        <v>-0.116983436</v>
      </c>
      <c r="F74" s="3"/>
      <c r="G74" s="3">
        <f t="shared" si="9"/>
        <v>20.14</v>
      </c>
      <c r="H74" s="3">
        <f t="shared" si="10"/>
        <v>1.1337903330078338</v>
      </c>
      <c r="I74" s="4">
        <f t="shared" si="11"/>
        <v>17.781530102280705</v>
      </c>
      <c r="J74" s="4">
        <f>IMABS('LoadResistor 2400 Ohm LossCalib'!G69)</f>
        <v>16.940000000000001</v>
      </c>
      <c r="K74" s="4">
        <f t="shared" si="12"/>
        <v>0.84153010228070357</v>
      </c>
      <c r="L74" s="4">
        <f t="shared" si="8"/>
        <v>1.7107454206082184E-2</v>
      </c>
      <c r="M74" s="4">
        <f t="shared" si="13"/>
        <v>0.8244226480746214</v>
      </c>
      <c r="N74" s="3">
        <f t="shared" si="14"/>
        <v>82.709945602142724</v>
      </c>
      <c r="O74" s="3">
        <f t="shared" si="15"/>
        <v>17.290054397857276</v>
      </c>
    </row>
    <row r="75" spans="1:15" x14ac:dyDescent="0.25">
      <c r="A75" s="2">
        <v>20430000</v>
      </c>
      <c r="B75" s="2">
        <v>-2.0175760000000001E-2</v>
      </c>
      <c r="C75" s="2">
        <v>5.8752487999999999E-2</v>
      </c>
      <c r="D75" s="2">
        <v>5.2392002E-2</v>
      </c>
      <c r="E75" s="2">
        <v>-0.11811073800000001</v>
      </c>
      <c r="F75" s="3"/>
      <c r="G75" s="3">
        <f t="shared" si="9"/>
        <v>20.43</v>
      </c>
      <c r="H75" s="3">
        <f t="shared" si="10"/>
        <v>1.1324693703981015</v>
      </c>
      <c r="I75" s="4">
        <f t="shared" si="11"/>
        <v>17.774117997785304</v>
      </c>
      <c r="J75" s="4">
        <f>IMABS('LoadResistor 2400 Ohm LossCalib'!G70)</f>
        <v>16.940000000000001</v>
      </c>
      <c r="K75" s="4">
        <f t="shared" si="12"/>
        <v>0.83411799778530238</v>
      </c>
      <c r="L75" s="4">
        <f t="shared" si="8"/>
        <v>1.6791479180048439E-2</v>
      </c>
      <c r="M75" s="4">
        <f t="shared" si="13"/>
        <v>0.81732651860525396</v>
      </c>
      <c r="N75" s="3">
        <f t="shared" si="14"/>
        <v>82.845199506070813</v>
      </c>
      <c r="O75" s="3">
        <f t="shared" si="15"/>
        <v>17.154800493929187</v>
      </c>
    </row>
    <row r="76" spans="1:15" x14ac:dyDescent="0.25">
      <c r="A76" s="2">
        <v>20720000</v>
      </c>
      <c r="B76" s="2">
        <v>-1.4790171E-2</v>
      </c>
      <c r="C76" s="2">
        <v>6.0328394E-2</v>
      </c>
      <c r="D76" s="2">
        <v>5.0027579000000003E-2</v>
      </c>
      <c r="E76" s="2">
        <v>-0.119102396</v>
      </c>
      <c r="F76" s="3"/>
      <c r="G76" s="3">
        <f t="shared" si="9"/>
        <v>20.72</v>
      </c>
      <c r="H76" s="3">
        <f t="shared" si="10"/>
        <v>1.1324574403787711</v>
      </c>
      <c r="I76" s="4">
        <f t="shared" si="11"/>
        <v>17.775920813052903</v>
      </c>
      <c r="J76" s="4">
        <f>IMABS('LoadResistor 2400 Ohm LossCalib'!G71)</f>
        <v>16.920000000000002</v>
      </c>
      <c r="K76" s="4">
        <f t="shared" si="12"/>
        <v>0.8559208130529008</v>
      </c>
      <c r="L76" s="4">
        <f t="shared" si="8"/>
        <v>1.6788637235431413E-2</v>
      </c>
      <c r="M76" s="4">
        <f t="shared" si="13"/>
        <v>0.83913217581746935</v>
      </c>
      <c r="N76" s="3">
        <f t="shared" si="14"/>
        <v>82.430281396227372</v>
      </c>
      <c r="O76" s="3">
        <f t="shared" si="15"/>
        <v>17.569718603772628</v>
      </c>
    </row>
    <row r="77" spans="1:15" x14ac:dyDescent="0.25">
      <c r="A77" s="2">
        <v>21010000</v>
      </c>
      <c r="B77" s="2">
        <v>-9.4089910000000002E-3</v>
      </c>
      <c r="C77" s="2">
        <v>6.1573039000000003E-2</v>
      </c>
      <c r="D77" s="2">
        <v>4.7643847000000003E-2</v>
      </c>
      <c r="E77" s="2">
        <v>-0.120014622</v>
      </c>
      <c r="F77" s="3"/>
      <c r="G77" s="3">
        <f t="shared" si="9"/>
        <v>21.01</v>
      </c>
      <c r="H77" s="3">
        <f t="shared" si="10"/>
        <v>1.1328505371162503</v>
      </c>
      <c r="I77" s="4">
        <f t="shared" si="11"/>
        <v>17.779746417748793</v>
      </c>
      <c r="J77" s="4">
        <f>IMABS('LoadResistor 2400 Ohm LossCalib'!G72)</f>
        <v>16.95</v>
      </c>
      <c r="K77" s="4">
        <f t="shared" si="12"/>
        <v>0.82974641774879387</v>
      </c>
      <c r="L77" s="4">
        <f t="shared" si="8"/>
        <v>1.6882390490855131E-2</v>
      </c>
      <c r="M77" s="4">
        <f t="shared" si="13"/>
        <v>0.81286402725793871</v>
      </c>
      <c r="N77" s="3">
        <f t="shared" si="14"/>
        <v>82.930368902109123</v>
      </c>
      <c r="O77" s="3">
        <f t="shared" si="15"/>
        <v>17.069631097890877</v>
      </c>
    </row>
    <row r="78" spans="1:15" x14ac:dyDescent="0.25">
      <c r="A78" s="2">
        <v>21300000</v>
      </c>
      <c r="B78" s="2">
        <v>-3.896984E-3</v>
      </c>
      <c r="C78" s="2">
        <v>6.2624796999999996E-2</v>
      </c>
      <c r="D78" s="2">
        <v>4.5150805000000002E-2</v>
      </c>
      <c r="E78" s="2">
        <v>-0.12093722799999999</v>
      </c>
      <c r="F78" s="3"/>
      <c r="G78" s="3">
        <f t="shared" si="9"/>
        <v>21.3</v>
      </c>
      <c r="H78" s="3">
        <f t="shared" si="10"/>
        <v>1.1338931066836342</v>
      </c>
      <c r="I78" s="4">
        <f t="shared" si="11"/>
        <v>17.782101019210955</v>
      </c>
      <c r="J78" s="4">
        <f>IMABS('LoadResistor 2400 Ohm LossCalib'!G73)</f>
        <v>16.940000000000001</v>
      </c>
      <c r="K78" s="4">
        <f t="shared" si="12"/>
        <v>0.84210101921095415</v>
      </c>
      <c r="L78" s="4">
        <f t="shared" si="8"/>
        <v>1.7132145455784117E-2</v>
      </c>
      <c r="M78" s="4">
        <f t="shared" si="13"/>
        <v>0.82496887375517003</v>
      </c>
      <c r="N78" s="3">
        <f t="shared" si="14"/>
        <v>82.699543569140047</v>
      </c>
      <c r="O78" s="3">
        <f t="shared" si="15"/>
        <v>17.300456430859953</v>
      </c>
    </row>
    <row r="79" spans="1:15" x14ac:dyDescent="0.25">
      <c r="A79" s="2">
        <v>21590000</v>
      </c>
      <c r="B79" s="2">
        <v>2.1199119999999998E-3</v>
      </c>
      <c r="C79" s="2">
        <v>6.3579819999999995E-2</v>
      </c>
      <c r="D79" s="2">
        <v>4.2770974000000003E-2</v>
      </c>
      <c r="E79" s="2">
        <v>-0.12174618199999999</v>
      </c>
      <c r="F79" s="3"/>
      <c r="G79" s="3">
        <f t="shared" si="9"/>
        <v>21.59</v>
      </c>
      <c r="H79" s="3">
        <f t="shared" si="10"/>
        <v>1.1358739452454558</v>
      </c>
      <c r="I79" s="4">
        <f t="shared" si="11"/>
        <v>17.7854692392192</v>
      </c>
      <c r="J79" s="4">
        <f>IMABS('LoadResistor 2400 Ohm LossCalib'!G74)</f>
        <v>16.88</v>
      </c>
      <c r="K79" s="4">
        <f t="shared" si="12"/>
        <v>0.90546923921920097</v>
      </c>
      <c r="L79" s="4">
        <f t="shared" si="8"/>
        <v>1.7611068357322828E-2</v>
      </c>
      <c r="M79" s="4">
        <f t="shared" si="13"/>
        <v>0.88785817086187813</v>
      </c>
      <c r="N79" s="3">
        <f t="shared" si="14"/>
        <v>81.510617439754952</v>
      </c>
      <c r="O79" s="3">
        <f t="shared" si="15"/>
        <v>18.489382560245048</v>
      </c>
    </row>
    <row r="80" spans="1:15" x14ac:dyDescent="0.25">
      <c r="A80" s="2">
        <v>21880000</v>
      </c>
      <c r="B80" s="2">
        <v>8.5230189999999997E-3</v>
      </c>
      <c r="C80" s="2">
        <v>6.4204700000000003E-2</v>
      </c>
      <c r="D80" s="2">
        <v>4.0322418999999998E-2</v>
      </c>
      <c r="E80" s="2">
        <v>-0.12269777</v>
      </c>
      <c r="F80" s="3"/>
      <c r="G80" s="3">
        <f t="shared" si="9"/>
        <v>21.88</v>
      </c>
      <c r="H80" s="3">
        <f t="shared" si="10"/>
        <v>1.1385066595078301</v>
      </c>
      <c r="I80" s="4">
        <f t="shared" si="11"/>
        <v>17.777872842706238</v>
      </c>
      <c r="J80" s="4">
        <f>IMABS('LoadResistor 2400 Ohm LossCalib'!G75)</f>
        <v>16.899999999999999</v>
      </c>
      <c r="K80" s="4">
        <f t="shared" si="12"/>
        <v>0.877872842706239</v>
      </c>
      <c r="L80" s="4">
        <f t="shared" si="8"/>
        <v>1.8256474355226975E-2</v>
      </c>
      <c r="M80" s="4">
        <f t="shared" si="13"/>
        <v>0.85961636835101207</v>
      </c>
      <c r="N80" s="3">
        <f t="shared" si="14"/>
        <v>82.042401283430465</v>
      </c>
      <c r="O80" s="3">
        <f t="shared" si="15"/>
        <v>17.957598716569535</v>
      </c>
    </row>
    <row r="81" spans="1:15" x14ac:dyDescent="0.25">
      <c r="A81" s="2">
        <v>22170000</v>
      </c>
      <c r="B81" s="2">
        <v>1.5123057000000001E-2</v>
      </c>
      <c r="C81" s="2">
        <v>6.4957939000000006E-2</v>
      </c>
      <c r="D81" s="2">
        <v>3.7690926E-2</v>
      </c>
      <c r="E81" s="2">
        <v>-0.123405814</v>
      </c>
      <c r="F81" s="3"/>
      <c r="G81" s="3">
        <f t="shared" si="9"/>
        <v>22.17</v>
      </c>
      <c r="H81" s="3">
        <f t="shared" si="10"/>
        <v>1.1429224999588987</v>
      </c>
      <c r="I81" s="4">
        <f t="shared" si="11"/>
        <v>17.785961740886343</v>
      </c>
      <c r="J81" s="4">
        <f>IMABS('LoadResistor 2400 Ohm LossCalib'!G76)</f>
        <v>16.899999999999999</v>
      </c>
      <c r="K81" s="4">
        <f t="shared" si="12"/>
        <v>0.88596174088634427</v>
      </c>
      <c r="L81" s="4">
        <f t="shared" si="8"/>
        <v>1.9361558300095442E-2</v>
      </c>
      <c r="M81" s="4">
        <f t="shared" si="13"/>
        <v>0.86660018258624882</v>
      </c>
      <c r="N81" s="3">
        <f t="shared" si="14"/>
        <v>81.910576342057965</v>
      </c>
      <c r="O81" s="3">
        <f t="shared" si="15"/>
        <v>18.089423657942035</v>
      </c>
    </row>
    <row r="82" spans="1:15" x14ac:dyDescent="0.25">
      <c r="A82" s="2">
        <v>22460000</v>
      </c>
      <c r="B82" s="2">
        <v>2.1933128999999999E-2</v>
      </c>
      <c r="C82" s="2">
        <v>6.5028637E-2</v>
      </c>
      <c r="D82" s="2">
        <v>3.5224903000000002E-2</v>
      </c>
      <c r="E82" s="2">
        <v>-0.124042704</v>
      </c>
      <c r="F82" s="3"/>
      <c r="G82" s="3">
        <f t="shared" si="9"/>
        <v>22.46</v>
      </c>
      <c r="H82" s="3">
        <f t="shared" si="10"/>
        <v>1.1473694079229242</v>
      </c>
      <c r="I82" s="4">
        <f t="shared" si="11"/>
        <v>17.791760156691229</v>
      </c>
      <c r="J82" s="4">
        <f>IMABS('LoadResistor 2400 Ohm LossCalib'!G77)</f>
        <v>16.920000000000002</v>
      </c>
      <c r="K82" s="4">
        <f t="shared" si="12"/>
        <v>0.87176015669122719</v>
      </c>
      <c r="L82" s="4">
        <f t="shared" si="8"/>
        <v>2.0502659297892339E-2</v>
      </c>
      <c r="M82" s="4">
        <f t="shared" si="13"/>
        <v>0.85125749739333489</v>
      </c>
      <c r="N82" s="3">
        <f t="shared" si="14"/>
        <v>82.200460448389407</v>
      </c>
      <c r="O82" s="3">
        <f t="shared" si="15"/>
        <v>17.799539551610593</v>
      </c>
    </row>
    <row r="83" spans="1:15" x14ac:dyDescent="0.25">
      <c r="A83" s="2">
        <v>22750000</v>
      </c>
      <c r="B83" s="2">
        <v>2.924879E-2</v>
      </c>
      <c r="C83" s="2">
        <v>6.5235517000000007E-2</v>
      </c>
      <c r="D83" s="2">
        <v>3.2592374E-2</v>
      </c>
      <c r="E83" s="2">
        <v>-0.124769985</v>
      </c>
      <c r="F83" s="3"/>
      <c r="G83" s="3">
        <f t="shared" si="9"/>
        <v>22.75</v>
      </c>
      <c r="H83" s="3">
        <f t="shared" si="10"/>
        <v>1.1539942345412699</v>
      </c>
      <c r="I83" s="4">
        <f t="shared" si="11"/>
        <v>17.791126604549607</v>
      </c>
      <c r="J83" s="4">
        <f>IMABS('LoadResistor 2400 Ohm LossCalib'!G78)</f>
        <v>16.93</v>
      </c>
      <c r="K83" s="4">
        <f t="shared" si="12"/>
        <v>0.86112660454960732</v>
      </c>
      <c r="L83" s="4">
        <f t="shared" si="8"/>
        <v>2.225442651559844E-2</v>
      </c>
      <c r="M83" s="4">
        <f t="shared" si="13"/>
        <v>0.83887217803400893</v>
      </c>
      <c r="N83" s="3">
        <f t="shared" si="14"/>
        <v>82.435216373041783</v>
      </c>
      <c r="O83" s="3">
        <f t="shared" si="15"/>
        <v>17.564783626958217</v>
      </c>
    </row>
    <row r="84" spans="1:15" x14ac:dyDescent="0.25">
      <c r="A84" s="2">
        <v>23040000</v>
      </c>
      <c r="B84" s="2">
        <v>3.6516904000000003E-2</v>
      </c>
      <c r="C84" s="2">
        <v>6.5028764000000003E-2</v>
      </c>
      <c r="D84" s="2">
        <v>3.0139605999999999E-2</v>
      </c>
      <c r="E84" s="2">
        <v>-0.125274464</v>
      </c>
      <c r="F84" s="3"/>
      <c r="G84" s="3">
        <f t="shared" si="9"/>
        <v>23.04</v>
      </c>
      <c r="H84" s="3">
        <f t="shared" si="10"/>
        <v>1.1611816211397263</v>
      </c>
      <c r="I84" s="4">
        <f t="shared" si="11"/>
        <v>17.798373099168213</v>
      </c>
      <c r="J84" s="4">
        <f>IMABS('LoadResistor 2400 Ohm LossCalib'!G79)</f>
        <v>16.920000000000002</v>
      </c>
      <c r="K84" s="4">
        <f t="shared" si="12"/>
        <v>0.87837309916821127</v>
      </c>
      <c r="L84" s="4">
        <f t="shared" si="8"/>
        <v>2.4223865666135512E-2</v>
      </c>
      <c r="M84" s="4">
        <f t="shared" si="13"/>
        <v>0.85414923350207572</v>
      </c>
      <c r="N84" s="3">
        <f t="shared" si="14"/>
        <v>82.145745748912418</v>
      </c>
      <c r="O84" s="3">
        <f t="shared" si="15"/>
        <v>17.854254251087582</v>
      </c>
    </row>
    <row r="85" spans="1:15" x14ac:dyDescent="0.25">
      <c r="A85" s="2">
        <v>23330000</v>
      </c>
      <c r="B85" s="2">
        <v>4.4350228999999998E-2</v>
      </c>
      <c r="C85" s="2">
        <v>6.4660890999999998E-2</v>
      </c>
      <c r="D85" s="2">
        <v>2.7445882000000001E-2</v>
      </c>
      <c r="E85" s="2">
        <v>-0.12583604400000001</v>
      </c>
      <c r="F85" s="3"/>
      <c r="G85" s="3">
        <f t="shared" si="9"/>
        <v>23.33</v>
      </c>
      <c r="H85" s="3">
        <f t="shared" si="10"/>
        <v>1.1701601172404055</v>
      </c>
      <c r="I85" s="4">
        <f t="shared" si="11"/>
        <v>17.802063291550553</v>
      </c>
      <c r="J85" s="4">
        <f>IMABS('LoadResistor 2400 Ohm LossCalib'!G80)</f>
        <v>16.88</v>
      </c>
      <c r="K85" s="4">
        <f t="shared" si="12"/>
        <v>0.922063291550554</v>
      </c>
      <c r="L85" s="4">
        <f t="shared" si="8"/>
        <v>2.6782724618475584E-2</v>
      </c>
      <c r="M85" s="4">
        <f t="shared" si="13"/>
        <v>0.89528056693207847</v>
      </c>
      <c r="N85" s="3">
        <f t="shared" si="14"/>
        <v>81.371429075860831</v>
      </c>
      <c r="O85" s="3">
        <f t="shared" si="15"/>
        <v>18.628570924139169</v>
      </c>
    </row>
    <row r="86" spans="1:15" x14ac:dyDescent="0.25">
      <c r="A86" s="2">
        <v>23620000</v>
      </c>
      <c r="B86" s="2">
        <v>5.2585247000000002E-2</v>
      </c>
      <c r="C86" s="2">
        <v>6.4133465000000001E-2</v>
      </c>
      <c r="D86" s="2">
        <v>2.4729447000000002E-2</v>
      </c>
      <c r="E86" s="2">
        <v>-0.126281857</v>
      </c>
      <c r="F86" s="3"/>
      <c r="G86" s="3">
        <f t="shared" si="9"/>
        <v>23.62</v>
      </c>
      <c r="H86" s="3">
        <f t="shared" si="10"/>
        <v>1.1808718609242577</v>
      </c>
      <c r="I86" s="4">
        <f t="shared" si="11"/>
        <v>17.809749958991475</v>
      </c>
      <c r="J86" s="4">
        <f>IMABS('LoadResistor 2400 Ohm LossCalib'!G81)</f>
        <v>16.88</v>
      </c>
      <c r="K86" s="4">
        <f t="shared" si="12"/>
        <v>0.92974995899147572</v>
      </c>
      <c r="L86" s="4">
        <f t="shared" si="8"/>
        <v>2.9975327136573738E-2</v>
      </c>
      <c r="M86" s="4">
        <f t="shared" si="13"/>
        <v>0.89977463185490203</v>
      </c>
      <c r="N86" s="3">
        <f t="shared" si="14"/>
        <v>81.287269741816871</v>
      </c>
      <c r="O86" s="3">
        <f t="shared" si="15"/>
        <v>18.712730258183129</v>
      </c>
    </row>
    <row r="87" spans="1:15" x14ac:dyDescent="0.25">
      <c r="A87" s="2">
        <v>23910000</v>
      </c>
      <c r="B87" s="2">
        <v>6.0672283E-2</v>
      </c>
      <c r="C87" s="2">
        <v>6.2869756999999998E-2</v>
      </c>
      <c r="D87" s="2">
        <v>2.2088030000000002E-2</v>
      </c>
      <c r="E87" s="2">
        <v>-0.126685038</v>
      </c>
      <c r="F87" s="3"/>
      <c r="G87" s="3">
        <f t="shared" si="9"/>
        <v>23.91</v>
      </c>
      <c r="H87" s="3">
        <f t="shared" si="10"/>
        <v>1.1914715722719329</v>
      </c>
      <c r="I87" s="4">
        <f t="shared" si="11"/>
        <v>17.815438008790323</v>
      </c>
      <c r="J87" s="4">
        <f>IMABS('LoadResistor 2400 Ohm LossCalib'!G82)</f>
        <v>16.89</v>
      </c>
      <c r="K87" s="4">
        <f t="shared" si="12"/>
        <v>0.9254380087903229</v>
      </c>
      <c r="L87" s="4">
        <f t="shared" si="8"/>
        <v>3.3280065799600737E-2</v>
      </c>
      <c r="M87" s="4">
        <f t="shared" si="13"/>
        <v>0.89215794299072215</v>
      </c>
      <c r="N87" s="3">
        <f t="shared" si="14"/>
        <v>81.42995704539193</v>
      </c>
      <c r="O87" s="3">
        <f t="shared" si="15"/>
        <v>18.57004295460807</v>
      </c>
    </row>
    <row r="88" spans="1:15" x14ac:dyDescent="0.25">
      <c r="A88" s="2">
        <v>24200000</v>
      </c>
      <c r="B88" s="2">
        <v>6.9049141999999994E-2</v>
      </c>
      <c r="C88" s="2">
        <v>6.1447486000000003E-2</v>
      </c>
      <c r="D88" s="2">
        <v>1.9303458999999999E-2</v>
      </c>
      <c r="E88" s="2">
        <v>-0.127045884</v>
      </c>
      <c r="F88" s="3"/>
      <c r="G88" s="3">
        <f t="shared" si="9"/>
        <v>24.2</v>
      </c>
      <c r="H88" s="3">
        <f t="shared" si="10"/>
        <v>1.2036903491267221</v>
      </c>
      <c r="I88" s="4">
        <f t="shared" si="11"/>
        <v>17.821666506292789</v>
      </c>
      <c r="J88" s="4">
        <f>IMABS('LoadResistor 2400 Ohm LossCalib'!G83)</f>
        <v>16.940000000000001</v>
      </c>
      <c r="K88" s="4">
        <f t="shared" si="12"/>
        <v>0.8816665062927882</v>
      </c>
      <c r="L88" s="4">
        <f t="shared" si="8"/>
        <v>3.7263696119394674E-2</v>
      </c>
      <c r="M88" s="4">
        <f t="shared" si="13"/>
        <v>0.84440281017339358</v>
      </c>
      <c r="N88" s="3">
        <f t="shared" si="14"/>
        <v>82.330303992477937</v>
      </c>
      <c r="O88" s="3">
        <f t="shared" si="15"/>
        <v>17.669696007522063</v>
      </c>
    </row>
    <row r="89" spans="1:15" x14ac:dyDescent="0.25">
      <c r="A89" s="2">
        <v>24490000</v>
      </c>
      <c r="B89" s="2">
        <v>7.8189386999999999E-2</v>
      </c>
      <c r="C89" s="2">
        <v>5.9557187999999997E-2</v>
      </c>
      <c r="D89" s="2">
        <v>1.6572920000000001E-2</v>
      </c>
      <c r="E89" s="2">
        <v>-0.127232134</v>
      </c>
      <c r="F89" s="3"/>
      <c r="G89" s="3">
        <f t="shared" si="9"/>
        <v>24.49</v>
      </c>
      <c r="H89" s="3">
        <f t="shared" si="10"/>
        <v>1.218004438091665</v>
      </c>
      <c r="I89" s="4">
        <f t="shared" si="11"/>
        <v>17.834995268319435</v>
      </c>
      <c r="J89" s="4">
        <f>IMABS('LoadResistor 2400 Ohm LossCalib'!G84)</f>
        <v>16.88</v>
      </c>
      <c r="K89" s="4">
        <f t="shared" si="12"/>
        <v>0.95499526831943626</v>
      </c>
      <c r="L89" s="4">
        <f t="shared" si="8"/>
        <v>4.2159595376469496E-2</v>
      </c>
      <c r="M89" s="4">
        <f t="shared" si="13"/>
        <v>0.91283567294296675</v>
      </c>
      <c r="N89" s="3">
        <f t="shared" si="14"/>
        <v>81.04317235348077</v>
      </c>
      <c r="O89" s="3">
        <f t="shared" si="15"/>
        <v>18.95682764651923</v>
      </c>
    </row>
    <row r="90" spans="1:15" x14ac:dyDescent="0.25">
      <c r="A90" s="2">
        <v>24780000</v>
      </c>
      <c r="B90" s="2">
        <v>8.6983225999999997E-2</v>
      </c>
      <c r="C90" s="2">
        <v>5.7661745E-2</v>
      </c>
      <c r="D90" s="2">
        <v>1.3814227E-2</v>
      </c>
      <c r="E90" s="2">
        <v>-0.127350091</v>
      </c>
      <c r="F90" s="3"/>
      <c r="G90" s="3">
        <f t="shared" si="9"/>
        <v>24.78</v>
      </c>
      <c r="H90" s="3">
        <f t="shared" si="10"/>
        <v>1.2330394496355557</v>
      </c>
      <c r="I90" s="4">
        <f t="shared" si="11"/>
        <v>17.849210995211877</v>
      </c>
      <c r="J90" s="4">
        <f>IMABS('LoadResistor 2400 Ohm LossCalib'!G85)</f>
        <v>16.93</v>
      </c>
      <c r="K90" s="4">
        <f t="shared" si="12"/>
        <v>0.91921099521187699</v>
      </c>
      <c r="L90" s="4">
        <f t="shared" si="8"/>
        <v>4.7558281838112282E-2</v>
      </c>
      <c r="M90" s="4">
        <f t="shared" si="13"/>
        <v>0.87165271337376471</v>
      </c>
      <c r="N90" s="3">
        <f t="shared" si="14"/>
        <v>81.815337953837357</v>
      </c>
      <c r="O90" s="3">
        <f t="shared" si="15"/>
        <v>18.184662046162643</v>
      </c>
    </row>
    <row r="91" spans="1:15" x14ac:dyDescent="0.25">
      <c r="A91" s="2">
        <v>25070000</v>
      </c>
      <c r="B91" s="2">
        <v>9.6247537999999994E-2</v>
      </c>
      <c r="C91" s="2">
        <v>5.4941444999999998E-2</v>
      </c>
      <c r="D91" s="2">
        <v>1.0961986999999999E-2</v>
      </c>
      <c r="E91" s="2">
        <v>-0.127479702</v>
      </c>
      <c r="F91" s="3"/>
      <c r="G91" s="3">
        <f t="shared" si="9"/>
        <v>25.07</v>
      </c>
      <c r="H91" s="3">
        <f t="shared" si="10"/>
        <v>1.2492756756085075</v>
      </c>
      <c r="I91" s="4">
        <f t="shared" si="11"/>
        <v>17.859184358717801</v>
      </c>
      <c r="J91" s="4">
        <f>IMABS('LoadResistor 2400 Ohm LossCalib'!G86)</f>
        <v>16.89</v>
      </c>
      <c r="K91" s="4">
        <f t="shared" si="12"/>
        <v>0.96918435871780062</v>
      </c>
      <c r="L91" s="4">
        <f t="shared" si="8"/>
        <v>5.3670980244603365E-2</v>
      </c>
      <c r="M91" s="4">
        <f t="shared" si="13"/>
        <v>0.91551337847319725</v>
      </c>
      <c r="N91" s="3">
        <f t="shared" si="14"/>
        <v>80.993219412945493</v>
      </c>
      <c r="O91" s="3">
        <f t="shared" si="15"/>
        <v>19.006780587054507</v>
      </c>
    </row>
    <row r="92" spans="1:15" x14ac:dyDescent="0.25">
      <c r="A92" s="2">
        <v>25360000</v>
      </c>
      <c r="B92" s="2">
        <v>0.105751596</v>
      </c>
      <c r="C92" s="2">
        <v>5.1898068999999998E-2</v>
      </c>
      <c r="D92" s="2">
        <v>8.1501820000000006E-3</v>
      </c>
      <c r="E92" s="2">
        <v>-0.12750241100000001</v>
      </c>
      <c r="F92" s="3"/>
      <c r="G92" s="3">
        <f t="shared" si="9"/>
        <v>25.36</v>
      </c>
      <c r="H92" s="3">
        <f t="shared" si="10"/>
        <v>1.2670592923286503</v>
      </c>
      <c r="I92" s="4">
        <f t="shared" si="11"/>
        <v>17.871922962370121</v>
      </c>
      <c r="J92" s="4">
        <f>IMABS('LoadResistor 2400 Ohm LossCalib'!G87)</f>
        <v>16.95</v>
      </c>
      <c r="K92" s="4">
        <f t="shared" si="12"/>
        <v>0.92192296237012172</v>
      </c>
      <c r="L92" s="4">
        <f t="shared" si="8"/>
        <v>6.0688278992838407E-2</v>
      </c>
      <c r="M92" s="4">
        <f t="shared" si="13"/>
        <v>0.86123468337728326</v>
      </c>
      <c r="N92" s="3">
        <f t="shared" si="14"/>
        <v>82.011835452591683</v>
      </c>
      <c r="O92" s="3">
        <f t="shared" si="15"/>
        <v>17.988164547408317</v>
      </c>
    </row>
    <row r="93" spans="1:15" x14ac:dyDescent="0.25">
      <c r="A93" s="2">
        <v>25650000</v>
      </c>
      <c r="B93" s="2">
        <v>0.115276947</v>
      </c>
      <c r="C93" s="2">
        <v>4.8321541000000003E-2</v>
      </c>
      <c r="D93" s="2">
        <v>5.4613090000000001E-3</v>
      </c>
      <c r="E93" s="2">
        <v>-0.12752646200000001</v>
      </c>
      <c r="F93" s="3"/>
      <c r="G93" s="3">
        <f t="shared" si="9"/>
        <v>25.65</v>
      </c>
      <c r="H93" s="3">
        <f t="shared" si="10"/>
        <v>1.2857011807741741</v>
      </c>
      <c r="I93" s="4">
        <f t="shared" si="11"/>
        <v>17.880036230140647</v>
      </c>
      <c r="J93" s="4">
        <f>IMABS('LoadResistor 2400 Ohm LossCalib'!G88)</f>
        <v>16.86</v>
      </c>
      <c r="K93" s="4">
        <f t="shared" si="12"/>
        <v>1.0200362301406471</v>
      </c>
      <c r="L93" s="4">
        <f t="shared" si="8"/>
        <v>6.8388712077249045E-2</v>
      </c>
      <c r="M93" s="4">
        <f t="shared" si="13"/>
        <v>0.95164751806339809</v>
      </c>
      <c r="N93" s="3">
        <f t="shared" si="14"/>
        <v>80.322135830120473</v>
      </c>
      <c r="O93" s="3">
        <f t="shared" si="15"/>
        <v>19.677864169879527</v>
      </c>
    </row>
    <row r="94" spans="1:15" x14ac:dyDescent="0.25">
      <c r="A94" s="2">
        <v>25940000</v>
      </c>
      <c r="B94" s="2">
        <v>0.124929226</v>
      </c>
      <c r="C94" s="2">
        <v>4.4410545000000003E-2</v>
      </c>
      <c r="D94" s="2">
        <v>2.5263569999999999E-3</v>
      </c>
      <c r="E94" s="2">
        <v>-0.12743771000000001</v>
      </c>
      <c r="F94" s="3"/>
      <c r="G94" s="3">
        <f t="shared" si="9"/>
        <v>25.94</v>
      </c>
      <c r="H94" s="3">
        <f t="shared" si="10"/>
        <v>1.3057097010610692</v>
      </c>
      <c r="I94" s="4">
        <f t="shared" si="11"/>
        <v>17.892334378535121</v>
      </c>
      <c r="J94" s="4">
        <f>IMABS('LoadResistor 2400 Ohm LossCalib'!G89)</f>
        <v>16.920000000000002</v>
      </c>
      <c r="K94" s="4">
        <f t="shared" si="12"/>
        <v>0.97233437853511973</v>
      </c>
      <c r="L94" s="4">
        <f t="shared" si="8"/>
        <v>7.7026315101703144E-2</v>
      </c>
      <c r="M94" s="4">
        <f t="shared" si="13"/>
        <v>0.89530806343341662</v>
      </c>
      <c r="N94" s="3">
        <f t="shared" si="14"/>
        <v>81.370913890285436</v>
      </c>
      <c r="O94" s="3">
        <f t="shared" si="15"/>
        <v>18.629086109714564</v>
      </c>
    </row>
    <row r="95" spans="1:15" x14ac:dyDescent="0.25">
      <c r="A95" s="2">
        <v>26230000</v>
      </c>
      <c r="B95" s="2">
        <v>0.135048642</v>
      </c>
      <c r="C95" s="2">
        <v>3.9892002000000003E-2</v>
      </c>
      <c r="D95" s="2">
        <v>-2.66443E-4</v>
      </c>
      <c r="E95" s="2">
        <v>-0.127281695</v>
      </c>
      <c r="F95" s="3"/>
      <c r="G95" s="3">
        <f t="shared" si="9"/>
        <v>26.23</v>
      </c>
      <c r="H95" s="3">
        <f t="shared" si="10"/>
        <v>1.3277935684949076</v>
      </c>
      <c r="I95" s="4">
        <f t="shared" si="11"/>
        <v>17.904661966238699</v>
      </c>
      <c r="J95" s="4">
        <f>IMABS('LoadResistor 2400 Ohm LossCalib'!G90)</f>
        <v>16.86</v>
      </c>
      <c r="K95" s="4">
        <f t="shared" si="12"/>
        <v>1.0446619662386993</v>
      </c>
      <c r="L95" s="4">
        <f t="shared" si="8"/>
        <v>8.6983758390768967E-2</v>
      </c>
      <c r="M95" s="4">
        <f t="shared" si="13"/>
        <v>0.95767820784793034</v>
      </c>
      <c r="N95" s="3">
        <f t="shared" si="14"/>
        <v>80.210676500543457</v>
      </c>
      <c r="O95" s="3">
        <f t="shared" si="15"/>
        <v>19.789323499456543</v>
      </c>
    </row>
    <row r="96" spans="1:15" x14ac:dyDescent="0.25">
      <c r="A96" s="2">
        <v>26520000</v>
      </c>
      <c r="B96" s="2">
        <v>0.14499691100000001</v>
      </c>
      <c r="C96" s="2">
        <v>3.5019799999999997E-2</v>
      </c>
      <c r="D96" s="2">
        <v>-3.1129230000000001E-3</v>
      </c>
      <c r="E96" s="2">
        <v>-0.12690089600000001</v>
      </c>
      <c r="F96" s="3"/>
      <c r="G96" s="3">
        <f t="shared" si="9"/>
        <v>26.52</v>
      </c>
      <c r="H96" s="3">
        <f t="shared" si="10"/>
        <v>1.3506347429511139</v>
      </c>
      <c r="I96" s="4">
        <f t="shared" si="11"/>
        <v>17.928093701428569</v>
      </c>
      <c r="J96" s="4">
        <f>IMABS('LoadResistor 2400 Ohm LossCalib'!G91)</f>
        <v>16.93</v>
      </c>
      <c r="K96" s="4">
        <f t="shared" si="12"/>
        <v>0.99809370142856935</v>
      </c>
      <c r="L96" s="4">
        <f t="shared" si="8"/>
        <v>9.7723932855942552E-2</v>
      </c>
      <c r="M96" s="4">
        <f t="shared" si="13"/>
        <v>0.90036976857262685</v>
      </c>
      <c r="N96" s="3">
        <f t="shared" si="14"/>
        <v>81.276131280152455</v>
      </c>
      <c r="O96" s="3">
        <f t="shared" si="15"/>
        <v>18.723868719847545</v>
      </c>
    </row>
    <row r="97" spans="1:15" x14ac:dyDescent="0.25">
      <c r="A97" s="2">
        <v>26810000</v>
      </c>
      <c r="B97" s="2">
        <v>0.15452803600000001</v>
      </c>
      <c r="C97" s="2">
        <v>2.9409986999999999E-2</v>
      </c>
      <c r="D97" s="2">
        <v>-5.9554869999999998E-3</v>
      </c>
      <c r="E97" s="2">
        <v>-0.12653139199999999</v>
      </c>
      <c r="F97" s="3"/>
      <c r="G97" s="3">
        <f t="shared" si="9"/>
        <v>26.81</v>
      </c>
      <c r="H97" s="3">
        <f t="shared" si="10"/>
        <v>1.3733289538693354</v>
      </c>
      <c r="I97" s="4">
        <f t="shared" si="11"/>
        <v>17.946423878214986</v>
      </c>
      <c r="J97" s="4">
        <f>IMABS('LoadResistor 2400 Ohm LossCalib'!G92)</f>
        <v>16.91</v>
      </c>
      <c r="K97" s="4">
        <f t="shared" si="12"/>
        <v>1.0364238782149862</v>
      </c>
      <c r="L97" s="4">
        <f t="shared" si="8"/>
        <v>0.10881307338779231</v>
      </c>
      <c r="M97" s="4">
        <f t="shared" si="13"/>
        <v>0.92761080482719382</v>
      </c>
      <c r="N97" s="3">
        <f t="shared" si="14"/>
        <v>80.767923866493035</v>
      </c>
      <c r="O97" s="3">
        <f t="shared" si="15"/>
        <v>19.232076133506965</v>
      </c>
    </row>
    <row r="98" spans="1:15" x14ac:dyDescent="0.25">
      <c r="A98" s="2">
        <v>27100000</v>
      </c>
      <c r="B98" s="2">
        <v>0.164825007</v>
      </c>
      <c r="C98" s="2">
        <v>2.3378511000000001E-2</v>
      </c>
      <c r="D98" s="2">
        <v>-8.7920240000000007E-3</v>
      </c>
      <c r="E98" s="2">
        <v>-0.126102507</v>
      </c>
      <c r="F98" s="3"/>
      <c r="G98" s="3">
        <f t="shared" si="9"/>
        <v>27.1</v>
      </c>
      <c r="H98" s="3">
        <f t="shared" si="10"/>
        <v>1.3994473668124592</v>
      </c>
      <c r="I98" s="4">
        <f t="shared" si="11"/>
        <v>17.964465449870005</v>
      </c>
      <c r="J98" s="4">
        <f>IMABS('LoadResistor 2400 Ohm LossCalib'!G93)</f>
        <v>16.91</v>
      </c>
      <c r="K98" s="4">
        <f t="shared" si="12"/>
        <v>1.0544654498700048</v>
      </c>
      <c r="L98" s="4">
        <f t="shared" si="8"/>
        <v>0.12205895142379289</v>
      </c>
      <c r="M98" s="4">
        <f t="shared" si="13"/>
        <v>0.93240649844621193</v>
      </c>
      <c r="N98" s="3">
        <f t="shared" si="14"/>
        <v>80.678785170754381</v>
      </c>
      <c r="O98" s="3">
        <f t="shared" si="15"/>
        <v>19.321214829245619</v>
      </c>
    </row>
    <row r="99" spans="1:15" x14ac:dyDescent="0.25">
      <c r="A99" s="2">
        <v>27390000</v>
      </c>
      <c r="B99" s="2">
        <v>0.17492069299999999</v>
      </c>
      <c r="C99" s="2">
        <v>1.7067777999999999E-2</v>
      </c>
      <c r="D99" s="2">
        <v>-1.1711991999999999E-2</v>
      </c>
      <c r="E99" s="2">
        <v>-0.12563392500000001</v>
      </c>
      <c r="F99" s="3"/>
      <c r="G99" s="3">
        <f t="shared" si="9"/>
        <v>27.39</v>
      </c>
      <c r="H99" s="3">
        <f t="shared" si="10"/>
        <v>1.426452435183087</v>
      </c>
      <c r="I99" s="4">
        <f t="shared" si="11"/>
        <v>17.980281882505139</v>
      </c>
      <c r="J99" s="4">
        <f>IMABS('LoadResistor 2400 Ohm LossCalib'!G94)</f>
        <v>16.95</v>
      </c>
      <c r="K99" s="4">
        <f t="shared" si="12"/>
        <v>1.0302818825051396</v>
      </c>
      <c r="L99" s="4">
        <f t="shared" si="8"/>
        <v>0.13626278767079736</v>
      </c>
      <c r="M99" s="4">
        <f t="shared" si="13"/>
        <v>0.89401909483434228</v>
      </c>
      <c r="N99" s="3">
        <f t="shared" si="14"/>
        <v>81.39506803533007</v>
      </c>
      <c r="O99" s="3">
        <f t="shared" si="15"/>
        <v>18.60493196466993</v>
      </c>
    </row>
    <row r="100" spans="1:15" x14ac:dyDescent="0.25">
      <c r="A100" s="2">
        <v>27680000</v>
      </c>
      <c r="B100" s="2">
        <v>0.18526150199999999</v>
      </c>
      <c r="C100" s="2">
        <v>9.955574E-3</v>
      </c>
      <c r="D100" s="2">
        <v>-1.4660269E-2</v>
      </c>
      <c r="E100" s="2">
        <v>-0.124974347</v>
      </c>
      <c r="F100" s="3"/>
      <c r="G100" s="3">
        <f t="shared" si="9"/>
        <v>27.68</v>
      </c>
      <c r="H100" s="3">
        <f t="shared" si="10"/>
        <v>1.4555810111988161</v>
      </c>
      <c r="I100" s="4">
        <f t="shared" si="11"/>
        <v>18.004227747546491</v>
      </c>
      <c r="J100" s="4">
        <f>IMABS('LoadResistor 2400 Ohm LossCalib'!G95)</f>
        <v>16.93</v>
      </c>
      <c r="K100" s="4">
        <f t="shared" si="12"/>
        <v>1.074227747546491</v>
      </c>
      <c r="L100" s="4">
        <f t="shared" si="8"/>
        <v>0.1521216003242091</v>
      </c>
      <c r="M100" s="4">
        <f t="shared" si="13"/>
        <v>0.9221061472222819</v>
      </c>
      <c r="N100" s="3">
        <f t="shared" si="14"/>
        <v>80.870361651864371</v>
      </c>
      <c r="O100" s="3">
        <f t="shared" si="15"/>
        <v>19.129638348135629</v>
      </c>
    </row>
    <row r="101" spans="1:15" x14ac:dyDescent="0.25">
      <c r="A101" s="2">
        <v>27970000</v>
      </c>
      <c r="B101" s="2">
        <v>0.19532374999999999</v>
      </c>
      <c r="C101" s="2">
        <v>2.0140980000000002E-3</v>
      </c>
      <c r="D101" s="2">
        <v>-1.7496029999999999E-2</v>
      </c>
      <c r="E101" s="2">
        <v>-0.124231807</v>
      </c>
      <c r="F101" s="3"/>
      <c r="G101" s="3">
        <f t="shared" si="9"/>
        <v>27.97</v>
      </c>
      <c r="H101" s="3">
        <f t="shared" si="10"/>
        <v>1.4855037158932478</v>
      </c>
      <c r="I101" s="4">
        <f t="shared" si="11"/>
        <v>18.030048481862902</v>
      </c>
      <c r="J101" s="4">
        <f>IMABS('LoadResistor 2400 Ohm LossCalib'!G96)</f>
        <v>16.86</v>
      </c>
      <c r="K101" s="4">
        <f t="shared" si="12"/>
        <v>1.1700484818629029</v>
      </c>
      <c r="L101" s="4">
        <f t="shared" si="8"/>
        <v>0.16895099685207754</v>
      </c>
      <c r="M101" s="4">
        <f t="shared" si="13"/>
        <v>1.0010974850108254</v>
      </c>
      <c r="N101" s="3">
        <f t="shared" si="14"/>
        <v>79.412752915990211</v>
      </c>
      <c r="O101" s="3">
        <f t="shared" si="15"/>
        <v>20.587247084009789</v>
      </c>
    </row>
    <row r="102" spans="1:15" x14ac:dyDescent="0.25">
      <c r="A102" s="2">
        <v>28260000</v>
      </c>
      <c r="B102" s="2">
        <v>0.20544844800000001</v>
      </c>
      <c r="C102" s="2">
        <v>-6.3411250000000004E-3</v>
      </c>
      <c r="D102" s="2">
        <v>-2.0306766E-2</v>
      </c>
      <c r="E102" s="2">
        <v>-0.12347254100000001</v>
      </c>
      <c r="F102" s="3"/>
      <c r="G102" s="3">
        <f t="shared" si="9"/>
        <v>28.26</v>
      </c>
      <c r="H102" s="3">
        <f t="shared" si="10"/>
        <v>1.5174531359199499</v>
      </c>
      <c r="I102" s="4">
        <f t="shared" si="11"/>
        <v>18.052683397475164</v>
      </c>
      <c r="J102" s="4">
        <f>IMABS('LoadResistor 2400 Ohm LossCalib'!G97)</f>
        <v>16.920000000000002</v>
      </c>
      <c r="K102" s="4">
        <f t="shared" si="12"/>
        <v>1.1326833974751622</v>
      </c>
      <c r="L102" s="4">
        <f t="shared" si="8"/>
        <v>0.1874751043382317</v>
      </c>
      <c r="M102" s="4">
        <f t="shared" si="13"/>
        <v>0.94520829313693056</v>
      </c>
      <c r="N102" s="3">
        <f t="shared" si="14"/>
        <v>80.441316695208357</v>
      </c>
      <c r="O102" s="3">
        <f t="shared" si="15"/>
        <v>19.558683304791643</v>
      </c>
    </row>
    <row r="103" spans="1:15" x14ac:dyDescent="0.25">
      <c r="A103" s="2">
        <v>28550000</v>
      </c>
      <c r="B103" s="2">
        <v>0.21540795200000001</v>
      </c>
      <c r="C103" s="2">
        <v>-1.5485037E-2</v>
      </c>
      <c r="D103" s="2">
        <v>-2.3077271E-2</v>
      </c>
      <c r="E103" s="2">
        <v>-0.122543156</v>
      </c>
      <c r="F103" s="3"/>
      <c r="G103" s="3">
        <f t="shared" si="9"/>
        <v>28.55</v>
      </c>
      <c r="H103" s="3">
        <f t="shared" si="10"/>
        <v>1.5509026937803807</v>
      </c>
      <c r="I103" s="4">
        <f t="shared" si="11"/>
        <v>18.082867687511538</v>
      </c>
      <c r="J103" s="4">
        <f>IMABS('LoadResistor 2400 Ohm LossCalib'!G98)</f>
        <v>16.87</v>
      </c>
      <c r="K103" s="4">
        <f t="shared" si="12"/>
        <v>1.2128676875115367</v>
      </c>
      <c r="L103" s="4">
        <f t="shared" si="8"/>
        <v>0.20743243195314842</v>
      </c>
      <c r="M103" s="4">
        <f t="shared" si="13"/>
        <v>1.0054352555583883</v>
      </c>
      <c r="N103" s="3">
        <f t="shared" si="14"/>
        <v>79.333474375653068</v>
      </c>
      <c r="O103" s="3">
        <f t="shared" si="15"/>
        <v>20.666525624346932</v>
      </c>
    </row>
    <row r="104" spans="1:15" x14ac:dyDescent="0.25">
      <c r="A104" s="2">
        <v>28840000</v>
      </c>
      <c r="B104" s="2">
        <v>0.22524934999999999</v>
      </c>
      <c r="C104" s="2">
        <v>-2.5059504E-2</v>
      </c>
      <c r="D104" s="2">
        <v>-2.5897532000000001E-2</v>
      </c>
      <c r="E104" s="2">
        <v>-0.12148821999999999</v>
      </c>
      <c r="F104" s="3"/>
      <c r="G104" s="3">
        <f t="shared" si="9"/>
        <v>28.84</v>
      </c>
      <c r="H104" s="3">
        <f t="shared" si="10"/>
        <v>1.5861144653107415</v>
      </c>
      <c r="I104" s="4">
        <f t="shared" si="11"/>
        <v>18.116321103994132</v>
      </c>
      <c r="J104" s="4">
        <f>IMABS('LoadResistor 2400 Ohm LossCalib'!G99)</f>
        <v>16.899999999999999</v>
      </c>
      <c r="K104" s="4">
        <f t="shared" si="12"/>
        <v>1.2163211039941331</v>
      </c>
      <c r="L104" s="4">
        <f t="shared" si="8"/>
        <v>0.22900969769896407</v>
      </c>
      <c r="M104" s="4">
        <f t="shared" si="13"/>
        <v>0.987311406295169</v>
      </c>
      <c r="N104" s="3">
        <f t="shared" si="14"/>
        <v>79.665238263855926</v>
      </c>
      <c r="O104" s="3">
        <f t="shared" si="15"/>
        <v>20.334761736144074</v>
      </c>
    </row>
    <row r="105" spans="1:15" x14ac:dyDescent="0.25">
      <c r="A105" s="2">
        <v>29130000</v>
      </c>
      <c r="B105" s="2">
        <v>0.23515181199999999</v>
      </c>
      <c r="C105" s="2">
        <v>-3.5475409999999999E-2</v>
      </c>
      <c r="D105" s="2">
        <v>-2.8694581E-2</v>
      </c>
      <c r="E105" s="2">
        <v>-0.120455458</v>
      </c>
      <c r="F105" s="3"/>
      <c r="G105" s="3">
        <f t="shared" si="9"/>
        <v>29.13</v>
      </c>
      <c r="H105" s="3">
        <f t="shared" si="10"/>
        <v>1.6240269224460699</v>
      </c>
      <c r="I105" s="4">
        <f t="shared" si="11"/>
        <v>18.143758003969804</v>
      </c>
      <c r="J105" s="4">
        <f>IMABS('LoadResistor 2400 Ohm LossCalib'!G100)</f>
        <v>16.95</v>
      </c>
      <c r="K105" s="4">
        <f t="shared" si="12"/>
        <v>1.1937580039698048</v>
      </c>
      <c r="L105" s="4">
        <f t="shared" si="8"/>
        <v>0.25283357305565024</v>
      </c>
      <c r="M105" s="4">
        <f t="shared" si="13"/>
        <v>0.94092443091415456</v>
      </c>
      <c r="N105" s="3">
        <f t="shared" si="14"/>
        <v>80.520702813095781</v>
      </c>
      <c r="O105" s="3">
        <f t="shared" si="15"/>
        <v>19.479297186904219</v>
      </c>
    </row>
    <row r="106" spans="1:15" x14ac:dyDescent="0.25">
      <c r="A106" s="2">
        <v>29420000</v>
      </c>
      <c r="B106" s="2">
        <v>0.244802042</v>
      </c>
      <c r="C106" s="2">
        <v>-4.5984036999999998E-2</v>
      </c>
      <c r="D106" s="2">
        <v>-3.1433187000000001E-2</v>
      </c>
      <c r="E106" s="2">
        <v>-0.119266316</v>
      </c>
      <c r="F106" s="3"/>
      <c r="G106" s="3">
        <f t="shared" si="9"/>
        <v>29.42</v>
      </c>
      <c r="H106" s="3">
        <f t="shared" si="10"/>
        <v>1.6634118451850277</v>
      </c>
      <c r="I106" s="4">
        <f t="shared" si="11"/>
        <v>18.177994265422214</v>
      </c>
      <c r="J106" s="4">
        <f>IMABS('LoadResistor 2400 Ohm LossCalib'!G101)</f>
        <v>16.88</v>
      </c>
      <c r="K106" s="4">
        <f t="shared" si="12"/>
        <v>1.297994265422215</v>
      </c>
      <c r="L106" s="4">
        <f t="shared" si="8"/>
        <v>0.27816872660430747</v>
      </c>
      <c r="M106" s="4">
        <f t="shared" si="13"/>
        <v>1.0198255388179076</v>
      </c>
      <c r="N106" s="3">
        <f t="shared" si="14"/>
        <v>79.071039112474196</v>
      </c>
      <c r="O106" s="3">
        <f t="shared" si="15"/>
        <v>20.928960887525804</v>
      </c>
    </row>
    <row r="107" spans="1:15" x14ac:dyDescent="0.25">
      <c r="A107" s="2">
        <v>29710000</v>
      </c>
      <c r="B107" s="2">
        <v>0.25376644700000001</v>
      </c>
      <c r="C107" s="2">
        <v>-5.7717282000000002E-2</v>
      </c>
      <c r="D107" s="2">
        <v>-3.4095469000000003E-2</v>
      </c>
      <c r="E107" s="2">
        <v>-0.11796596600000001</v>
      </c>
      <c r="F107" s="3"/>
      <c r="G107" s="3">
        <f t="shared" si="9"/>
        <v>29.71</v>
      </c>
      <c r="H107" s="3">
        <f t="shared" si="10"/>
        <v>1.7036064792273198</v>
      </c>
      <c r="I107" s="4">
        <f t="shared" si="11"/>
        <v>18.216427196851495</v>
      </c>
      <c r="J107" s="4">
        <f>IMABS('LoadResistor 2400 Ohm LossCalib'!G102)</f>
        <v>16.86</v>
      </c>
      <c r="K107" s="4">
        <f t="shared" si="12"/>
        <v>1.3564271968514952</v>
      </c>
      <c r="L107" s="4">
        <f t="shared" si="8"/>
        <v>0.30457682670178376</v>
      </c>
      <c r="M107" s="4">
        <f t="shared" si="13"/>
        <v>1.0518503701497113</v>
      </c>
      <c r="N107" s="3">
        <f t="shared" si="14"/>
        <v>78.490114565082052</v>
      </c>
      <c r="O107" s="3">
        <f t="shared" si="15"/>
        <v>21.509885434917948</v>
      </c>
    </row>
    <row r="108" spans="1:15" x14ac:dyDescent="0.25">
      <c r="A108" s="2">
        <v>30000000</v>
      </c>
      <c r="B108" s="2">
        <v>0.26271012399999999</v>
      </c>
      <c r="C108" s="2">
        <v>-6.9855041000000007E-2</v>
      </c>
      <c r="D108" s="2">
        <v>-3.6878294999999998E-2</v>
      </c>
      <c r="E108" s="2">
        <v>-0.116542071</v>
      </c>
      <c r="F108" s="3"/>
      <c r="G108" s="3">
        <f t="shared" si="9"/>
        <v>30</v>
      </c>
      <c r="H108" s="3">
        <f t="shared" si="10"/>
        <v>1.746644581234742</v>
      </c>
      <c r="I108" s="4">
        <f t="shared" si="11"/>
        <v>18.255894381193187</v>
      </c>
      <c r="J108" s="4">
        <f>IMABS('LoadResistor 2400 Ohm LossCalib'!G103)</f>
        <v>16.89</v>
      </c>
      <c r="K108" s="4">
        <f t="shared" si="12"/>
        <v>1.3658943811931863</v>
      </c>
      <c r="L108" s="4">
        <f t="shared" si="8"/>
        <v>0.33340397571730468</v>
      </c>
      <c r="M108" s="4">
        <f t="shared" si="13"/>
        <v>1.0324904054758817</v>
      </c>
      <c r="N108" s="3">
        <f t="shared" si="14"/>
        <v>78.840788567359866</v>
      </c>
      <c r="O108" s="3">
        <f t="shared" si="15"/>
        <v>21.159211432640134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E9DA-6A87-4CA4-A167-B7BBED0114F1}">
  <dimension ref="A1:O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50</v>
      </c>
    </row>
    <row r="2" spans="1:15" x14ac:dyDescent="0.25">
      <c r="A2" s="2" t="s">
        <v>23</v>
      </c>
      <c r="B2" s="2" t="s">
        <v>38</v>
      </c>
    </row>
    <row r="3" spans="1:15" x14ac:dyDescent="0.25">
      <c r="A3" s="2" t="s">
        <v>24</v>
      </c>
      <c r="B3" s="10" t="s">
        <v>35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-0.21343185000000001</v>
      </c>
      <c r="C8" s="2">
        <v>0.34003672000000001</v>
      </c>
      <c r="D8" s="2">
        <v>0.12118182299999999</v>
      </c>
      <c r="E8" s="2">
        <v>4.3286791999999998E-2</v>
      </c>
      <c r="F8" s="3"/>
      <c r="G8" s="3">
        <f>A8/1000000</f>
        <v>1</v>
      </c>
      <c r="H8" s="3">
        <f>(1 + IMABS(COMPLEX(B8,C8)))/(1-IMABS(COMPLEX(B8,C8)))</f>
        <v>2.3415198116338054</v>
      </c>
      <c r="I8" s="4">
        <f>IMABS(-20*LOG10(IMABS(COMPLEX(D8,E8))))</f>
        <v>17.809716484524486</v>
      </c>
      <c r="J8" s="4">
        <f>IMABS('LoadResistor 2400 Ohm LossCalib'!G3)</f>
        <v>17.010000000000002</v>
      </c>
      <c r="K8" s="4">
        <f>I8-J8</f>
        <v>0.79971648452448463</v>
      </c>
      <c r="L8" s="4">
        <f t="shared" ref="L8:L71" si="0">-10*LOG((1-IMABS(COMPLEX(B8,C8))^2))</f>
        <v>0.76330252703360646</v>
      </c>
      <c r="M8" s="4">
        <f>K8-L8</f>
        <v>3.6413957490878168E-2</v>
      </c>
      <c r="N8" s="3">
        <f>POWER(10,-M8/10) * 100</f>
        <v>99.165042934973471</v>
      </c>
      <c r="O8" s="3">
        <f>100-N8</f>
        <v>0.83495706502652922</v>
      </c>
    </row>
    <row r="9" spans="1:15" x14ac:dyDescent="0.25">
      <c r="A9" s="2">
        <v>1290000</v>
      </c>
      <c r="B9" s="2">
        <v>-0.14883615</v>
      </c>
      <c r="C9" s="2">
        <v>0.276613622</v>
      </c>
      <c r="D9" s="2">
        <v>0.12921698300000001</v>
      </c>
      <c r="E9" s="2">
        <v>3.0662341999999999E-2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1.9159343726330986</v>
      </c>
      <c r="I9" s="4">
        <f t="shared" ref="I9:I72" si="3">IMABS(-20*LOG10(IMABS(COMPLEX(D9,E9))))</f>
        <v>17.535701654711517</v>
      </c>
      <c r="J9" s="4">
        <f>IMABS('LoadResistor 2400 Ohm LossCalib'!G4)</f>
        <v>16.920000000000002</v>
      </c>
      <c r="K9" s="4">
        <f t="shared" ref="K9:K72" si="4">I9-J9</f>
        <v>0.61570165471151483</v>
      </c>
      <c r="L9" s="4">
        <f t="shared" si="0"/>
        <v>0.45114870407245705</v>
      </c>
      <c r="M9" s="4">
        <f t="shared" ref="M9:M72" si="5">K9-L9</f>
        <v>0.16455295063905778</v>
      </c>
      <c r="N9" s="3">
        <f t="shared" ref="N9:N72" si="6">POWER(10,-M9/10) * 100</f>
        <v>96.281911750640276</v>
      </c>
      <c r="O9" s="3">
        <f t="shared" ref="O9:O72" si="7">100-N9</f>
        <v>3.7180882493597238</v>
      </c>
    </row>
    <row r="10" spans="1:15" x14ac:dyDescent="0.25">
      <c r="A10" s="2">
        <v>1580000</v>
      </c>
      <c r="B10" s="2">
        <v>-0.12000846799999999</v>
      </c>
      <c r="C10" s="2">
        <v>0.225311338</v>
      </c>
      <c r="D10" s="2">
        <v>0.13318066200000001</v>
      </c>
      <c r="E10" s="2">
        <v>2.0181357E-2</v>
      </c>
      <c r="F10" s="3"/>
      <c r="G10" s="3">
        <f t="shared" si="1"/>
        <v>1.58</v>
      </c>
      <c r="H10" s="3">
        <f t="shared" si="2"/>
        <v>1.6855685316142659</v>
      </c>
      <c r="I10" s="4">
        <f t="shared" si="3"/>
        <v>17.412579653174479</v>
      </c>
      <c r="J10" s="4">
        <f>IMABS('LoadResistor 2400 Ohm LossCalib'!G5)</f>
        <v>16.88</v>
      </c>
      <c r="K10" s="4">
        <f t="shared" si="4"/>
        <v>0.53257965317447997</v>
      </c>
      <c r="L10" s="4">
        <f t="shared" si="0"/>
        <v>0.29266072742454396</v>
      </c>
      <c r="M10" s="4">
        <f t="shared" si="5"/>
        <v>0.23991892574993601</v>
      </c>
      <c r="N10" s="3">
        <f t="shared" si="6"/>
        <v>94.62548259200311</v>
      </c>
      <c r="O10" s="3">
        <f t="shared" si="7"/>
        <v>5.3745174079968905</v>
      </c>
    </row>
    <row r="11" spans="1:15" x14ac:dyDescent="0.25">
      <c r="A11" s="2">
        <v>1870000</v>
      </c>
      <c r="B11" s="2">
        <v>-0.10738749</v>
      </c>
      <c r="C11" s="2">
        <v>0.18833476299999999</v>
      </c>
      <c r="D11" s="2">
        <v>0.13497325700000001</v>
      </c>
      <c r="E11" s="2">
        <v>1.1754924E-2</v>
      </c>
      <c r="F11" s="3"/>
      <c r="G11" s="3">
        <f t="shared" si="1"/>
        <v>1.87</v>
      </c>
      <c r="H11" s="3">
        <f t="shared" si="2"/>
        <v>1.553624765242787</v>
      </c>
      <c r="I11" s="4">
        <f t="shared" si="3"/>
        <v>17.362229365536123</v>
      </c>
      <c r="J11" s="4">
        <f>IMABS('LoadResistor 2400 Ohm LossCalib'!G6)</f>
        <v>16.93</v>
      </c>
      <c r="K11" s="4">
        <f t="shared" si="4"/>
        <v>0.43222936553612357</v>
      </c>
      <c r="L11" s="4">
        <f t="shared" si="0"/>
        <v>0.20908036291629045</v>
      </c>
      <c r="M11" s="4">
        <f t="shared" si="5"/>
        <v>0.22314900261983311</v>
      </c>
      <c r="N11" s="3">
        <f t="shared" si="6"/>
        <v>94.991577454189283</v>
      </c>
      <c r="O11" s="3">
        <f t="shared" si="7"/>
        <v>5.008422545810717</v>
      </c>
    </row>
    <row r="12" spans="1:15" x14ac:dyDescent="0.25">
      <c r="A12" s="2">
        <v>2160000</v>
      </c>
      <c r="B12" s="2">
        <v>-0.102146178</v>
      </c>
      <c r="C12" s="2">
        <v>0.16087652699999999</v>
      </c>
      <c r="D12" s="2">
        <v>0.13549605000000001</v>
      </c>
      <c r="E12" s="2">
        <v>4.9309949999999996E-3</v>
      </c>
      <c r="F12" s="3"/>
      <c r="G12" s="3">
        <f t="shared" si="1"/>
        <v>2.16</v>
      </c>
      <c r="H12" s="3">
        <f t="shared" si="2"/>
        <v>1.4708599389866057</v>
      </c>
      <c r="I12" s="4">
        <f t="shared" si="3"/>
        <v>17.355719357620892</v>
      </c>
      <c r="J12" s="4">
        <f>IMABS('LoadResistor 2400 Ohm LossCalib'!G7)</f>
        <v>16.899999999999999</v>
      </c>
      <c r="K12" s="4">
        <f t="shared" si="4"/>
        <v>0.45571935762089311</v>
      </c>
      <c r="L12" s="4">
        <f t="shared" si="0"/>
        <v>0.16064945310539414</v>
      </c>
      <c r="M12" s="4">
        <f t="shared" si="5"/>
        <v>0.29506990451549897</v>
      </c>
      <c r="N12" s="3">
        <f t="shared" si="6"/>
        <v>93.431432931049812</v>
      </c>
      <c r="O12" s="3">
        <f t="shared" si="7"/>
        <v>6.5685670689501876</v>
      </c>
    </row>
    <row r="13" spans="1:15" x14ac:dyDescent="0.25">
      <c r="A13" s="2">
        <v>2450000</v>
      </c>
      <c r="B13" s="2">
        <v>-0.100888542</v>
      </c>
      <c r="C13" s="2">
        <v>0.14117744500000001</v>
      </c>
      <c r="D13" s="2">
        <v>0.135332122</v>
      </c>
      <c r="E13" s="2">
        <v>-8.6170699999999997E-4</v>
      </c>
      <c r="F13" s="3"/>
      <c r="G13" s="3">
        <f t="shared" si="1"/>
        <v>2.4500000000000002</v>
      </c>
      <c r="H13" s="3">
        <f t="shared" si="2"/>
        <v>1.4199044612718901</v>
      </c>
      <c r="I13" s="4">
        <f t="shared" si="3"/>
        <v>17.371806095245695</v>
      </c>
      <c r="J13" s="4">
        <f>IMABS('LoadResistor 2400 Ohm LossCalib'!G8)</f>
        <v>16.96</v>
      </c>
      <c r="K13" s="4">
        <f t="shared" si="4"/>
        <v>0.41180609524569434</v>
      </c>
      <c r="L13" s="4">
        <f t="shared" si="0"/>
        <v>0.13277325372205967</v>
      </c>
      <c r="M13" s="4">
        <f t="shared" si="5"/>
        <v>0.27903284152363467</v>
      </c>
      <c r="N13" s="3">
        <f t="shared" si="6"/>
        <v>93.77708219246324</v>
      </c>
      <c r="O13" s="3">
        <f t="shared" si="7"/>
        <v>6.2229178075367599</v>
      </c>
    </row>
    <row r="14" spans="1:15" x14ac:dyDescent="0.25">
      <c r="A14" s="2">
        <v>2740000</v>
      </c>
      <c r="B14" s="2">
        <v>-0.100543603</v>
      </c>
      <c r="C14" s="2">
        <v>0.12676983999999999</v>
      </c>
      <c r="D14" s="2">
        <v>0.13495285800000001</v>
      </c>
      <c r="E14" s="2">
        <v>-5.6973229999999998E-3</v>
      </c>
      <c r="F14" s="3"/>
      <c r="G14" s="3">
        <f t="shared" si="1"/>
        <v>2.74</v>
      </c>
      <c r="H14" s="3">
        <f t="shared" si="2"/>
        <v>1.3860686192692486</v>
      </c>
      <c r="I14" s="4">
        <f t="shared" si="3"/>
        <v>17.388624790261368</v>
      </c>
      <c r="J14" s="4">
        <f>IMABS('LoadResistor 2400 Ohm LossCalib'!G9)</f>
        <v>16.93</v>
      </c>
      <c r="K14" s="4">
        <f t="shared" si="4"/>
        <v>0.45862479026136782</v>
      </c>
      <c r="L14" s="4">
        <f t="shared" si="0"/>
        <v>0.11521135674085194</v>
      </c>
      <c r="M14" s="4">
        <f t="shared" si="5"/>
        <v>0.3434134335205159</v>
      </c>
      <c r="N14" s="3">
        <f t="shared" si="6"/>
        <v>92.397167250195039</v>
      </c>
      <c r="O14" s="3">
        <f t="shared" si="7"/>
        <v>7.6028327498049606</v>
      </c>
    </row>
    <row r="15" spans="1:15" x14ac:dyDescent="0.25">
      <c r="A15" s="2">
        <v>3030000</v>
      </c>
      <c r="B15" s="2">
        <v>-0.100828692</v>
      </c>
      <c r="C15" s="2">
        <v>0.116398639</v>
      </c>
      <c r="D15" s="2">
        <v>0.13443624900000001</v>
      </c>
      <c r="E15" s="2">
        <v>-1.0063124E-2</v>
      </c>
      <c r="F15" s="3"/>
      <c r="G15" s="3">
        <f t="shared" si="1"/>
        <v>3.03</v>
      </c>
      <c r="H15" s="3">
        <f t="shared" si="2"/>
        <v>1.3640577406497936</v>
      </c>
      <c r="I15" s="4">
        <f t="shared" si="3"/>
        <v>17.405405986000073</v>
      </c>
      <c r="J15" s="4">
        <f>IMABS('LoadResistor 2400 Ohm LossCalib'!G10)</f>
        <v>16.899999999999999</v>
      </c>
      <c r="K15" s="4">
        <f t="shared" si="4"/>
        <v>0.50540598600007414</v>
      </c>
      <c r="L15" s="4">
        <f t="shared" si="0"/>
        <v>0.1042341367613431</v>
      </c>
      <c r="M15" s="4">
        <f t="shared" si="5"/>
        <v>0.40117184923873106</v>
      </c>
      <c r="N15" s="3">
        <f t="shared" si="6"/>
        <v>91.176478625662142</v>
      </c>
      <c r="O15" s="3">
        <f t="shared" si="7"/>
        <v>8.823521374337858</v>
      </c>
    </row>
    <row r="16" spans="1:15" x14ac:dyDescent="0.25">
      <c r="A16" s="2">
        <v>3320000</v>
      </c>
      <c r="B16" s="2">
        <v>-0.101018786</v>
      </c>
      <c r="C16" s="2">
        <v>0.108864381</v>
      </c>
      <c r="D16" s="2">
        <v>0.13386769500000001</v>
      </c>
      <c r="E16" s="2">
        <v>-1.3872221000000001E-2</v>
      </c>
      <c r="F16" s="3"/>
      <c r="G16" s="3">
        <f t="shared" si="1"/>
        <v>3.32</v>
      </c>
      <c r="H16" s="3">
        <f t="shared" si="2"/>
        <v>1.3488333780621673</v>
      </c>
      <c r="I16" s="4">
        <f t="shared" si="3"/>
        <v>17.42009654118965</v>
      </c>
      <c r="J16" s="4">
        <f>IMABS('LoadResistor 2400 Ohm LossCalib'!G11)</f>
        <v>16.93</v>
      </c>
      <c r="K16" s="4">
        <f t="shared" si="4"/>
        <v>0.49009654118965074</v>
      </c>
      <c r="L16" s="4">
        <f t="shared" si="0"/>
        <v>9.6861238917821557E-2</v>
      </c>
      <c r="M16" s="4">
        <f t="shared" si="5"/>
        <v>0.39323530227182918</v>
      </c>
      <c r="N16" s="3">
        <f t="shared" si="6"/>
        <v>91.343252102246637</v>
      </c>
      <c r="O16" s="3">
        <f t="shared" si="7"/>
        <v>8.6567478977533625</v>
      </c>
    </row>
    <row r="17" spans="1:15" x14ac:dyDescent="0.25">
      <c r="A17" s="2">
        <v>3610000</v>
      </c>
      <c r="B17" s="2">
        <v>-0.101067982</v>
      </c>
      <c r="C17" s="2">
        <v>0.102808922</v>
      </c>
      <c r="D17" s="2">
        <v>0.13325795500000001</v>
      </c>
      <c r="E17" s="2">
        <v>-1.7490979E-2</v>
      </c>
      <c r="F17" s="3"/>
      <c r="G17" s="3">
        <f t="shared" si="1"/>
        <v>3.61</v>
      </c>
      <c r="H17" s="3">
        <f t="shared" si="2"/>
        <v>1.3369072359428567</v>
      </c>
      <c r="I17" s="4">
        <f t="shared" si="3"/>
        <v>17.431952855900249</v>
      </c>
      <c r="J17" s="4">
        <f>IMABS('LoadResistor 2400 Ohm LossCalib'!G12)</f>
        <v>16.96</v>
      </c>
      <c r="K17" s="4">
        <f t="shared" si="4"/>
        <v>0.47195285590024838</v>
      </c>
      <c r="L17" s="4">
        <f t="shared" si="0"/>
        <v>9.1216814150596029E-2</v>
      </c>
      <c r="M17" s="4">
        <f t="shared" si="5"/>
        <v>0.38073604174965237</v>
      </c>
      <c r="N17" s="3">
        <f t="shared" si="6"/>
        <v>91.606522234464634</v>
      </c>
      <c r="O17" s="3">
        <f t="shared" si="7"/>
        <v>8.3934777655353656</v>
      </c>
    </row>
    <row r="18" spans="1:15" x14ac:dyDescent="0.25">
      <c r="A18" s="2">
        <v>3900000</v>
      </c>
      <c r="B18" s="2">
        <v>-0.101270392</v>
      </c>
      <c r="C18" s="2">
        <v>9.8031245000000003E-2</v>
      </c>
      <c r="D18" s="2">
        <v>0.13260459799999999</v>
      </c>
      <c r="E18" s="2">
        <v>-2.072864E-2</v>
      </c>
      <c r="F18" s="3"/>
      <c r="G18" s="3">
        <f t="shared" si="1"/>
        <v>3.9</v>
      </c>
      <c r="H18" s="3">
        <f t="shared" si="2"/>
        <v>1.3281427593415516</v>
      </c>
      <c r="I18" s="4">
        <f t="shared" si="3"/>
        <v>17.443981368313079</v>
      </c>
      <c r="J18" s="4">
        <f>IMABS('LoadResistor 2400 Ohm LossCalib'!G13)</f>
        <v>16.93</v>
      </c>
      <c r="K18" s="4">
        <f t="shared" si="4"/>
        <v>0.51398136831307895</v>
      </c>
      <c r="L18" s="4">
        <f t="shared" si="0"/>
        <v>8.714464286635136E-2</v>
      </c>
      <c r="M18" s="4">
        <f t="shared" si="5"/>
        <v>0.42683672544672757</v>
      </c>
      <c r="N18" s="3">
        <f t="shared" si="6"/>
        <v>90.63925504674549</v>
      </c>
      <c r="O18" s="3">
        <f t="shared" si="7"/>
        <v>9.3607449532545104</v>
      </c>
    </row>
    <row r="19" spans="1:15" x14ac:dyDescent="0.25">
      <c r="A19" s="2">
        <v>4190000</v>
      </c>
      <c r="B19" s="2">
        <v>-0.10120109400000001</v>
      </c>
      <c r="C19" s="2">
        <v>9.4849213000000002E-2</v>
      </c>
      <c r="D19" s="2">
        <v>0.13197827300000001</v>
      </c>
      <c r="E19" s="2">
        <v>-2.3933521999999999E-2</v>
      </c>
      <c r="F19" s="3"/>
      <c r="G19" s="3">
        <f t="shared" si="1"/>
        <v>4.1900000000000004</v>
      </c>
      <c r="H19" s="3">
        <f t="shared" si="2"/>
        <v>1.3220746370179974</v>
      </c>
      <c r="I19" s="4">
        <f t="shared" si="3"/>
        <v>17.449428130944511</v>
      </c>
      <c r="J19" s="4">
        <f>IMABS('LoadResistor 2400 Ohm LossCalib'!G14)</f>
        <v>16.96</v>
      </c>
      <c r="K19" s="4">
        <f t="shared" si="4"/>
        <v>0.48942813094451054</v>
      </c>
      <c r="L19" s="4">
        <f t="shared" si="0"/>
        <v>8.4363847422053009E-2</v>
      </c>
      <c r="M19" s="4">
        <f t="shared" si="5"/>
        <v>0.40506428352245755</v>
      </c>
      <c r="N19" s="3">
        <f t="shared" si="6"/>
        <v>91.094796847092653</v>
      </c>
      <c r="O19" s="3">
        <f t="shared" si="7"/>
        <v>8.9052031529073474</v>
      </c>
    </row>
    <row r="20" spans="1:15" x14ac:dyDescent="0.25">
      <c r="A20" s="2">
        <v>4480000</v>
      </c>
      <c r="B20" s="2">
        <v>-0.101076878</v>
      </c>
      <c r="C20" s="2">
        <v>9.2155910999999993E-2</v>
      </c>
      <c r="D20" s="2">
        <v>0.131253227</v>
      </c>
      <c r="E20" s="2">
        <v>-2.6949463E-2</v>
      </c>
      <c r="F20" s="3"/>
      <c r="G20" s="3">
        <f t="shared" si="1"/>
        <v>4.4800000000000004</v>
      </c>
      <c r="H20" s="3">
        <f t="shared" si="2"/>
        <v>1.3169111641858051</v>
      </c>
      <c r="I20" s="4">
        <f t="shared" si="3"/>
        <v>17.458464435018122</v>
      </c>
      <c r="J20" s="4">
        <f>IMABS('LoadResistor 2400 Ohm LossCalib'!G15)</f>
        <v>16.940000000000001</v>
      </c>
      <c r="K20" s="4">
        <f t="shared" si="4"/>
        <v>0.51846443501812089</v>
      </c>
      <c r="L20" s="4">
        <f t="shared" si="0"/>
        <v>8.2022937123614997E-2</v>
      </c>
      <c r="M20" s="4">
        <f t="shared" si="5"/>
        <v>0.43644149789450593</v>
      </c>
      <c r="N20" s="3">
        <f t="shared" si="6"/>
        <v>90.439020528955737</v>
      </c>
      <c r="O20" s="3">
        <f t="shared" si="7"/>
        <v>9.5609794710442628</v>
      </c>
    </row>
    <row r="21" spans="1:15" x14ac:dyDescent="0.25">
      <c r="A21" s="2">
        <v>4770000</v>
      </c>
      <c r="B21" s="2">
        <v>-0.100824117</v>
      </c>
      <c r="C21" s="2">
        <v>9.0309284000000004E-2</v>
      </c>
      <c r="D21" s="2">
        <v>0.13059763599999999</v>
      </c>
      <c r="E21" s="2">
        <v>-2.9891561000000001E-2</v>
      </c>
      <c r="F21" s="3"/>
      <c r="G21" s="3">
        <f t="shared" si="1"/>
        <v>4.7699999999999996</v>
      </c>
      <c r="H21" s="3">
        <f t="shared" si="2"/>
        <v>1.3130909289667214</v>
      </c>
      <c r="I21" s="4">
        <f t="shared" si="3"/>
        <v>17.459537431280317</v>
      </c>
      <c r="J21" s="4">
        <f>IMABS('LoadResistor 2400 Ohm LossCalib'!G16)</f>
        <v>16.93</v>
      </c>
      <c r="K21" s="4">
        <f t="shared" si="4"/>
        <v>0.52953743128031761</v>
      </c>
      <c r="L21" s="4">
        <f t="shared" si="0"/>
        <v>8.0306184578126466E-2</v>
      </c>
      <c r="M21" s="4">
        <f t="shared" si="5"/>
        <v>0.44923124670219117</v>
      </c>
      <c r="N21" s="3">
        <f t="shared" si="6"/>
        <v>90.173074063109141</v>
      </c>
      <c r="O21" s="3">
        <f t="shared" si="7"/>
        <v>9.8269259368908592</v>
      </c>
    </row>
    <row r="22" spans="1:15" x14ac:dyDescent="0.25">
      <c r="A22" s="2">
        <v>5060000</v>
      </c>
      <c r="B22" s="2">
        <v>-0.100633166</v>
      </c>
      <c r="C22" s="2">
        <v>8.8439919000000006E-2</v>
      </c>
      <c r="D22" s="2">
        <v>0.12975862599999999</v>
      </c>
      <c r="E22" s="2">
        <v>-3.2781273E-2</v>
      </c>
      <c r="F22" s="3"/>
      <c r="G22" s="3">
        <f t="shared" si="1"/>
        <v>5.0599999999999996</v>
      </c>
      <c r="H22" s="3">
        <f t="shared" si="2"/>
        <v>1.3093957119403665</v>
      </c>
      <c r="I22" s="4">
        <f t="shared" si="3"/>
        <v>17.4685803172429</v>
      </c>
      <c r="J22" s="4">
        <f>IMABS('LoadResistor 2400 Ohm LossCalib'!G17)</f>
        <v>16.920000000000002</v>
      </c>
      <c r="K22" s="4">
        <f t="shared" si="4"/>
        <v>0.54858031724289802</v>
      </c>
      <c r="L22" s="4">
        <f t="shared" si="0"/>
        <v>7.8658044999478732E-2</v>
      </c>
      <c r="M22" s="4">
        <f t="shared" si="5"/>
        <v>0.46992227224341931</v>
      </c>
      <c r="N22" s="3">
        <f t="shared" si="6"/>
        <v>89.74448563560145</v>
      </c>
      <c r="O22" s="3">
        <f t="shared" si="7"/>
        <v>10.25551436439855</v>
      </c>
    </row>
    <row r="23" spans="1:15" x14ac:dyDescent="0.25">
      <c r="A23" s="2">
        <v>5350000</v>
      </c>
      <c r="B23" s="2">
        <v>-0.10017801799999999</v>
      </c>
      <c r="C23" s="2">
        <v>8.7299927999999999E-2</v>
      </c>
      <c r="D23" s="2">
        <v>0.12900269</v>
      </c>
      <c r="E23" s="2">
        <v>-3.5570788999999998E-2</v>
      </c>
      <c r="F23" s="3"/>
      <c r="G23" s="3">
        <f t="shared" si="1"/>
        <v>5.35</v>
      </c>
      <c r="H23" s="3">
        <f t="shared" si="2"/>
        <v>1.3064840197672092</v>
      </c>
      <c r="I23" s="4">
        <f t="shared" si="3"/>
        <v>17.469777713183795</v>
      </c>
      <c r="J23" s="4">
        <f>IMABS('LoadResistor 2400 Ohm LossCalib'!G18)</f>
        <v>16.91</v>
      </c>
      <c r="K23" s="4">
        <f t="shared" si="4"/>
        <v>0.5597777131837951</v>
      </c>
      <c r="L23" s="4">
        <f t="shared" si="0"/>
        <v>7.7368066221719975E-2</v>
      </c>
      <c r="M23" s="4">
        <f t="shared" si="5"/>
        <v>0.48240964696207511</v>
      </c>
      <c r="N23" s="3">
        <f t="shared" si="6"/>
        <v>89.486811761859073</v>
      </c>
      <c r="O23" s="3">
        <f t="shared" si="7"/>
        <v>10.513188238140927</v>
      </c>
    </row>
    <row r="24" spans="1:15" x14ac:dyDescent="0.25">
      <c r="A24" s="2">
        <v>5640000</v>
      </c>
      <c r="B24" s="2">
        <v>-9.9834388999999996E-2</v>
      </c>
      <c r="C24" s="2">
        <v>8.6704954000000001E-2</v>
      </c>
      <c r="D24" s="2">
        <v>0.12821787500000001</v>
      </c>
      <c r="E24" s="2">
        <v>-3.8316893999999997E-2</v>
      </c>
      <c r="F24" s="3"/>
      <c r="G24" s="3">
        <f t="shared" si="1"/>
        <v>5.64</v>
      </c>
      <c r="H24" s="3">
        <f t="shared" si="2"/>
        <v>1.3047569819053262</v>
      </c>
      <c r="I24" s="4">
        <f t="shared" si="3"/>
        <v>17.469527242709056</v>
      </c>
      <c r="J24" s="4">
        <f>IMABS('LoadResistor 2400 Ohm LossCalib'!G19)</f>
        <v>16.91</v>
      </c>
      <c r="K24" s="4">
        <f t="shared" si="4"/>
        <v>0.55952724270905563</v>
      </c>
      <c r="L24" s="4">
        <f t="shared" si="0"/>
        <v>7.6606577346440136E-2</v>
      </c>
      <c r="M24" s="4">
        <f t="shared" si="5"/>
        <v>0.48292066536261546</v>
      </c>
      <c r="N24" s="3">
        <f t="shared" si="6"/>
        <v>89.476282796140865</v>
      </c>
      <c r="O24" s="3">
        <f t="shared" si="7"/>
        <v>10.523717203859135</v>
      </c>
    </row>
    <row r="25" spans="1:15" x14ac:dyDescent="0.25">
      <c r="A25" s="2">
        <v>5930000</v>
      </c>
      <c r="B25" s="2">
        <v>-9.9333584000000003E-2</v>
      </c>
      <c r="C25" s="2">
        <v>8.5732758000000006E-2</v>
      </c>
      <c r="D25" s="2">
        <v>0.12738539199999999</v>
      </c>
      <c r="E25" s="2">
        <v>-4.0947362000000001E-2</v>
      </c>
      <c r="F25" s="3"/>
      <c r="G25" s="3">
        <f t="shared" si="1"/>
        <v>5.93</v>
      </c>
      <c r="H25" s="3">
        <f t="shared" si="2"/>
        <v>1.3020644224674647</v>
      </c>
      <c r="I25" s="4">
        <f t="shared" si="3"/>
        <v>17.470566124199848</v>
      </c>
      <c r="J25" s="4">
        <f>IMABS('LoadResistor 2400 Ohm LossCalib'!G20)</f>
        <v>16.899999999999999</v>
      </c>
      <c r="K25" s="4">
        <f t="shared" si="4"/>
        <v>0.57056612419984987</v>
      </c>
      <c r="L25" s="4">
        <f t="shared" si="0"/>
        <v>7.5424823307336186E-2</v>
      </c>
      <c r="M25" s="4">
        <f t="shared" si="5"/>
        <v>0.49514130089251368</v>
      </c>
      <c r="N25" s="3">
        <f t="shared" si="6"/>
        <v>89.224858915381347</v>
      </c>
      <c r="O25" s="3">
        <f t="shared" si="7"/>
        <v>10.775141084618653</v>
      </c>
    </row>
    <row r="26" spans="1:15" x14ac:dyDescent="0.25">
      <c r="A26" s="2">
        <v>6220000</v>
      </c>
      <c r="B26" s="2">
        <v>-9.8742320999999994E-2</v>
      </c>
      <c r="C26" s="2">
        <v>8.5690818000000002E-2</v>
      </c>
      <c r="D26" s="2">
        <v>0.12656098599999999</v>
      </c>
      <c r="E26" s="2">
        <v>-4.3667393999999998E-2</v>
      </c>
      <c r="F26" s="3"/>
      <c r="G26" s="3">
        <f t="shared" si="1"/>
        <v>6.22</v>
      </c>
      <c r="H26" s="3">
        <f t="shared" si="2"/>
        <v>1.3008077317171489</v>
      </c>
      <c r="I26" s="4">
        <f t="shared" si="3"/>
        <v>17.465523570085416</v>
      </c>
      <c r="J26" s="4">
        <f>IMABS('LoadResistor 2400 Ohm LossCalib'!G21)</f>
        <v>16.88</v>
      </c>
      <c r="K26" s="4">
        <f t="shared" si="4"/>
        <v>0.58552357008541733</v>
      </c>
      <c r="L26" s="4">
        <f t="shared" si="0"/>
        <v>7.4875553109047296E-2</v>
      </c>
      <c r="M26" s="4">
        <f t="shared" si="5"/>
        <v>0.51064801697637008</v>
      </c>
      <c r="N26" s="3">
        <f t="shared" si="6"/>
        <v>88.90684487919539</v>
      </c>
      <c r="O26" s="3">
        <f t="shared" si="7"/>
        <v>11.09315512080461</v>
      </c>
    </row>
    <row r="27" spans="1:15" x14ac:dyDescent="0.25">
      <c r="A27" s="2">
        <v>6510000</v>
      </c>
      <c r="B27" s="2">
        <v>-9.8302967000000005E-2</v>
      </c>
      <c r="C27" s="2">
        <v>8.5810571000000002E-2</v>
      </c>
      <c r="D27" s="2">
        <v>0.125874131</v>
      </c>
      <c r="E27" s="2">
        <v>-4.6207091999999998E-2</v>
      </c>
      <c r="F27" s="3"/>
      <c r="G27" s="3">
        <f t="shared" si="1"/>
        <v>6.51</v>
      </c>
      <c r="H27" s="3">
        <f t="shared" si="2"/>
        <v>1.3001388353438621</v>
      </c>
      <c r="I27" s="4">
        <f t="shared" si="3"/>
        <v>17.452249936927657</v>
      </c>
      <c r="J27" s="4">
        <f>IMABS('LoadResistor 2400 Ohm LossCalib'!G22)</f>
        <v>16.87</v>
      </c>
      <c r="K27" s="4">
        <f t="shared" si="4"/>
        <v>0.58224993692765636</v>
      </c>
      <c r="L27" s="4">
        <f t="shared" si="0"/>
        <v>7.4583790025628385E-2</v>
      </c>
      <c r="M27" s="4">
        <f t="shared" si="5"/>
        <v>0.50766614690202794</v>
      </c>
      <c r="N27" s="3">
        <f t="shared" si="6"/>
        <v>88.967909365152124</v>
      </c>
      <c r="O27" s="3">
        <f t="shared" si="7"/>
        <v>11.032090634847876</v>
      </c>
    </row>
    <row r="28" spans="1:15" x14ac:dyDescent="0.25">
      <c r="A28" s="2">
        <v>6800000</v>
      </c>
      <c r="B28" s="2">
        <v>-9.7963287999999996E-2</v>
      </c>
      <c r="C28" s="2">
        <v>8.6245626000000006E-2</v>
      </c>
      <c r="D28" s="2">
        <v>0.12507653199999999</v>
      </c>
      <c r="E28" s="2">
        <v>-4.9060985000000001E-2</v>
      </c>
      <c r="F28" s="3"/>
      <c r="G28" s="3">
        <f t="shared" si="1"/>
        <v>6.8</v>
      </c>
      <c r="H28" s="3">
        <f t="shared" si="2"/>
        <v>1.3002218081026748</v>
      </c>
      <c r="I28" s="4">
        <f t="shared" si="3"/>
        <v>17.434958681831372</v>
      </c>
      <c r="J28" s="4">
        <f>IMABS('LoadResistor 2400 Ohm LossCalib'!G23)</f>
        <v>16.88</v>
      </c>
      <c r="K28" s="4">
        <f t="shared" si="4"/>
        <v>0.55495868183137276</v>
      </c>
      <c r="L28" s="4">
        <f t="shared" si="0"/>
        <v>7.4619959032775893E-2</v>
      </c>
      <c r="M28" s="4">
        <f t="shared" si="5"/>
        <v>0.48033872279859685</v>
      </c>
      <c r="N28" s="3">
        <f t="shared" si="6"/>
        <v>89.529493536636622</v>
      </c>
      <c r="O28" s="3">
        <f t="shared" si="7"/>
        <v>10.470506463363378</v>
      </c>
    </row>
    <row r="29" spans="1:15" x14ac:dyDescent="0.25">
      <c r="A29" s="2">
        <v>7090000</v>
      </c>
      <c r="B29" s="2">
        <v>-9.7289174000000006E-2</v>
      </c>
      <c r="C29" s="2">
        <v>8.6784914000000005E-2</v>
      </c>
      <c r="D29" s="2">
        <v>0.12348762100000001</v>
      </c>
      <c r="E29" s="2">
        <v>-5.1365992999999999E-2</v>
      </c>
      <c r="F29" s="3"/>
      <c r="G29" s="3">
        <f t="shared" si="1"/>
        <v>7.09</v>
      </c>
      <c r="H29" s="3">
        <f t="shared" si="2"/>
        <v>1.2998334072462645</v>
      </c>
      <c r="I29" s="4">
        <f t="shared" si="3"/>
        <v>17.474465225443396</v>
      </c>
      <c r="J29" s="4">
        <f>IMABS('LoadResistor 2400 Ohm LossCalib'!G24)</f>
        <v>16.88</v>
      </c>
      <c r="K29" s="4">
        <f t="shared" si="4"/>
        <v>0.59446522544339686</v>
      </c>
      <c r="L29" s="4">
        <f t="shared" si="0"/>
        <v>7.4450704593152006E-2</v>
      </c>
      <c r="M29" s="4">
        <f t="shared" si="5"/>
        <v>0.52001452085024491</v>
      </c>
      <c r="N29" s="3">
        <f t="shared" si="6"/>
        <v>88.715304579302909</v>
      </c>
      <c r="O29" s="3">
        <f t="shared" si="7"/>
        <v>11.284695420697091</v>
      </c>
    </row>
    <row r="30" spans="1:15" x14ac:dyDescent="0.25">
      <c r="A30" s="2">
        <v>7380000</v>
      </c>
      <c r="B30" s="2">
        <v>-9.6170037E-2</v>
      </c>
      <c r="C30" s="2">
        <v>8.7372383999999997E-2</v>
      </c>
      <c r="D30" s="2">
        <v>0.12224431299999999</v>
      </c>
      <c r="E30" s="2">
        <v>-5.3683593000000002E-2</v>
      </c>
      <c r="F30" s="3"/>
      <c r="G30" s="3">
        <f t="shared" si="1"/>
        <v>7.38</v>
      </c>
      <c r="H30" s="3">
        <f t="shared" si="2"/>
        <v>1.2986738047287951</v>
      </c>
      <c r="I30" s="4">
        <f t="shared" si="3"/>
        <v>17.489558377971484</v>
      </c>
      <c r="J30" s="4">
        <f>IMABS('LoadResistor 2400 Ohm LossCalib'!G25)</f>
        <v>16.96</v>
      </c>
      <c r="K30" s="4">
        <f t="shared" si="4"/>
        <v>0.5295583779714832</v>
      </c>
      <c r="L30" s="4">
        <f t="shared" si="0"/>
        <v>7.3946215357050135E-2</v>
      </c>
      <c r="M30" s="4">
        <f t="shared" si="5"/>
        <v>0.45561216261443305</v>
      </c>
      <c r="N30" s="3">
        <f t="shared" si="6"/>
        <v>90.040683637353411</v>
      </c>
      <c r="O30" s="3">
        <f t="shared" si="7"/>
        <v>9.9593163626465895</v>
      </c>
    </row>
    <row r="31" spans="1:15" x14ac:dyDescent="0.25">
      <c r="A31" s="2">
        <v>7670000</v>
      </c>
      <c r="B31" s="2">
        <v>-9.5582470000000003E-2</v>
      </c>
      <c r="C31" s="2">
        <v>8.8218055000000004E-2</v>
      </c>
      <c r="D31" s="2">
        <v>0.121260628</v>
      </c>
      <c r="E31" s="2">
        <v>-5.6190453000000001E-2</v>
      </c>
      <c r="F31" s="3"/>
      <c r="G31" s="3">
        <f t="shared" si="1"/>
        <v>7.67</v>
      </c>
      <c r="H31" s="3">
        <f t="shared" si="2"/>
        <v>1.2990378799847448</v>
      </c>
      <c r="I31" s="4">
        <f t="shared" si="3"/>
        <v>17.480819040334275</v>
      </c>
      <c r="J31" s="4">
        <f>IMABS('LoadResistor 2400 Ohm LossCalib'!G26)</f>
        <v>16.95</v>
      </c>
      <c r="K31" s="4">
        <f t="shared" si="4"/>
        <v>0.53081904033427563</v>
      </c>
      <c r="L31" s="4">
        <f t="shared" si="0"/>
        <v>7.410447293716628E-2</v>
      </c>
      <c r="M31" s="4">
        <f t="shared" si="5"/>
        <v>0.45671456739710936</v>
      </c>
      <c r="N31" s="3">
        <f t="shared" si="6"/>
        <v>90.017830783510604</v>
      </c>
      <c r="O31" s="3">
        <f t="shared" si="7"/>
        <v>9.982169216489396</v>
      </c>
    </row>
    <row r="32" spans="1:15" x14ac:dyDescent="0.25">
      <c r="A32" s="2">
        <v>7960000</v>
      </c>
      <c r="B32" s="2">
        <v>-9.5170757999999994E-2</v>
      </c>
      <c r="C32" s="2">
        <v>8.9378915000000003E-2</v>
      </c>
      <c r="D32" s="2">
        <v>0.12009331500000001</v>
      </c>
      <c r="E32" s="2">
        <v>-5.8542988999999997E-2</v>
      </c>
      <c r="F32" s="3"/>
      <c r="G32" s="3">
        <f t="shared" si="1"/>
        <v>7.96</v>
      </c>
      <c r="H32" s="3">
        <f t="shared" si="2"/>
        <v>1.3003327678033854</v>
      </c>
      <c r="I32" s="4">
        <f t="shared" si="3"/>
        <v>17.483694225025893</v>
      </c>
      <c r="J32" s="4">
        <f>IMABS('LoadResistor 2400 Ohm LossCalib'!G27)</f>
        <v>16.96</v>
      </c>
      <c r="K32" s="4">
        <f t="shared" si="4"/>
        <v>0.52369422502589202</v>
      </c>
      <c r="L32" s="4">
        <f t="shared" si="0"/>
        <v>7.4668337923168196E-2</v>
      </c>
      <c r="M32" s="4">
        <f t="shared" si="5"/>
        <v>0.44902588710272384</v>
      </c>
      <c r="N32" s="3">
        <f t="shared" si="6"/>
        <v>90.177338069438449</v>
      </c>
      <c r="O32" s="3">
        <f t="shared" si="7"/>
        <v>9.8226619305615515</v>
      </c>
    </row>
    <row r="33" spans="1:15" x14ac:dyDescent="0.25">
      <c r="A33" s="2">
        <v>8250000</v>
      </c>
      <c r="B33" s="2">
        <v>-9.4265012999999995E-2</v>
      </c>
      <c r="C33" s="2">
        <v>9.0305119000000003E-2</v>
      </c>
      <c r="D33" s="2">
        <v>0.11877504699999999</v>
      </c>
      <c r="E33" s="2">
        <v>-6.0875858999999997E-2</v>
      </c>
      <c r="F33" s="3"/>
      <c r="G33" s="3">
        <f t="shared" si="1"/>
        <v>8.25</v>
      </c>
      <c r="H33" s="3">
        <f t="shared" si="2"/>
        <v>1.3002805183786756</v>
      </c>
      <c r="I33" s="4">
        <f t="shared" si="3"/>
        <v>17.49253618773945</v>
      </c>
      <c r="J33" s="4">
        <f>IMABS('LoadResistor 2400 Ohm LossCalib'!G28)</f>
        <v>16.96</v>
      </c>
      <c r="K33" s="4">
        <f t="shared" si="4"/>
        <v>0.53253618773944922</v>
      </c>
      <c r="L33" s="4">
        <f t="shared" si="0"/>
        <v>7.4645555534931296E-2</v>
      </c>
      <c r="M33" s="4">
        <f t="shared" si="5"/>
        <v>0.45789063220451792</v>
      </c>
      <c r="N33" s="3">
        <f t="shared" si="6"/>
        <v>89.993457351606693</v>
      </c>
      <c r="O33" s="3">
        <f t="shared" si="7"/>
        <v>10.006542648393307</v>
      </c>
    </row>
    <row r="34" spans="1:15" x14ac:dyDescent="0.25">
      <c r="A34" s="2">
        <v>8540000</v>
      </c>
      <c r="B34" s="2">
        <v>-9.3396671000000001E-2</v>
      </c>
      <c r="C34" s="2">
        <v>9.2057280000000005E-2</v>
      </c>
      <c r="D34" s="2">
        <v>0.11754302599999999</v>
      </c>
      <c r="E34" s="2">
        <v>-6.3278108E-2</v>
      </c>
      <c r="F34" s="3"/>
      <c r="G34" s="3">
        <f t="shared" si="1"/>
        <v>8.5399999999999991</v>
      </c>
      <c r="H34" s="3">
        <f t="shared" si="2"/>
        <v>1.3018646054426111</v>
      </c>
      <c r="I34" s="4">
        <f t="shared" si="3"/>
        <v>17.490805556607928</v>
      </c>
      <c r="J34" s="4">
        <f>IMABS('LoadResistor 2400 Ohm LossCalib'!G29)</f>
        <v>16.899999999999999</v>
      </c>
      <c r="K34" s="4">
        <f t="shared" si="4"/>
        <v>0.59080555660792911</v>
      </c>
      <c r="L34" s="4">
        <f t="shared" si="0"/>
        <v>7.5337390397456905E-2</v>
      </c>
      <c r="M34" s="4">
        <f t="shared" si="5"/>
        <v>0.5154681662104722</v>
      </c>
      <c r="N34" s="3">
        <f t="shared" si="6"/>
        <v>88.808223655665358</v>
      </c>
      <c r="O34" s="3">
        <f t="shared" si="7"/>
        <v>11.191776344334642</v>
      </c>
    </row>
    <row r="35" spans="1:15" x14ac:dyDescent="0.25">
      <c r="A35" s="2">
        <v>8830000</v>
      </c>
      <c r="B35" s="2">
        <v>-9.2238432999999995E-2</v>
      </c>
      <c r="C35" s="2">
        <v>9.3396074999999995E-2</v>
      </c>
      <c r="D35" s="2">
        <v>0.11630716100000001</v>
      </c>
      <c r="E35" s="2">
        <v>-6.5576075999999997E-2</v>
      </c>
      <c r="F35" s="3"/>
      <c r="G35" s="3">
        <f t="shared" si="1"/>
        <v>8.83</v>
      </c>
      <c r="H35" s="3">
        <f t="shared" si="2"/>
        <v>1.3022005988426812</v>
      </c>
      <c r="I35" s="4">
        <f t="shared" si="3"/>
        <v>17.489076682900425</v>
      </c>
      <c r="J35" s="4">
        <f>IMABS('LoadResistor 2400 Ohm LossCalib'!G30)</f>
        <v>16.91</v>
      </c>
      <c r="K35" s="4">
        <f t="shared" si="4"/>
        <v>0.5790766829004248</v>
      </c>
      <c r="L35" s="4">
        <f t="shared" si="0"/>
        <v>7.5484430413587711E-2</v>
      </c>
      <c r="M35" s="4">
        <f t="shared" si="5"/>
        <v>0.50359225248683703</v>
      </c>
      <c r="N35" s="3">
        <f t="shared" si="6"/>
        <v>89.051404765931437</v>
      </c>
      <c r="O35" s="3">
        <f t="shared" si="7"/>
        <v>10.948595234068563</v>
      </c>
    </row>
    <row r="36" spans="1:15" x14ac:dyDescent="0.25">
      <c r="A36" s="2">
        <v>9120000</v>
      </c>
      <c r="B36" s="2">
        <v>-9.1105796000000003E-2</v>
      </c>
      <c r="C36" s="2">
        <v>9.5148316999999996E-2</v>
      </c>
      <c r="D36" s="2">
        <v>0.11499717</v>
      </c>
      <c r="E36" s="2">
        <v>-6.7780359999999998E-2</v>
      </c>
      <c r="F36" s="3"/>
      <c r="G36" s="3">
        <f t="shared" si="1"/>
        <v>9.1199999999999992</v>
      </c>
      <c r="H36" s="3">
        <f t="shared" si="2"/>
        <v>1.3034377612022123</v>
      </c>
      <c r="I36" s="4">
        <f t="shared" si="3"/>
        <v>17.491282173594293</v>
      </c>
      <c r="J36" s="4">
        <f>IMABS('LoadResistor 2400 Ohm LossCalib'!G31)</f>
        <v>16.93</v>
      </c>
      <c r="K36" s="4">
        <f t="shared" si="4"/>
        <v>0.561282173594293</v>
      </c>
      <c r="L36" s="4">
        <f t="shared" si="0"/>
        <v>7.6026743705184516E-2</v>
      </c>
      <c r="M36" s="4">
        <f t="shared" si="5"/>
        <v>0.48525542988910847</v>
      </c>
      <c r="N36" s="3">
        <f t="shared" si="6"/>
        <v>89.428193327838798</v>
      </c>
      <c r="O36" s="3">
        <f t="shared" si="7"/>
        <v>10.571806672161202</v>
      </c>
    </row>
    <row r="37" spans="1:15" x14ac:dyDescent="0.25">
      <c r="A37" s="2">
        <v>9410000</v>
      </c>
      <c r="B37" s="2">
        <v>-8.9674495000000007E-2</v>
      </c>
      <c r="C37" s="9">
        <v>9.7021967000000001E-2</v>
      </c>
      <c r="D37" s="2">
        <v>0.11357995799999999</v>
      </c>
      <c r="E37" s="2">
        <v>-7.0127852000000004E-2</v>
      </c>
      <c r="F37" s="3"/>
      <c r="G37" s="3">
        <f t="shared" si="1"/>
        <v>9.41</v>
      </c>
      <c r="H37" s="3">
        <f t="shared" si="2"/>
        <v>1.3044568377539154</v>
      </c>
      <c r="I37" s="4">
        <f t="shared" si="3"/>
        <v>17.491331852385585</v>
      </c>
      <c r="J37" s="4">
        <f>IMABS('LoadResistor 2400 Ohm LossCalib'!G32)</f>
        <v>16.89</v>
      </c>
      <c r="K37" s="4">
        <f t="shared" si="4"/>
        <v>0.6013318523855844</v>
      </c>
      <c r="L37" s="4">
        <f t="shared" si="0"/>
        <v>7.6474515488201E-2</v>
      </c>
      <c r="M37" s="4">
        <f t="shared" si="5"/>
        <v>0.52485733689738345</v>
      </c>
      <c r="N37" s="3">
        <f t="shared" si="6"/>
        <v>88.616433314212657</v>
      </c>
      <c r="O37" s="3">
        <f t="shared" si="7"/>
        <v>11.383566685787343</v>
      </c>
    </row>
    <row r="38" spans="1:15" x14ac:dyDescent="0.25">
      <c r="A38" s="2">
        <v>9700000</v>
      </c>
      <c r="B38" s="2">
        <v>-8.8687322999999998E-2</v>
      </c>
      <c r="C38" s="2">
        <v>9.8670124999999997E-2</v>
      </c>
      <c r="D38" s="2">
        <v>0.11216630700000001</v>
      </c>
      <c r="E38" s="2">
        <v>-7.2284354999999995E-2</v>
      </c>
      <c r="F38" s="3"/>
      <c r="G38" s="3">
        <f t="shared" si="1"/>
        <v>9.6999999999999993</v>
      </c>
      <c r="H38" s="3">
        <f t="shared" si="2"/>
        <v>1.3059264437684583</v>
      </c>
      <c r="I38" s="4">
        <f t="shared" si="3"/>
        <v>17.4942610895034</v>
      </c>
      <c r="J38" s="4">
        <f>IMABS('LoadResistor 2400 Ohm LossCalib'!G33)</f>
        <v>16.91</v>
      </c>
      <c r="K38" s="4">
        <f t="shared" si="4"/>
        <v>0.58426108950339994</v>
      </c>
      <c r="L38" s="4">
        <f t="shared" si="0"/>
        <v>7.7121920900276225E-2</v>
      </c>
      <c r="M38" s="4">
        <f t="shared" si="5"/>
        <v>0.50713916860312369</v>
      </c>
      <c r="N38" s="3">
        <f t="shared" si="6"/>
        <v>88.978705496370452</v>
      </c>
      <c r="O38" s="3">
        <f t="shared" si="7"/>
        <v>11.021294503629548</v>
      </c>
    </row>
    <row r="39" spans="1:15" x14ac:dyDescent="0.25">
      <c r="A39" s="2">
        <v>9990000</v>
      </c>
      <c r="B39" s="2">
        <v>-8.7267628999999999E-2</v>
      </c>
      <c r="C39" s="2">
        <v>0.101105086</v>
      </c>
      <c r="D39" s="2">
        <v>0.11068818699999999</v>
      </c>
      <c r="E39" s="2">
        <v>-7.4501782000000003E-2</v>
      </c>
      <c r="F39" s="3"/>
      <c r="G39" s="3">
        <f t="shared" si="1"/>
        <v>9.99</v>
      </c>
      <c r="H39" s="3">
        <f t="shared" si="2"/>
        <v>1.3082920652354117</v>
      </c>
      <c r="I39" s="4">
        <f t="shared" si="3"/>
        <v>17.495216826275541</v>
      </c>
      <c r="J39" s="4">
        <f>IMABS('LoadResistor 2400 Ohm LossCalib'!G34)</f>
        <v>16.93</v>
      </c>
      <c r="K39" s="4">
        <f t="shared" si="4"/>
        <v>0.56521682627554171</v>
      </c>
      <c r="L39" s="4">
        <f t="shared" si="0"/>
        <v>7.816818626839947E-2</v>
      </c>
      <c r="M39" s="4">
        <f t="shared" si="5"/>
        <v>0.48704864000714221</v>
      </c>
      <c r="N39" s="3">
        <f t="shared" si="6"/>
        <v>89.391275880082603</v>
      </c>
      <c r="O39" s="3">
        <f t="shared" si="7"/>
        <v>10.608724119917397</v>
      </c>
    </row>
    <row r="40" spans="1:15" x14ac:dyDescent="0.25">
      <c r="A40" s="2">
        <v>10280000</v>
      </c>
      <c r="B40" s="2">
        <v>-8.5712238999999996E-2</v>
      </c>
      <c r="C40" s="2">
        <v>0.103364266</v>
      </c>
      <c r="D40" s="2">
        <v>0.10911138300000001</v>
      </c>
      <c r="E40" s="2">
        <v>-7.65739E-2</v>
      </c>
      <c r="F40" s="3"/>
      <c r="G40" s="3">
        <f t="shared" si="1"/>
        <v>10.28</v>
      </c>
      <c r="H40" s="3">
        <f t="shared" si="2"/>
        <v>1.3102122069359674</v>
      </c>
      <c r="I40" s="4">
        <f t="shared" si="3"/>
        <v>17.503405306764485</v>
      </c>
      <c r="J40" s="4">
        <f>IMABS('LoadResistor 2400 Ohm LossCalib'!G35)</f>
        <v>16.87</v>
      </c>
      <c r="K40" s="4">
        <f t="shared" si="4"/>
        <v>0.63340530676448381</v>
      </c>
      <c r="L40" s="4">
        <f t="shared" si="0"/>
        <v>7.902115926856218E-2</v>
      </c>
      <c r="M40" s="4">
        <f t="shared" si="5"/>
        <v>0.55438414749592169</v>
      </c>
      <c r="N40" s="3">
        <f t="shared" si="6"/>
        <v>88.015991416095403</v>
      </c>
      <c r="O40" s="3">
        <f t="shared" si="7"/>
        <v>11.984008583904597</v>
      </c>
    </row>
    <row r="41" spans="1:15" x14ac:dyDescent="0.25">
      <c r="A41" s="2">
        <v>10570000</v>
      </c>
      <c r="B41" s="2">
        <v>-8.3890609000000005E-2</v>
      </c>
      <c r="C41" s="2">
        <v>0.105598978</v>
      </c>
      <c r="D41" s="2">
        <v>0.107571557</v>
      </c>
      <c r="E41" s="2">
        <v>-7.8723788000000003E-2</v>
      </c>
      <c r="F41" s="3"/>
      <c r="G41" s="3">
        <f t="shared" si="1"/>
        <v>10.57</v>
      </c>
      <c r="H41" s="3">
        <f t="shared" si="2"/>
        <v>1.311780013094811</v>
      </c>
      <c r="I41" s="4">
        <f t="shared" si="3"/>
        <v>17.503351875634237</v>
      </c>
      <c r="J41" s="4">
        <f>IMABS('LoadResistor 2400 Ohm LossCalib'!G36)</f>
        <v>16.91</v>
      </c>
      <c r="K41" s="4">
        <f t="shared" si="4"/>
        <v>0.5933518756342373</v>
      </c>
      <c r="L41" s="4">
        <f t="shared" si="0"/>
        <v>7.9720084586382467E-2</v>
      </c>
      <c r="M41" s="4">
        <f t="shared" si="5"/>
        <v>0.51363179104785484</v>
      </c>
      <c r="N41" s="3">
        <f t="shared" si="6"/>
        <v>88.845783354757415</v>
      </c>
      <c r="O41" s="3">
        <f t="shared" si="7"/>
        <v>11.154216645242585</v>
      </c>
    </row>
    <row r="42" spans="1:15" x14ac:dyDescent="0.25">
      <c r="A42" s="2">
        <v>10860000</v>
      </c>
      <c r="B42" s="2">
        <v>-8.1822066999999998E-2</v>
      </c>
      <c r="C42" s="2">
        <v>0.107980512</v>
      </c>
      <c r="D42" s="2">
        <v>0.105912335</v>
      </c>
      <c r="E42" s="2">
        <v>-8.0818003999999999E-2</v>
      </c>
      <c r="F42" s="3"/>
      <c r="G42" s="3">
        <f t="shared" si="1"/>
        <v>10.86</v>
      </c>
      <c r="H42" s="3">
        <f t="shared" si="2"/>
        <v>1.3134206128448696</v>
      </c>
      <c r="I42" s="4">
        <f t="shared" si="3"/>
        <v>17.508267840766056</v>
      </c>
      <c r="J42" s="4">
        <f>IMABS('LoadResistor 2400 Ohm LossCalib'!G37)</f>
        <v>16.89</v>
      </c>
      <c r="K42" s="4">
        <f t="shared" si="4"/>
        <v>0.61826784076605534</v>
      </c>
      <c r="L42" s="4">
        <f t="shared" si="0"/>
        <v>8.0453825966031664E-2</v>
      </c>
      <c r="M42" s="4">
        <f t="shared" si="5"/>
        <v>0.53781401480002367</v>
      </c>
      <c r="N42" s="3">
        <f t="shared" si="6"/>
        <v>88.352450323531329</v>
      </c>
      <c r="O42" s="3">
        <f t="shared" si="7"/>
        <v>11.647549676468671</v>
      </c>
    </row>
    <row r="43" spans="1:15" x14ac:dyDescent="0.25">
      <c r="A43" s="2">
        <v>11150000</v>
      </c>
      <c r="B43" s="2">
        <v>-7.9677179000000001E-2</v>
      </c>
      <c r="C43" s="2">
        <v>0.11052759700000001</v>
      </c>
      <c r="D43" s="2">
        <v>0.104288294</v>
      </c>
      <c r="E43" s="2">
        <v>-8.2955181000000003E-2</v>
      </c>
      <c r="F43" s="3"/>
      <c r="G43" s="3">
        <f t="shared" si="1"/>
        <v>11.15</v>
      </c>
      <c r="H43" s="3">
        <f t="shared" si="2"/>
        <v>1.3154920848867495</v>
      </c>
      <c r="I43" s="4">
        <f t="shared" si="3"/>
        <v>17.506154785681339</v>
      </c>
      <c r="J43" s="4">
        <f>IMABS('LoadResistor 2400 Ohm LossCalib'!G38)</f>
        <v>16.97</v>
      </c>
      <c r="K43" s="4">
        <f t="shared" si="4"/>
        <v>0.53615478568134023</v>
      </c>
      <c r="L43" s="4">
        <f t="shared" si="0"/>
        <v>8.1383708676978833E-2</v>
      </c>
      <c r="M43" s="4">
        <f t="shared" si="5"/>
        <v>0.45477107700436137</v>
      </c>
      <c r="N43" s="3">
        <f t="shared" si="6"/>
        <v>90.058123245810222</v>
      </c>
      <c r="O43" s="3">
        <f t="shared" si="7"/>
        <v>9.9418767541897779</v>
      </c>
    </row>
    <row r="44" spans="1:15" x14ac:dyDescent="0.25">
      <c r="A44" s="2">
        <v>11440000</v>
      </c>
      <c r="B44" s="2">
        <v>-7.7556945000000002E-2</v>
      </c>
      <c r="C44" s="2">
        <v>0.113123953</v>
      </c>
      <c r="D44" s="2">
        <v>0.102612167</v>
      </c>
      <c r="E44" s="2">
        <v>-8.4916591E-2</v>
      </c>
      <c r="F44" s="3"/>
      <c r="G44" s="3">
        <f t="shared" si="1"/>
        <v>11.44</v>
      </c>
      <c r="H44" s="3">
        <f t="shared" si="2"/>
        <v>1.3179194315709901</v>
      </c>
      <c r="I44" s="4">
        <f t="shared" si="3"/>
        <v>17.510443221368128</v>
      </c>
      <c r="J44" s="4">
        <f>IMABS('LoadResistor 2400 Ohm LossCalib'!G39)</f>
        <v>16.940000000000001</v>
      </c>
      <c r="K44" s="4">
        <f t="shared" si="4"/>
        <v>0.57044322136812653</v>
      </c>
      <c r="L44" s="4">
        <f t="shared" si="0"/>
        <v>8.2478198927248766E-2</v>
      </c>
      <c r="M44" s="4">
        <f t="shared" si="5"/>
        <v>0.48796502244087775</v>
      </c>
      <c r="N44" s="3">
        <f t="shared" si="6"/>
        <v>89.372415876889605</v>
      </c>
      <c r="O44" s="3">
        <f t="shared" si="7"/>
        <v>10.627584123110395</v>
      </c>
    </row>
    <row r="45" spans="1:15" x14ac:dyDescent="0.25">
      <c r="A45" s="2">
        <v>11730000</v>
      </c>
      <c r="B45" s="2">
        <v>-7.5188985999999999E-2</v>
      </c>
      <c r="C45" s="2">
        <v>0.115865342</v>
      </c>
      <c r="D45" s="2">
        <v>0.10089152999999999</v>
      </c>
      <c r="E45" s="2">
        <v>-8.6924761000000003E-2</v>
      </c>
      <c r="F45" s="3"/>
      <c r="G45" s="3">
        <f t="shared" si="1"/>
        <v>11.73</v>
      </c>
      <c r="H45" s="3">
        <f t="shared" si="2"/>
        <v>1.3205186620903138</v>
      </c>
      <c r="I45" s="4">
        <f t="shared" si="3"/>
        <v>17.511684423052895</v>
      </c>
      <c r="J45" s="4">
        <f>IMABS('LoadResistor 2400 Ohm LossCalib'!G40)</f>
        <v>16.89</v>
      </c>
      <c r="K45" s="4">
        <f t="shared" si="4"/>
        <v>0.62168442305289418</v>
      </c>
      <c r="L45" s="4">
        <f t="shared" si="0"/>
        <v>8.3655963749112647E-2</v>
      </c>
      <c r="M45" s="4">
        <f t="shared" si="5"/>
        <v>0.53802845930378151</v>
      </c>
      <c r="N45" s="3">
        <f t="shared" si="6"/>
        <v>88.348087792946515</v>
      </c>
      <c r="O45" s="3">
        <f t="shared" si="7"/>
        <v>11.651912207053485</v>
      </c>
    </row>
    <row r="46" spans="1:15" x14ac:dyDescent="0.25">
      <c r="A46" s="2">
        <v>12020000</v>
      </c>
      <c r="B46" s="2">
        <v>-7.2286531000000001E-2</v>
      </c>
      <c r="C46" s="2">
        <v>0.118410259</v>
      </c>
      <c r="D46" s="2">
        <v>9.9099874000000004E-2</v>
      </c>
      <c r="E46" s="2">
        <v>-8.8966323999999999E-2</v>
      </c>
      <c r="F46" s="3"/>
      <c r="G46" s="3">
        <f t="shared" si="1"/>
        <v>12.02</v>
      </c>
      <c r="H46" s="3">
        <f t="shared" si="2"/>
        <v>1.3221552714562297</v>
      </c>
      <c r="I46" s="4">
        <f t="shared" si="3"/>
        <v>17.511494172299596</v>
      </c>
      <c r="J46" s="4">
        <f>IMABS('LoadResistor 2400 Ohm LossCalib'!G41)</f>
        <v>16.95</v>
      </c>
      <c r="K46" s="4">
        <f t="shared" si="4"/>
        <v>0.56149417229959653</v>
      </c>
      <c r="L46" s="4">
        <f t="shared" si="0"/>
        <v>8.4400589425197445E-2</v>
      </c>
      <c r="M46" s="4">
        <f t="shared" si="5"/>
        <v>0.47709358287439907</v>
      </c>
      <c r="N46" s="3">
        <f t="shared" si="6"/>
        <v>89.596416861761355</v>
      </c>
      <c r="O46" s="3">
        <f t="shared" si="7"/>
        <v>10.403583138238645</v>
      </c>
    </row>
    <row r="47" spans="1:15" x14ac:dyDescent="0.25">
      <c r="A47" s="2">
        <v>12310000</v>
      </c>
      <c r="B47" s="2">
        <v>-6.9778255999999997E-2</v>
      </c>
      <c r="C47" s="2">
        <v>0.121148966</v>
      </c>
      <c r="D47" s="2">
        <v>9.7267805999999998E-2</v>
      </c>
      <c r="E47" s="2">
        <v>-9.1018021000000005E-2</v>
      </c>
      <c r="F47" s="3"/>
      <c r="G47" s="3">
        <f t="shared" si="1"/>
        <v>12.31</v>
      </c>
      <c r="H47" s="3">
        <f t="shared" si="2"/>
        <v>1.3250603793876312</v>
      </c>
      <c r="I47" s="4">
        <f t="shared" si="3"/>
        <v>17.509165016303669</v>
      </c>
      <c r="J47" s="4">
        <f>IMABS('LoadResistor 2400 Ohm LossCalib'!G42)</f>
        <v>16.91</v>
      </c>
      <c r="K47" s="4">
        <f t="shared" si="4"/>
        <v>0.59916501630366881</v>
      </c>
      <c r="L47" s="4">
        <f t="shared" si="0"/>
        <v>8.5728114255090554E-2</v>
      </c>
      <c r="M47" s="4">
        <f t="shared" si="5"/>
        <v>0.51343690204857828</v>
      </c>
      <c r="N47" s="3">
        <f t="shared" si="6"/>
        <v>88.849770385456793</v>
      </c>
      <c r="O47" s="3">
        <f t="shared" si="7"/>
        <v>11.150229614543207</v>
      </c>
    </row>
    <row r="48" spans="1:15" x14ac:dyDescent="0.25">
      <c r="A48" s="2">
        <v>12600000</v>
      </c>
      <c r="B48" s="2">
        <v>-6.6793955000000002E-2</v>
      </c>
      <c r="C48" s="2">
        <v>0.124155722</v>
      </c>
      <c r="D48" s="2">
        <v>9.5381966999999998E-2</v>
      </c>
      <c r="E48" s="2">
        <v>-9.2860533999999995E-2</v>
      </c>
      <c r="F48" s="3"/>
      <c r="G48" s="3">
        <f t="shared" si="1"/>
        <v>12.6</v>
      </c>
      <c r="H48" s="3">
        <f t="shared" si="2"/>
        <v>1.3282413758392733</v>
      </c>
      <c r="I48" s="4">
        <f t="shared" si="3"/>
        <v>17.51516715042272</v>
      </c>
      <c r="J48" s="4">
        <f>IMABS('LoadResistor 2400 Ohm LossCalib'!G43)</f>
        <v>16.940000000000001</v>
      </c>
      <c r="K48" s="4">
        <f t="shared" si="4"/>
        <v>0.57516715042271827</v>
      </c>
      <c r="L48" s="4">
        <f t="shared" si="0"/>
        <v>8.7190097930799015E-2</v>
      </c>
      <c r="M48" s="4">
        <f t="shared" si="5"/>
        <v>0.48797705249191925</v>
      </c>
      <c r="N48" s="3">
        <f t="shared" si="6"/>
        <v>89.372168313708301</v>
      </c>
      <c r="O48" s="3">
        <f t="shared" si="7"/>
        <v>10.627831686291699</v>
      </c>
    </row>
    <row r="49" spans="1:15" x14ac:dyDescent="0.25">
      <c r="A49" s="2">
        <v>12890000</v>
      </c>
      <c r="B49" s="2">
        <v>-6.3794596999999995E-2</v>
      </c>
      <c r="C49" s="2">
        <v>0.12715812000000001</v>
      </c>
      <c r="D49" s="2">
        <v>9.3435972000000006E-2</v>
      </c>
      <c r="E49" s="2">
        <v>-9.4811908E-2</v>
      </c>
      <c r="F49" s="3"/>
      <c r="G49" s="3">
        <f t="shared" si="1"/>
        <v>12.89</v>
      </c>
      <c r="H49" s="3">
        <f t="shared" si="2"/>
        <v>1.3317187551291834</v>
      </c>
      <c r="I49" s="4">
        <f t="shared" si="3"/>
        <v>17.515466065704679</v>
      </c>
      <c r="J49" s="4">
        <f>IMABS('LoadResistor 2400 Ohm LossCalib'!G44)</f>
        <v>16.91</v>
      </c>
      <c r="K49" s="4">
        <f t="shared" si="4"/>
        <v>0.60546606570467887</v>
      </c>
      <c r="L49" s="4">
        <f t="shared" si="0"/>
        <v>8.8798244560567063E-2</v>
      </c>
      <c r="M49" s="4">
        <f t="shared" si="5"/>
        <v>0.51666782114411181</v>
      </c>
      <c r="N49" s="3">
        <f t="shared" si="6"/>
        <v>88.783695480718478</v>
      </c>
      <c r="O49" s="3">
        <f t="shared" si="7"/>
        <v>11.216304519281522</v>
      </c>
    </row>
    <row r="50" spans="1:15" x14ac:dyDescent="0.25">
      <c r="A50" s="2">
        <v>13180000</v>
      </c>
      <c r="B50" s="2">
        <v>-6.0283411000000002E-2</v>
      </c>
      <c r="C50" s="2">
        <v>0.130030706</v>
      </c>
      <c r="D50" s="2">
        <v>9.1430813E-2</v>
      </c>
      <c r="E50" s="2">
        <v>-9.6577784999999999E-2</v>
      </c>
      <c r="F50" s="3"/>
      <c r="G50" s="3">
        <f t="shared" si="1"/>
        <v>13.18</v>
      </c>
      <c r="H50" s="3">
        <f t="shared" si="2"/>
        <v>1.3346078160707804</v>
      </c>
      <c r="I50" s="4">
        <f t="shared" si="3"/>
        <v>17.52349209728072</v>
      </c>
      <c r="J50" s="4">
        <f>IMABS('LoadResistor 2400 Ohm LossCalib'!G45)</f>
        <v>16.899999999999999</v>
      </c>
      <c r="K50" s="4">
        <f t="shared" si="4"/>
        <v>0.62349209728072097</v>
      </c>
      <c r="L50" s="4">
        <f t="shared" si="0"/>
        <v>9.0142150661937911E-2</v>
      </c>
      <c r="M50" s="4">
        <f t="shared" si="5"/>
        <v>0.5333499466187831</v>
      </c>
      <c r="N50" s="3">
        <f t="shared" si="6"/>
        <v>88.443313586552961</v>
      </c>
      <c r="O50" s="3">
        <f t="shared" si="7"/>
        <v>11.556686413447039</v>
      </c>
    </row>
    <row r="51" spans="1:15" x14ac:dyDescent="0.25">
      <c r="A51" s="2">
        <v>13470000</v>
      </c>
      <c r="B51" s="2">
        <v>-5.6592449000000003E-2</v>
      </c>
      <c r="C51" s="2">
        <v>0.132822051</v>
      </c>
      <c r="D51" s="2">
        <v>8.9529110999999995E-2</v>
      </c>
      <c r="E51" s="2">
        <v>-9.8327204000000001E-2</v>
      </c>
      <c r="F51" s="3"/>
      <c r="G51" s="3">
        <f t="shared" si="1"/>
        <v>13.47</v>
      </c>
      <c r="H51" s="3">
        <f t="shared" si="2"/>
        <v>1.337475085508284</v>
      </c>
      <c r="I51" s="4">
        <f t="shared" si="3"/>
        <v>17.524268426757658</v>
      </c>
      <c r="J51" s="4">
        <f>IMABS('LoadResistor 2400 Ohm LossCalib'!G46)</f>
        <v>16.91</v>
      </c>
      <c r="K51" s="4">
        <f t="shared" si="4"/>
        <v>0.61426842675765769</v>
      </c>
      <c r="L51" s="4">
        <f t="shared" si="0"/>
        <v>9.1482890350814694E-2</v>
      </c>
      <c r="M51" s="4">
        <f t="shared" si="5"/>
        <v>0.522785536406843</v>
      </c>
      <c r="N51" s="3">
        <f t="shared" si="6"/>
        <v>88.658717841585684</v>
      </c>
      <c r="O51" s="3">
        <f t="shared" si="7"/>
        <v>11.341282158414316</v>
      </c>
    </row>
    <row r="52" spans="1:15" x14ac:dyDescent="0.25">
      <c r="A52" s="2">
        <v>13760000</v>
      </c>
      <c r="B52" s="2">
        <v>-5.2585608999999998E-2</v>
      </c>
      <c r="C52" s="2">
        <v>0.13627080599999999</v>
      </c>
      <c r="D52" s="2">
        <v>8.7442829999999999E-2</v>
      </c>
      <c r="E52" s="2">
        <v>-0.100129626</v>
      </c>
      <c r="F52" s="3"/>
      <c r="G52" s="3">
        <f t="shared" si="1"/>
        <v>13.76</v>
      </c>
      <c r="H52" s="3">
        <f t="shared" si="2"/>
        <v>1.3420985869429225</v>
      </c>
      <c r="I52" s="4">
        <f t="shared" si="3"/>
        <v>17.527096150459091</v>
      </c>
      <c r="J52" s="4">
        <f>IMABS('LoadResistor 2400 Ohm LossCalib'!G47)</f>
        <v>16.93</v>
      </c>
      <c r="K52" s="4">
        <f t="shared" si="4"/>
        <v>0.59709615045909104</v>
      </c>
      <c r="L52" s="4">
        <f t="shared" si="0"/>
        <v>9.3659336893662112E-2</v>
      </c>
      <c r="M52" s="4">
        <f t="shared" si="5"/>
        <v>0.50343681356542891</v>
      </c>
      <c r="N52" s="3">
        <f t="shared" si="6"/>
        <v>89.054592073760062</v>
      </c>
      <c r="O52" s="3">
        <f t="shared" si="7"/>
        <v>10.945407926239938</v>
      </c>
    </row>
    <row r="53" spans="1:15" x14ac:dyDescent="0.25">
      <c r="A53" s="2">
        <v>14050000</v>
      </c>
      <c r="B53" s="2">
        <v>-4.8268529999999997E-2</v>
      </c>
      <c r="C53" s="2">
        <v>0.13941395200000001</v>
      </c>
      <c r="D53" s="2">
        <v>8.5291162000000004E-2</v>
      </c>
      <c r="E53" s="2">
        <v>-0.101825818</v>
      </c>
      <c r="F53" s="3"/>
      <c r="G53" s="3">
        <f t="shared" si="1"/>
        <v>14.05</v>
      </c>
      <c r="H53" s="3">
        <f t="shared" si="2"/>
        <v>1.3461329455400421</v>
      </c>
      <c r="I53" s="4">
        <f t="shared" si="3"/>
        <v>17.534256082792425</v>
      </c>
      <c r="J53" s="4">
        <f>IMABS('LoadResistor 2400 Ohm LossCalib'!G48)</f>
        <v>16.940000000000001</v>
      </c>
      <c r="K53" s="4">
        <f t="shared" si="4"/>
        <v>0.59425608279242326</v>
      </c>
      <c r="L53" s="4">
        <f t="shared" si="0"/>
        <v>9.5572915318240415E-2</v>
      </c>
      <c r="M53" s="4">
        <f t="shared" si="5"/>
        <v>0.49868316747418284</v>
      </c>
      <c r="N53" s="3">
        <f t="shared" si="6"/>
        <v>89.152121699288728</v>
      </c>
      <c r="O53" s="3">
        <f t="shared" si="7"/>
        <v>10.847878300711272</v>
      </c>
    </row>
    <row r="54" spans="1:15" x14ac:dyDescent="0.25">
      <c r="A54" s="2">
        <v>14340000</v>
      </c>
      <c r="B54" s="2">
        <v>-4.3803516000000001E-2</v>
      </c>
      <c r="C54" s="2">
        <v>0.14239278399999999</v>
      </c>
      <c r="D54" s="2">
        <v>8.3139537999999999E-2</v>
      </c>
      <c r="E54" s="2">
        <v>-0.10356356899999999</v>
      </c>
      <c r="F54" s="3"/>
      <c r="G54" s="3">
        <f t="shared" si="1"/>
        <v>14.34</v>
      </c>
      <c r="H54" s="3">
        <f t="shared" si="2"/>
        <v>1.3501155866348542</v>
      </c>
      <c r="I54" s="4">
        <f t="shared" si="3"/>
        <v>17.535606191802241</v>
      </c>
      <c r="J54" s="4">
        <f>IMABS('LoadResistor 2400 Ohm LossCalib'!G49)</f>
        <v>16.88</v>
      </c>
      <c r="K54" s="4">
        <f t="shared" si="4"/>
        <v>0.65560619180224222</v>
      </c>
      <c r="L54" s="4">
        <f t="shared" si="0"/>
        <v>9.7475033304101275E-2</v>
      </c>
      <c r="M54" s="4">
        <f t="shared" si="5"/>
        <v>0.55813115849814099</v>
      </c>
      <c r="N54" s="3">
        <f t="shared" si="6"/>
        <v>87.940085625996943</v>
      </c>
      <c r="O54" s="3">
        <f t="shared" si="7"/>
        <v>12.059914374003057</v>
      </c>
    </row>
    <row r="55" spans="1:15" x14ac:dyDescent="0.25">
      <c r="A55" s="2">
        <v>14630000</v>
      </c>
      <c r="B55" s="2">
        <v>-3.9163291000000003E-2</v>
      </c>
      <c r="C55" s="2">
        <v>0.14539243199999999</v>
      </c>
      <c r="D55" s="2">
        <v>8.1003970999999994E-2</v>
      </c>
      <c r="E55" s="2">
        <v>-0.105191044</v>
      </c>
      <c r="F55" s="3"/>
      <c r="G55" s="3">
        <f t="shared" si="1"/>
        <v>14.63</v>
      </c>
      <c r="H55" s="3">
        <f t="shared" si="2"/>
        <v>1.354532955539314</v>
      </c>
      <c r="I55" s="4">
        <f t="shared" si="3"/>
        <v>17.538265463912044</v>
      </c>
      <c r="J55" s="4">
        <f>IMABS('LoadResistor 2400 Ohm LossCalib'!G50)</f>
        <v>16.88</v>
      </c>
      <c r="K55" s="4">
        <f t="shared" si="4"/>
        <v>0.65826546391204488</v>
      </c>
      <c r="L55" s="4">
        <f t="shared" si="0"/>
        <v>9.9599798345203494E-2</v>
      </c>
      <c r="M55" s="4">
        <f t="shared" si="5"/>
        <v>0.55866566556684139</v>
      </c>
      <c r="N55" s="3">
        <f t="shared" si="6"/>
        <v>87.92926308347667</v>
      </c>
      <c r="O55" s="3">
        <f t="shared" si="7"/>
        <v>12.07073691652333</v>
      </c>
    </row>
    <row r="56" spans="1:15" x14ac:dyDescent="0.25">
      <c r="A56" s="2">
        <v>14920000</v>
      </c>
      <c r="B56" s="2">
        <v>-3.408866E-2</v>
      </c>
      <c r="C56" s="2">
        <v>0.14821204499999999</v>
      </c>
      <c r="D56" s="2">
        <v>7.8770018999999997E-2</v>
      </c>
      <c r="E56" s="2">
        <v>-0.10677189300000001</v>
      </c>
      <c r="F56" s="3"/>
      <c r="G56" s="3">
        <f t="shared" si="1"/>
        <v>14.92</v>
      </c>
      <c r="H56" s="3">
        <f t="shared" si="2"/>
        <v>1.3587178476039945</v>
      </c>
      <c r="I56" s="4">
        <f t="shared" si="3"/>
        <v>17.543651293373305</v>
      </c>
      <c r="J56" s="4">
        <f>IMABS('LoadResistor 2400 Ohm LossCalib'!G51)</f>
        <v>16.98</v>
      </c>
      <c r="K56" s="4">
        <f t="shared" si="4"/>
        <v>0.56365129337330444</v>
      </c>
      <c r="L56" s="4">
        <f t="shared" si="0"/>
        <v>0.10162714931754879</v>
      </c>
      <c r="M56" s="4">
        <f t="shared" si="5"/>
        <v>0.46202414405575565</v>
      </c>
      <c r="N56" s="3">
        <f t="shared" si="6"/>
        <v>89.907844462432223</v>
      </c>
      <c r="O56" s="3">
        <f t="shared" si="7"/>
        <v>10.092155537567777</v>
      </c>
    </row>
    <row r="57" spans="1:15" x14ac:dyDescent="0.25">
      <c r="A57" s="2">
        <v>15210000</v>
      </c>
      <c r="B57" s="2">
        <v>-2.8934586000000002E-2</v>
      </c>
      <c r="C57" s="2">
        <v>0.15106578100000001</v>
      </c>
      <c r="D57" s="2">
        <v>7.6543240999999998E-2</v>
      </c>
      <c r="E57" s="2">
        <v>-0.108264952</v>
      </c>
      <c r="F57" s="3"/>
      <c r="G57" s="3">
        <f t="shared" si="1"/>
        <v>15.21</v>
      </c>
      <c r="H57" s="3">
        <f t="shared" si="2"/>
        <v>1.3635405004768346</v>
      </c>
      <c r="I57" s="4">
        <f t="shared" si="3"/>
        <v>17.549769895428447</v>
      </c>
      <c r="J57" s="4">
        <f>IMABS('LoadResistor 2400 Ohm LossCalib'!G52)</f>
        <v>16.920000000000002</v>
      </c>
      <c r="K57" s="4">
        <f t="shared" si="4"/>
        <v>0.62976989542844564</v>
      </c>
      <c r="L57" s="4">
        <f t="shared" si="0"/>
        <v>0.10398063720078911</v>
      </c>
      <c r="M57" s="4">
        <f t="shared" si="5"/>
        <v>0.52578925822765654</v>
      </c>
      <c r="N57" s="3">
        <f t="shared" si="6"/>
        <v>88.597419790442927</v>
      </c>
      <c r="O57" s="3">
        <f t="shared" si="7"/>
        <v>11.402580209557073</v>
      </c>
    </row>
    <row r="58" spans="1:15" x14ac:dyDescent="0.25">
      <c r="A58" s="2">
        <v>15500000</v>
      </c>
      <c r="B58" s="2">
        <v>-2.2961690999999999E-2</v>
      </c>
      <c r="C58" s="2">
        <v>0.153516456</v>
      </c>
      <c r="D58" s="2">
        <v>7.4288151999999996E-2</v>
      </c>
      <c r="E58" s="2">
        <v>-0.109883338</v>
      </c>
      <c r="F58" s="3"/>
      <c r="G58" s="3">
        <f t="shared" si="1"/>
        <v>15.5</v>
      </c>
      <c r="H58" s="3">
        <f t="shared" si="2"/>
        <v>1.3674919641704912</v>
      </c>
      <c r="I58" s="4">
        <f t="shared" si="3"/>
        <v>17.546581842310239</v>
      </c>
      <c r="J58" s="4">
        <f>IMABS('LoadResistor 2400 Ohm LossCalib'!G53)</f>
        <v>16.88</v>
      </c>
      <c r="K58" s="4">
        <f t="shared" si="4"/>
        <v>0.66658184231024009</v>
      </c>
      <c r="L58" s="4">
        <f t="shared" si="0"/>
        <v>0.10592252873895097</v>
      </c>
      <c r="M58" s="4">
        <f t="shared" si="5"/>
        <v>0.56065931357128918</v>
      </c>
      <c r="N58" s="3">
        <f t="shared" si="6"/>
        <v>87.888908030115786</v>
      </c>
      <c r="O58" s="3">
        <f t="shared" si="7"/>
        <v>12.111091969884214</v>
      </c>
    </row>
    <row r="59" spans="1:15" x14ac:dyDescent="0.25">
      <c r="A59" s="2">
        <v>15790000</v>
      </c>
      <c r="B59" s="2">
        <v>-1.6993701E-2</v>
      </c>
      <c r="C59" s="2">
        <v>0.15647050700000001</v>
      </c>
      <c r="D59" s="2">
        <v>7.1858294000000003E-2</v>
      </c>
      <c r="E59" s="2">
        <v>-0.11143241</v>
      </c>
      <c r="F59" s="3"/>
      <c r="G59" s="3">
        <f t="shared" si="1"/>
        <v>15.79</v>
      </c>
      <c r="H59" s="3">
        <f t="shared" si="2"/>
        <v>1.3735790672126738</v>
      </c>
      <c r="I59" s="4">
        <f t="shared" si="3"/>
        <v>17.549614551550313</v>
      </c>
      <c r="J59" s="4">
        <f>IMABS('LoadResistor 2400 Ohm LossCalib'!G54)</f>
        <v>16.95</v>
      </c>
      <c r="K59" s="4">
        <f t="shared" si="4"/>
        <v>0.59961455155031373</v>
      </c>
      <c r="L59" s="4">
        <f t="shared" si="0"/>
        <v>0.10893751434787226</v>
      </c>
      <c r="M59" s="4">
        <f t="shared" si="5"/>
        <v>0.49067703720244149</v>
      </c>
      <c r="N59" s="3">
        <f t="shared" si="6"/>
        <v>89.316623400045671</v>
      </c>
      <c r="O59" s="3">
        <f t="shared" si="7"/>
        <v>10.683376599954329</v>
      </c>
    </row>
    <row r="60" spans="1:15" x14ac:dyDescent="0.25">
      <c r="A60" s="2">
        <v>16080000</v>
      </c>
      <c r="B60" s="2">
        <v>-1.1073703000000001E-2</v>
      </c>
      <c r="C60" s="2">
        <v>0.15902242</v>
      </c>
      <c r="D60" s="2">
        <v>6.9372876999999999E-2</v>
      </c>
      <c r="E60" s="2">
        <v>-0.112852141</v>
      </c>
      <c r="F60" s="3"/>
      <c r="G60" s="3">
        <f t="shared" si="1"/>
        <v>16.079999999999998</v>
      </c>
      <c r="H60" s="3">
        <f t="shared" si="2"/>
        <v>1.3792741953619483</v>
      </c>
      <c r="I60" s="4">
        <f t="shared" si="3"/>
        <v>17.55767380168114</v>
      </c>
      <c r="J60" s="4">
        <f>IMABS('LoadResistor 2400 Ohm LossCalib'!G55)</f>
        <v>16.96</v>
      </c>
      <c r="K60" s="4">
        <f t="shared" si="4"/>
        <v>0.59767380168113959</v>
      </c>
      <c r="L60" s="4">
        <f t="shared" si="0"/>
        <v>0.11178386423320739</v>
      </c>
      <c r="M60" s="4">
        <f t="shared" si="5"/>
        <v>0.48588993744793219</v>
      </c>
      <c r="N60" s="3">
        <f t="shared" si="6"/>
        <v>89.415128754809075</v>
      </c>
      <c r="O60" s="3">
        <f t="shared" si="7"/>
        <v>10.584871245190925</v>
      </c>
    </row>
    <row r="61" spans="1:15" x14ac:dyDescent="0.25">
      <c r="A61" s="2">
        <v>16370000</v>
      </c>
      <c r="B61" s="2">
        <v>-4.6659630000000004E-3</v>
      </c>
      <c r="C61" s="2">
        <v>0.16152359499999999</v>
      </c>
      <c r="D61" s="2">
        <v>6.6988496999999994E-2</v>
      </c>
      <c r="E61" s="2">
        <v>-0.114208079</v>
      </c>
      <c r="F61" s="3"/>
      <c r="G61" s="3">
        <f t="shared" si="1"/>
        <v>16.37</v>
      </c>
      <c r="H61" s="3">
        <f t="shared" si="2"/>
        <v>1.385470502493712</v>
      </c>
      <c r="I61" s="4">
        <f t="shared" si="3"/>
        <v>17.561946965718406</v>
      </c>
      <c r="J61" s="4">
        <f>IMABS('LoadResistor 2400 Ohm LossCalib'!G56)</f>
        <v>16.91</v>
      </c>
      <c r="K61" s="4">
        <f t="shared" si="4"/>
        <v>0.65194696571840538</v>
      </c>
      <c r="L61" s="4">
        <f t="shared" si="0"/>
        <v>0.11490826178063622</v>
      </c>
      <c r="M61" s="4">
        <f t="shared" si="5"/>
        <v>0.5370387039377692</v>
      </c>
      <c r="N61" s="3">
        <f t="shared" si="6"/>
        <v>88.368224580882455</v>
      </c>
      <c r="O61" s="3">
        <f t="shared" si="7"/>
        <v>11.631775419117545</v>
      </c>
    </row>
    <row r="62" spans="1:15" x14ac:dyDescent="0.25">
      <c r="A62" s="2">
        <v>16660000</v>
      </c>
      <c r="B62" s="2">
        <v>2.334923E-3</v>
      </c>
      <c r="C62" s="2">
        <v>0.16373437599999999</v>
      </c>
      <c r="D62" s="2">
        <v>6.4480557999999993E-2</v>
      </c>
      <c r="E62" s="2">
        <v>-0.11557882999999999</v>
      </c>
      <c r="F62" s="3"/>
      <c r="G62" s="3">
        <f t="shared" si="1"/>
        <v>16.66</v>
      </c>
      <c r="H62" s="3">
        <f t="shared" si="2"/>
        <v>1.3916322250726256</v>
      </c>
      <c r="I62" s="4">
        <f t="shared" si="3"/>
        <v>17.565598987842371</v>
      </c>
      <c r="J62" s="4">
        <f>IMABS('LoadResistor 2400 Ohm LossCalib'!G57)</f>
        <v>16.89</v>
      </c>
      <c r="K62" s="4">
        <f t="shared" si="4"/>
        <v>0.67559898784237049</v>
      </c>
      <c r="L62" s="4">
        <f t="shared" si="0"/>
        <v>0.11804324843381382</v>
      </c>
      <c r="M62" s="4">
        <f t="shared" si="5"/>
        <v>0.55755573940855663</v>
      </c>
      <c r="N62" s="3">
        <f t="shared" si="6"/>
        <v>87.951738032037539</v>
      </c>
      <c r="O62" s="3">
        <f t="shared" si="7"/>
        <v>12.048261967962461</v>
      </c>
    </row>
    <row r="63" spans="1:15" x14ac:dyDescent="0.25">
      <c r="A63" s="2">
        <v>16950000</v>
      </c>
      <c r="B63" s="2">
        <v>9.3142050000000007E-3</v>
      </c>
      <c r="C63" s="2">
        <v>0.16620552499999999</v>
      </c>
      <c r="D63" s="2">
        <v>6.1897814000000002E-2</v>
      </c>
      <c r="E63" s="2">
        <v>-0.11686073199999999</v>
      </c>
      <c r="F63" s="3"/>
      <c r="G63" s="3">
        <f t="shared" si="1"/>
        <v>16.95</v>
      </c>
      <c r="H63" s="3">
        <f t="shared" si="2"/>
        <v>1.3994230993114694</v>
      </c>
      <c r="I63" s="4">
        <f t="shared" si="3"/>
        <v>17.572655656902668</v>
      </c>
      <c r="J63" s="4">
        <f>IMABS('LoadResistor 2400 Ohm LossCalib'!G58)</f>
        <v>16.920000000000002</v>
      </c>
      <c r="K63" s="4">
        <f t="shared" si="4"/>
        <v>0.65265565690266669</v>
      </c>
      <c r="L63" s="4">
        <f t="shared" si="0"/>
        <v>0.12204641441582424</v>
      </c>
      <c r="M63" s="4">
        <f t="shared" si="5"/>
        <v>0.53060924248684249</v>
      </c>
      <c r="N63" s="3">
        <f t="shared" si="6"/>
        <v>88.499145163043551</v>
      </c>
      <c r="O63" s="3">
        <f t="shared" si="7"/>
        <v>11.500854836956449</v>
      </c>
    </row>
    <row r="64" spans="1:15" x14ac:dyDescent="0.25">
      <c r="A64" s="2">
        <v>17240000</v>
      </c>
      <c r="B64" s="2">
        <v>1.7094351000000001E-2</v>
      </c>
      <c r="C64" s="2">
        <v>0.16822770200000001</v>
      </c>
      <c r="D64" s="2">
        <v>5.9316134999999999E-2</v>
      </c>
      <c r="E64" s="2">
        <v>-0.11809581500000001</v>
      </c>
      <c r="F64" s="3"/>
      <c r="G64" s="3">
        <f t="shared" si="1"/>
        <v>17.239999999999998</v>
      </c>
      <c r="H64" s="3">
        <f t="shared" si="2"/>
        <v>1.4070111053956176</v>
      </c>
      <c r="I64" s="4">
        <f t="shared" si="3"/>
        <v>17.578307786187544</v>
      </c>
      <c r="J64" s="4">
        <f>IMABS('LoadResistor 2400 Ohm LossCalib'!G59)</f>
        <v>16.95</v>
      </c>
      <c r="K64" s="4">
        <f t="shared" si="4"/>
        <v>0.62830778618754479</v>
      </c>
      <c r="L64" s="4">
        <f t="shared" si="0"/>
        <v>0.12598671410573556</v>
      </c>
      <c r="M64" s="4">
        <f t="shared" si="5"/>
        <v>0.50232107208180921</v>
      </c>
      <c r="N64" s="3">
        <f t="shared" si="6"/>
        <v>89.077473936505186</v>
      </c>
      <c r="O64" s="3">
        <f t="shared" si="7"/>
        <v>10.922526063494814</v>
      </c>
    </row>
    <row r="65" spans="1:15" x14ac:dyDescent="0.25">
      <c r="A65" s="2">
        <v>17530000</v>
      </c>
      <c r="B65" s="2">
        <v>2.4890026999999999E-2</v>
      </c>
      <c r="C65" s="2">
        <v>0.16978234</v>
      </c>
      <c r="D65" s="2">
        <v>5.6655414000000001E-2</v>
      </c>
      <c r="E65" s="2">
        <v>-0.119280539</v>
      </c>
      <c r="F65" s="3"/>
      <c r="G65" s="3">
        <f t="shared" si="1"/>
        <v>17.53</v>
      </c>
      <c r="H65" s="3">
        <f t="shared" si="2"/>
        <v>1.4142840899663587</v>
      </c>
      <c r="I65" s="4">
        <f t="shared" si="3"/>
        <v>17.585112236504589</v>
      </c>
      <c r="J65" s="4">
        <f>IMABS('LoadResistor 2400 Ohm LossCalib'!G60)</f>
        <v>16.93</v>
      </c>
      <c r="K65" s="4">
        <f t="shared" si="4"/>
        <v>0.65511223650458916</v>
      </c>
      <c r="L65" s="4">
        <f t="shared" si="0"/>
        <v>0.12980097696319137</v>
      </c>
      <c r="M65" s="4">
        <f t="shared" si="5"/>
        <v>0.52531125954139779</v>
      </c>
      <c r="N65" s="3">
        <f t="shared" si="6"/>
        <v>88.607171648381609</v>
      </c>
      <c r="O65" s="3">
        <f t="shared" si="7"/>
        <v>11.392828351618391</v>
      </c>
    </row>
    <row r="66" spans="1:15" x14ac:dyDescent="0.25">
      <c r="A66" s="2">
        <v>17820000</v>
      </c>
      <c r="B66" s="2">
        <v>3.3117542999999999E-2</v>
      </c>
      <c r="C66" s="2">
        <v>0.17134860099999999</v>
      </c>
      <c r="D66" s="2">
        <v>5.4061088E-2</v>
      </c>
      <c r="E66" s="2">
        <v>-0.12037062599999999</v>
      </c>
      <c r="F66" s="3"/>
      <c r="G66" s="3">
        <f t="shared" si="1"/>
        <v>17.82</v>
      </c>
      <c r="H66" s="3">
        <f t="shared" si="2"/>
        <v>1.4228318033258263</v>
      </c>
      <c r="I66" s="4">
        <f t="shared" si="3"/>
        <v>17.591591026305156</v>
      </c>
      <c r="J66" s="4">
        <f>IMABS('LoadResistor 2400 Ohm LossCalib'!G61)</f>
        <v>16.95</v>
      </c>
      <c r="K66" s="4">
        <f t="shared" si="4"/>
        <v>0.64159102630515719</v>
      </c>
      <c r="L66" s="4">
        <f t="shared" si="0"/>
        <v>0.13432976240799682</v>
      </c>
      <c r="M66" s="4">
        <f t="shared" si="5"/>
        <v>0.50726126389716031</v>
      </c>
      <c r="N66" s="3">
        <f t="shared" si="6"/>
        <v>88.976204030440314</v>
      </c>
      <c r="O66" s="3">
        <f t="shared" si="7"/>
        <v>11.023795969559686</v>
      </c>
    </row>
    <row r="67" spans="1:15" x14ac:dyDescent="0.25">
      <c r="A67" s="2">
        <v>18110000</v>
      </c>
      <c r="B67" s="2">
        <v>4.1580155000000001E-2</v>
      </c>
      <c r="C67" s="2">
        <v>0.17282913599999999</v>
      </c>
      <c r="D67" s="2">
        <v>5.1334342999999998E-2</v>
      </c>
      <c r="E67" s="2">
        <v>-0.12144899300000001</v>
      </c>
      <c r="F67" s="3"/>
      <c r="G67" s="3">
        <f t="shared" si="1"/>
        <v>18.11</v>
      </c>
      <c r="H67" s="3">
        <f t="shared" si="2"/>
        <v>1.432381520753677</v>
      </c>
      <c r="I67" s="4">
        <f t="shared" si="3"/>
        <v>17.598234895672405</v>
      </c>
      <c r="J67" s="4">
        <f>IMABS('LoadResistor 2400 Ohm LossCalib'!G62)</f>
        <v>16.899999999999999</v>
      </c>
      <c r="K67" s="4">
        <f t="shared" si="4"/>
        <v>0.69823489567240671</v>
      </c>
      <c r="L67" s="4">
        <f t="shared" si="0"/>
        <v>0.13944689834592131</v>
      </c>
      <c r="M67" s="4">
        <f t="shared" si="5"/>
        <v>0.55878799732648543</v>
      </c>
      <c r="N67" s="3">
        <f t="shared" si="6"/>
        <v>87.926786333153544</v>
      </c>
      <c r="O67" s="3">
        <f t="shared" si="7"/>
        <v>12.073213666846456</v>
      </c>
    </row>
    <row r="68" spans="1:15" x14ac:dyDescent="0.25">
      <c r="A68" s="2">
        <v>18400000</v>
      </c>
      <c r="B68" s="2">
        <v>5.0166424000000001E-2</v>
      </c>
      <c r="C68" s="2">
        <v>0.17409613700000001</v>
      </c>
      <c r="D68" s="2">
        <v>4.8531323000000001E-2</v>
      </c>
      <c r="E68" s="2">
        <v>-0.122470252</v>
      </c>
      <c r="F68" s="3"/>
      <c r="G68" s="3">
        <f t="shared" si="1"/>
        <v>18.399999999999999</v>
      </c>
      <c r="H68" s="3">
        <f t="shared" si="2"/>
        <v>1.4425387914193011</v>
      </c>
      <c r="I68" s="4">
        <f t="shared" si="3"/>
        <v>17.605941020503561</v>
      </c>
      <c r="J68" s="4">
        <f>IMABS('LoadResistor 2400 Ohm LossCalib'!G63)</f>
        <v>16.899999999999999</v>
      </c>
      <c r="K68" s="4">
        <f t="shared" si="4"/>
        <v>0.70594102050356256</v>
      </c>
      <c r="L68" s="4">
        <f t="shared" si="0"/>
        <v>0.1449544751356775</v>
      </c>
      <c r="M68" s="4">
        <f t="shared" si="5"/>
        <v>0.56098654536788506</v>
      </c>
      <c r="N68" s="3">
        <f t="shared" si="6"/>
        <v>87.88228603444314</v>
      </c>
      <c r="O68" s="3">
        <f t="shared" si="7"/>
        <v>12.11771396555686</v>
      </c>
    </row>
    <row r="69" spans="1:15" x14ac:dyDescent="0.25">
      <c r="A69" s="2">
        <v>18690000</v>
      </c>
      <c r="B69" s="2">
        <v>5.9822682000000002E-2</v>
      </c>
      <c r="C69" s="2">
        <v>0.17485848000000001</v>
      </c>
      <c r="D69" s="2">
        <v>4.5705992000000001E-2</v>
      </c>
      <c r="E69" s="2">
        <v>-0.123422212</v>
      </c>
      <c r="F69" s="3"/>
      <c r="G69" s="3">
        <f t="shared" si="1"/>
        <v>18.690000000000001</v>
      </c>
      <c r="H69" s="3">
        <f t="shared" si="2"/>
        <v>1.4534117392727468</v>
      </c>
      <c r="I69" s="4">
        <f t="shared" si="3"/>
        <v>17.613999569922377</v>
      </c>
      <c r="J69" s="4">
        <f>IMABS('LoadResistor 2400 Ohm LossCalib'!G64)</f>
        <v>16.91</v>
      </c>
      <c r="K69" s="4">
        <f t="shared" si="4"/>
        <v>0.70399956992237733</v>
      </c>
      <c r="L69" s="4">
        <f t="shared" si="0"/>
        <v>0.15092222961365209</v>
      </c>
      <c r="M69" s="4">
        <f t="shared" si="5"/>
        <v>0.55307734030872524</v>
      </c>
      <c r="N69" s="3">
        <f t="shared" si="6"/>
        <v>88.042479718767552</v>
      </c>
      <c r="O69" s="3">
        <f t="shared" si="7"/>
        <v>11.957520281232448</v>
      </c>
    </row>
    <row r="70" spans="1:15" x14ac:dyDescent="0.25">
      <c r="A70" s="2">
        <v>18980000</v>
      </c>
      <c r="B70" s="2">
        <v>6.9072916999999998E-2</v>
      </c>
      <c r="C70" s="2">
        <v>0.174890294</v>
      </c>
      <c r="D70" s="2">
        <v>4.2849964999999997E-2</v>
      </c>
      <c r="E70" s="2">
        <v>-0.124282658</v>
      </c>
      <c r="F70" s="3"/>
      <c r="G70" s="3">
        <f t="shared" si="1"/>
        <v>18.98</v>
      </c>
      <c r="H70" s="3">
        <f t="shared" si="2"/>
        <v>1.4631645651748626</v>
      </c>
      <c r="I70" s="4">
        <f t="shared" si="3"/>
        <v>17.623984959866391</v>
      </c>
      <c r="J70" s="4">
        <f>IMABS('LoadResistor 2400 Ohm LossCalib'!G65)</f>
        <v>16.91</v>
      </c>
      <c r="K70" s="4">
        <f t="shared" si="4"/>
        <v>0.71398495986639077</v>
      </c>
      <c r="L70" s="4">
        <f t="shared" si="0"/>
        <v>0.15633690243209766</v>
      </c>
      <c r="M70" s="4">
        <f t="shared" si="5"/>
        <v>0.55764805743429313</v>
      </c>
      <c r="N70" s="3">
        <f t="shared" si="6"/>
        <v>87.949868460846631</v>
      </c>
      <c r="O70" s="3">
        <f t="shared" si="7"/>
        <v>12.050131539153369</v>
      </c>
    </row>
    <row r="71" spans="1:15" x14ac:dyDescent="0.25">
      <c r="A71" s="2">
        <v>19270000</v>
      </c>
      <c r="B71" s="2">
        <v>7.9257324000000004E-2</v>
      </c>
      <c r="C71" s="2">
        <v>0.175088837</v>
      </c>
      <c r="D71" s="2">
        <v>4.0073204000000001E-2</v>
      </c>
      <c r="E71" s="2">
        <v>-0.125128984</v>
      </c>
      <c r="F71" s="3"/>
      <c r="G71" s="3">
        <f t="shared" si="1"/>
        <v>19.27</v>
      </c>
      <c r="H71" s="3">
        <f t="shared" si="2"/>
        <v>1.4758363156910697</v>
      </c>
      <c r="I71" s="4">
        <f t="shared" si="3"/>
        <v>17.628806020000059</v>
      </c>
      <c r="J71" s="4">
        <f>IMABS('LoadResistor 2400 Ohm LossCalib'!G66)</f>
        <v>16.899999999999999</v>
      </c>
      <c r="K71" s="4">
        <f t="shared" si="4"/>
        <v>0.72880602000006078</v>
      </c>
      <c r="L71" s="4">
        <f t="shared" si="0"/>
        <v>0.16345673712833023</v>
      </c>
      <c r="M71" s="4">
        <f t="shared" si="5"/>
        <v>0.56534928287173059</v>
      </c>
      <c r="N71" s="3">
        <f t="shared" si="6"/>
        <v>87.794047558410455</v>
      </c>
      <c r="O71" s="3">
        <f t="shared" si="7"/>
        <v>12.205952441589545</v>
      </c>
    </row>
    <row r="72" spans="1:15" x14ac:dyDescent="0.25">
      <c r="A72" s="2">
        <v>19560000</v>
      </c>
      <c r="B72" s="2">
        <v>8.9379242999999997E-2</v>
      </c>
      <c r="C72" s="2">
        <v>0.17466521199999999</v>
      </c>
      <c r="D72" s="2">
        <v>3.7082313999999998E-2</v>
      </c>
      <c r="E72" s="2">
        <v>-0.12580776199999999</v>
      </c>
      <c r="F72" s="3"/>
      <c r="G72" s="3">
        <f t="shared" si="1"/>
        <v>19.559999999999999</v>
      </c>
      <c r="H72" s="3">
        <f t="shared" si="2"/>
        <v>1.4881980635680911</v>
      </c>
      <c r="I72" s="4">
        <f t="shared" si="3"/>
        <v>17.644036117466058</v>
      </c>
      <c r="J72" s="4">
        <f>IMABS('LoadResistor 2400 Ohm LossCalib'!G67)</f>
        <v>16.940000000000001</v>
      </c>
      <c r="K72" s="4">
        <f t="shared" si="4"/>
        <v>0.70403611746605677</v>
      </c>
      <c r="L72" s="4">
        <f t="shared" ref="L72:L108" si="8">-10*LOG((1-IMABS(COMPLEX(B72,C72))^2))</f>
        <v>0.17049169089884275</v>
      </c>
      <c r="M72" s="4">
        <f t="shared" si="5"/>
        <v>0.53354442656721401</v>
      </c>
      <c r="N72" s="3">
        <f t="shared" si="6"/>
        <v>88.439353125008068</v>
      </c>
      <c r="O72" s="3">
        <f t="shared" si="7"/>
        <v>11.560646874991932</v>
      </c>
    </row>
    <row r="73" spans="1:15" x14ac:dyDescent="0.25">
      <c r="A73" s="2">
        <v>19850000</v>
      </c>
      <c r="B73" s="2">
        <v>9.9934957000000005E-2</v>
      </c>
      <c r="C73" s="2">
        <v>0.17396119199999999</v>
      </c>
      <c r="D73" s="2">
        <v>3.4150528999999999E-2</v>
      </c>
      <c r="E73" s="2">
        <v>-0.12655366900000001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1.5019476420978479</v>
      </c>
      <c r="I73" s="4">
        <f t="shared" ref="I73:I108" si="11">IMABS(-20*LOG10(IMABS(COMPLEX(D73,E73))))</f>
        <v>17.649240163100686</v>
      </c>
      <c r="J73" s="4">
        <f>IMABS('LoadResistor 2400 Ohm LossCalib'!G68)</f>
        <v>16.940000000000001</v>
      </c>
      <c r="K73" s="4">
        <f t="shared" ref="K73:K108" si="12">I73-J73</f>
        <v>0.70924016310068438</v>
      </c>
      <c r="L73" s="4">
        <f t="shared" si="8"/>
        <v>0.17841649315166908</v>
      </c>
      <c r="M73" s="4">
        <f t="shared" ref="M73:M108" si="13">K73-L73</f>
        <v>0.53082366994901531</v>
      </c>
      <c r="N73" s="3">
        <f t="shared" ref="N73:N108" si="14">POWER(10,-M73/10) * 100</f>
        <v>88.494775736438783</v>
      </c>
      <c r="O73" s="3">
        <f t="shared" ref="O73:O108" si="15">100-N73</f>
        <v>11.505224263561217</v>
      </c>
    </row>
    <row r="74" spans="1:15" x14ac:dyDescent="0.25">
      <c r="A74" s="2">
        <v>20140000</v>
      </c>
      <c r="B74" s="2">
        <v>0.11092206</v>
      </c>
      <c r="C74" s="2">
        <v>0.17271640799999999</v>
      </c>
      <c r="D74" s="2">
        <v>3.1139373000000001E-2</v>
      </c>
      <c r="E74" s="2">
        <v>-0.127101555</v>
      </c>
      <c r="F74" s="3"/>
      <c r="G74" s="3">
        <f t="shared" si="9"/>
        <v>20.14</v>
      </c>
      <c r="H74" s="3">
        <f t="shared" si="10"/>
        <v>1.516569380845449</v>
      </c>
      <c r="I74" s="4">
        <f t="shared" si="11"/>
        <v>17.663829666300057</v>
      </c>
      <c r="J74" s="4">
        <f>IMABS('LoadResistor 2400 Ohm LossCalib'!G69)</f>
        <v>16.940000000000001</v>
      </c>
      <c r="K74" s="4">
        <f t="shared" si="12"/>
        <v>0.72382966630005541</v>
      </c>
      <c r="L74" s="4">
        <f t="shared" si="8"/>
        <v>0.1869554168793261</v>
      </c>
      <c r="M74" s="4">
        <f t="shared" si="13"/>
        <v>0.53687424942072925</v>
      </c>
      <c r="N74" s="3">
        <f t="shared" si="14"/>
        <v>88.371570888389627</v>
      </c>
      <c r="O74" s="3">
        <f t="shared" si="15"/>
        <v>11.628429111610373</v>
      </c>
    </row>
    <row r="75" spans="1:15" x14ac:dyDescent="0.25">
      <c r="A75" s="2">
        <v>20430000</v>
      </c>
      <c r="B75" s="2">
        <v>0.121986806</v>
      </c>
      <c r="C75" s="2">
        <v>0.17064885699999999</v>
      </c>
      <c r="D75" s="2">
        <v>2.8121698000000001E-2</v>
      </c>
      <c r="E75" s="2">
        <v>-0.127681881</v>
      </c>
      <c r="F75" s="3"/>
      <c r="G75" s="3">
        <f t="shared" si="9"/>
        <v>20.43</v>
      </c>
      <c r="H75" s="3">
        <f t="shared" si="10"/>
        <v>1.5308962055818436</v>
      </c>
      <c r="I75" s="4">
        <f t="shared" si="11"/>
        <v>17.671691908343611</v>
      </c>
      <c r="J75" s="4">
        <f>IMABS('LoadResistor 2400 Ohm LossCalib'!G70)</f>
        <v>16.940000000000001</v>
      </c>
      <c r="K75" s="4">
        <f t="shared" si="12"/>
        <v>0.73169190834360975</v>
      </c>
      <c r="L75" s="4">
        <f t="shared" si="8"/>
        <v>0.1954293144570439</v>
      </c>
      <c r="M75" s="4">
        <f t="shared" si="13"/>
        <v>0.53626259388656583</v>
      </c>
      <c r="N75" s="3">
        <f t="shared" si="14"/>
        <v>88.38401791896618</v>
      </c>
      <c r="O75" s="3">
        <f t="shared" si="15"/>
        <v>11.61598208103382</v>
      </c>
    </row>
    <row r="76" spans="1:15" x14ac:dyDescent="0.25">
      <c r="A76" s="2">
        <v>20720000</v>
      </c>
      <c r="B76" s="2">
        <v>0.13360720800000001</v>
      </c>
      <c r="C76" s="2">
        <v>0.16866874600000001</v>
      </c>
      <c r="D76" s="2">
        <v>2.5147500999999999E-2</v>
      </c>
      <c r="E76" s="2">
        <v>-0.12802733399999999</v>
      </c>
      <c r="F76" s="3"/>
      <c r="G76" s="3">
        <f t="shared" si="9"/>
        <v>20.72</v>
      </c>
      <c r="H76" s="3">
        <f t="shared" si="10"/>
        <v>1.5483369250492758</v>
      </c>
      <c r="I76" s="4">
        <f t="shared" si="11"/>
        <v>17.689538221725222</v>
      </c>
      <c r="J76" s="4">
        <f>IMABS('LoadResistor 2400 Ohm LossCalib'!G71)</f>
        <v>16.920000000000002</v>
      </c>
      <c r="K76" s="4">
        <f t="shared" si="12"/>
        <v>0.76953822172522024</v>
      </c>
      <c r="L76" s="4">
        <f t="shared" si="8"/>
        <v>0.20588231895221182</v>
      </c>
      <c r="M76" s="4">
        <f t="shared" si="13"/>
        <v>0.56365590277300837</v>
      </c>
      <c r="N76" s="3">
        <f t="shared" si="14"/>
        <v>87.828286464722922</v>
      </c>
      <c r="O76" s="3">
        <f t="shared" si="15"/>
        <v>12.171713535277078</v>
      </c>
    </row>
    <row r="77" spans="1:15" x14ac:dyDescent="0.25">
      <c r="A77" s="2">
        <v>21010000</v>
      </c>
      <c r="B77" s="2">
        <v>0.14517179099999999</v>
      </c>
      <c r="C77" s="2">
        <v>0.16575790900000001</v>
      </c>
      <c r="D77" s="2">
        <v>2.1928774000000002E-2</v>
      </c>
      <c r="E77" s="2">
        <v>-0.128389954</v>
      </c>
      <c r="F77" s="3"/>
      <c r="G77" s="3">
        <f t="shared" si="9"/>
        <v>21.01</v>
      </c>
      <c r="H77" s="3">
        <f t="shared" si="10"/>
        <v>1.5652268422827627</v>
      </c>
      <c r="I77" s="4">
        <f t="shared" si="11"/>
        <v>17.704499396701699</v>
      </c>
      <c r="J77" s="4">
        <f>IMABS('LoadResistor 2400 Ohm LossCalib'!G72)</f>
        <v>16.95</v>
      </c>
      <c r="K77" s="4">
        <f t="shared" si="12"/>
        <v>0.75449939670169996</v>
      </c>
      <c r="L77" s="4">
        <f t="shared" si="8"/>
        <v>0.21614272973761678</v>
      </c>
      <c r="M77" s="4">
        <f t="shared" si="13"/>
        <v>0.53835666696408313</v>
      </c>
      <c r="N77" s="3">
        <f t="shared" si="14"/>
        <v>88.341411349944991</v>
      </c>
      <c r="O77" s="3">
        <f t="shared" si="15"/>
        <v>11.658588650055009</v>
      </c>
    </row>
    <row r="78" spans="1:15" x14ac:dyDescent="0.25">
      <c r="A78" s="2">
        <v>21300000</v>
      </c>
      <c r="B78" s="2">
        <v>0.15677376000000001</v>
      </c>
      <c r="C78" s="2">
        <v>0.16243083699999999</v>
      </c>
      <c r="D78" s="2">
        <v>1.8767573999999999E-2</v>
      </c>
      <c r="E78" s="2">
        <v>-0.12868401400000001</v>
      </c>
      <c r="F78" s="3"/>
      <c r="G78" s="3">
        <f t="shared" si="9"/>
        <v>21.3</v>
      </c>
      <c r="H78" s="3">
        <f t="shared" si="10"/>
        <v>1.5831355658612458</v>
      </c>
      <c r="I78" s="4">
        <f t="shared" si="11"/>
        <v>17.718102355156077</v>
      </c>
      <c r="J78" s="4">
        <f>IMABS('LoadResistor 2400 Ohm LossCalib'!G73)</f>
        <v>16.940000000000001</v>
      </c>
      <c r="K78" s="4">
        <f t="shared" si="12"/>
        <v>0.77810235515607573</v>
      </c>
      <c r="L78" s="4">
        <f t="shared" si="8"/>
        <v>0.2271630111146361</v>
      </c>
      <c r="M78" s="4">
        <f t="shared" si="13"/>
        <v>0.55093934404143963</v>
      </c>
      <c r="N78" s="3">
        <f t="shared" si="14"/>
        <v>88.085832982878117</v>
      </c>
      <c r="O78" s="3">
        <f t="shared" si="15"/>
        <v>11.914167017121883</v>
      </c>
    </row>
    <row r="79" spans="1:15" x14ac:dyDescent="0.25">
      <c r="A79" s="2">
        <v>21590000</v>
      </c>
      <c r="B79" s="2">
        <v>0.16903848899999999</v>
      </c>
      <c r="C79" s="2">
        <v>0.15879805299999999</v>
      </c>
      <c r="D79" s="2">
        <v>1.5744837000000001E-2</v>
      </c>
      <c r="E79" s="2">
        <v>-0.128881409</v>
      </c>
      <c r="F79" s="3"/>
      <c r="G79" s="3">
        <f t="shared" si="9"/>
        <v>21.59</v>
      </c>
      <c r="H79" s="3">
        <f t="shared" si="10"/>
        <v>1.6039242680612373</v>
      </c>
      <c r="I79" s="4">
        <f t="shared" si="11"/>
        <v>17.731857717332648</v>
      </c>
      <c r="J79" s="4">
        <f>IMABS('LoadResistor 2400 Ohm LossCalib'!G74)</f>
        <v>16.88</v>
      </c>
      <c r="K79" s="4">
        <f t="shared" si="12"/>
        <v>0.85185771733264914</v>
      </c>
      <c r="L79" s="4">
        <f t="shared" si="8"/>
        <v>0.24012848489094535</v>
      </c>
      <c r="M79" s="4">
        <f t="shared" si="13"/>
        <v>0.61172923244170385</v>
      </c>
      <c r="N79" s="3">
        <f t="shared" si="14"/>
        <v>86.861450376460752</v>
      </c>
      <c r="O79" s="3">
        <f t="shared" si="15"/>
        <v>13.138549623539248</v>
      </c>
    </row>
    <row r="80" spans="1:15" x14ac:dyDescent="0.25">
      <c r="A80" s="2">
        <v>21880000</v>
      </c>
      <c r="B80" s="2">
        <v>0.181422844</v>
      </c>
      <c r="C80" s="2">
        <v>0.15389244199999999</v>
      </c>
      <c r="D80" s="2">
        <v>1.2547466E-2</v>
      </c>
      <c r="E80" s="2">
        <v>-0.12896780599999999</v>
      </c>
      <c r="F80" s="3"/>
      <c r="G80" s="3">
        <f t="shared" si="9"/>
        <v>21.88</v>
      </c>
      <c r="H80" s="3">
        <f t="shared" si="10"/>
        <v>1.6243327416746878</v>
      </c>
      <c r="I80" s="4">
        <f t="shared" si="11"/>
        <v>17.749458407077128</v>
      </c>
      <c r="J80" s="4">
        <f>IMABS('LoadResistor 2400 Ohm LossCalib'!G75)</f>
        <v>16.899999999999999</v>
      </c>
      <c r="K80" s="4">
        <f t="shared" si="12"/>
        <v>0.84945840707712961</v>
      </c>
      <c r="L80" s="4">
        <f t="shared" si="8"/>
        <v>0.25302807821341805</v>
      </c>
      <c r="M80" s="4">
        <f t="shared" si="13"/>
        <v>0.59643032886371161</v>
      </c>
      <c r="N80" s="3">
        <f t="shared" si="14"/>
        <v>87.167977029141866</v>
      </c>
      <c r="O80" s="3">
        <f t="shared" si="15"/>
        <v>12.832022970858134</v>
      </c>
    </row>
    <row r="81" spans="1:15" x14ac:dyDescent="0.25">
      <c r="A81" s="2">
        <v>22170000</v>
      </c>
      <c r="B81" s="2">
        <v>0.19372324599999999</v>
      </c>
      <c r="C81" s="2">
        <v>0.148853346</v>
      </c>
      <c r="D81" s="2">
        <v>9.3454339999999997E-3</v>
      </c>
      <c r="E81" s="2">
        <v>-0.12901839600000001</v>
      </c>
      <c r="F81" s="3"/>
      <c r="G81" s="3">
        <f t="shared" si="9"/>
        <v>22.17</v>
      </c>
      <c r="H81" s="3">
        <f t="shared" si="10"/>
        <v>1.6465781283157126</v>
      </c>
      <c r="I81" s="4">
        <f t="shared" si="11"/>
        <v>17.764240180477373</v>
      </c>
      <c r="J81" s="4">
        <f>IMABS('LoadResistor 2400 Ohm LossCalib'!G76)</f>
        <v>16.899999999999999</v>
      </c>
      <c r="K81" s="4">
        <f t="shared" si="12"/>
        <v>0.86424018047737405</v>
      </c>
      <c r="L81" s="4">
        <f t="shared" si="8"/>
        <v>0.26727104556701553</v>
      </c>
      <c r="M81" s="4">
        <f t="shared" si="13"/>
        <v>0.59696913491035852</v>
      </c>
      <c r="N81" s="3">
        <f t="shared" si="14"/>
        <v>87.157163233037011</v>
      </c>
      <c r="O81" s="3">
        <f t="shared" si="15"/>
        <v>12.842836766962989</v>
      </c>
    </row>
    <row r="82" spans="1:15" x14ac:dyDescent="0.25">
      <c r="A82" s="2">
        <v>22460000</v>
      </c>
      <c r="B82" s="2">
        <v>0.20614312500000001</v>
      </c>
      <c r="C82" s="2">
        <v>0.14250464700000001</v>
      </c>
      <c r="D82" s="2">
        <v>6.1346320000000001E-3</v>
      </c>
      <c r="E82" s="2">
        <v>-0.12880849799999999</v>
      </c>
      <c r="F82" s="3"/>
      <c r="G82" s="3">
        <f t="shared" si="9"/>
        <v>22.46</v>
      </c>
      <c r="H82" s="3">
        <f t="shared" si="10"/>
        <v>1.6688173570392486</v>
      </c>
      <c r="I82" s="4">
        <f t="shared" si="11"/>
        <v>17.791270015309404</v>
      </c>
      <c r="J82" s="4">
        <f>IMABS('LoadResistor 2400 Ohm LossCalib'!G77)</f>
        <v>16.920000000000002</v>
      </c>
      <c r="K82" s="4">
        <f t="shared" si="12"/>
        <v>0.87127001530940262</v>
      </c>
      <c r="L82" s="4">
        <f t="shared" si="8"/>
        <v>0.28168907482557243</v>
      </c>
      <c r="M82" s="4">
        <f t="shared" si="13"/>
        <v>0.58958094048383014</v>
      </c>
      <c r="N82" s="3">
        <f t="shared" si="14"/>
        <v>87.305560722253617</v>
      </c>
      <c r="O82" s="3">
        <f t="shared" si="15"/>
        <v>12.694439277746383</v>
      </c>
    </row>
    <row r="83" spans="1:15" x14ac:dyDescent="0.25">
      <c r="A83" s="2">
        <v>22750000</v>
      </c>
      <c r="B83" s="2">
        <v>0.218988671</v>
      </c>
      <c r="C83" s="2">
        <v>0.13603812400000001</v>
      </c>
      <c r="D83" s="2">
        <v>2.8391660000000002E-3</v>
      </c>
      <c r="E83" s="2">
        <v>-0.12865418100000001</v>
      </c>
      <c r="F83" s="3"/>
      <c r="G83" s="3">
        <f t="shared" si="9"/>
        <v>22.75</v>
      </c>
      <c r="H83" s="3">
        <f t="shared" si="10"/>
        <v>1.6947025076393019</v>
      </c>
      <c r="I83" s="4">
        <f t="shared" si="11"/>
        <v>17.809407388028372</v>
      </c>
      <c r="J83" s="4">
        <f>IMABS('LoadResistor 2400 Ohm LossCalib'!G78)</f>
        <v>16.93</v>
      </c>
      <c r="K83" s="4">
        <f t="shared" si="12"/>
        <v>0.87940738802837259</v>
      </c>
      <c r="L83" s="4">
        <f t="shared" si="8"/>
        <v>0.29868189611062002</v>
      </c>
      <c r="M83" s="4">
        <f t="shared" si="13"/>
        <v>0.58072549191775258</v>
      </c>
      <c r="N83" s="3">
        <f t="shared" si="14"/>
        <v>87.483762079418042</v>
      </c>
      <c r="O83" s="3">
        <f t="shared" si="15"/>
        <v>12.516237920581958</v>
      </c>
    </row>
    <row r="84" spans="1:15" x14ac:dyDescent="0.25">
      <c r="A84" s="2">
        <v>23040000</v>
      </c>
      <c r="B84" s="2">
        <v>0.23166848700000001</v>
      </c>
      <c r="C84" s="2">
        <v>0.12865464300000001</v>
      </c>
      <c r="D84" s="2">
        <v>-3.8170800000000003E-4</v>
      </c>
      <c r="E84" s="2">
        <v>-0.12838599000000001</v>
      </c>
      <c r="F84" s="3"/>
      <c r="G84" s="3">
        <f t="shared" si="9"/>
        <v>23.04</v>
      </c>
      <c r="H84" s="3">
        <f t="shared" si="10"/>
        <v>1.721069610423434</v>
      </c>
      <c r="I84" s="4">
        <f t="shared" si="11"/>
        <v>17.829608923889076</v>
      </c>
      <c r="J84" s="4">
        <f>IMABS('LoadResistor 2400 Ohm LossCalib'!G79)</f>
        <v>16.920000000000002</v>
      </c>
      <c r="K84" s="4">
        <f t="shared" si="12"/>
        <v>0.90960892388907411</v>
      </c>
      <c r="L84" s="4">
        <f t="shared" si="8"/>
        <v>0.31620876597241299</v>
      </c>
      <c r="M84" s="4">
        <f t="shared" si="13"/>
        <v>0.59340015791666112</v>
      </c>
      <c r="N84" s="3">
        <f t="shared" si="14"/>
        <v>87.228817323007718</v>
      </c>
      <c r="O84" s="3">
        <f t="shared" si="15"/>
        <v>12.771182676992282</v>
      </c>
    </row>
    <row r="85" spans="1:15" x14ac:dyDescent="0.25">
      <c r="A85" s="2">
        <v>23330000</v>
      </c>
      <c r="B85" s="2">
        <v>0.24440756399999999</v>
      </c>
      <c r="C85" s="2">
        <v>0.12029514400000001</v>
      </c>
      <c r="D85" s="2">
        <v>-3.7173179999999998E-3</v>
      </c>
      <c r="E85" s="2">
        <v>-0.127926185</v>
      </c>
      <c r="F85" s="3"/>
      <c r="G85" s="3">
        <f t="shared" si="9"/>
        <v>23.33</v>
      </c>
      <c r="H85" s="3">
        <f t="shared" si="10"/>
        <v>1.748792312733189</v>
      </c>
      <c r="I85" s="4">
        <f t="shared" si="11"/>
        <v>17.857145457716431</v>
      </c>
      <c r="J85" s="4">
        <f>IMABS('LoadResistor 2400 Ohm LossCalib'!G80)</f>
        <v>16.88</v>
      </c>
      <c r="K85" s="4">
        <f t="shared" si="12"/>
        <v>0.97714545771643202</v>
      </c>
      <c r="L85" s="4">
        <f t="shared" si="8"/>
        <v>0.33485628327032479</v>
      </c>
      <c r="M85" s="4">
        <f t="shared" si="13"/>
        <v>0.64228917444610722</v>
      </c>
      <c r="N85" s="3">
        <f t="shared" si="14"/>
        <v>86.252379000104696</v>
      </c>
      <c r="O85" s="3">
        <f t="shared" si="15"/>
        <v>13.747620999895304</v>
      </c>
    </row>
    <row r="86" spans="1:15" x14ac:dyDescent="0.25">
      <c r="A86" s="2">
        <v>23620000</v>
      </c>
      <c r="B86" s="2">
        <v>0.25737637200000002</v>
      </c>
      <c r="C86" s="2">
        <v>0.11155457000000001</v>
      </c>
      <c r="D86" s="2">
        <v>-7.0375530000000002E-3</v>
      </c>
      <c r="E86" s="2">
        <v>-0.12744911</v>
      </c>
      <c r="F86" s="3"/>
      <c r="G86" s="3">
        <f t="shared" si="9"/>
        <v>23.62</v>
      </c>
      <c r="H86" s="3">
        <f t="shared" si="10"/>
        <v>1.7797547455616312</v>
      </c>
      <c r="I86" s="4">
        <f t="shared" si="11"/>
        <v>17.880041991535094</v>
      </c>
      <c r="J86" s="4">
        <f>IMABS('LoadResistor 2400 Ohm LossCalib'!G81)</f>
        <v>16.88</v>
      </c>
      <c r="K86" s="4">
        <f t="shared" si="12"/>
        <v>1.0000419915350953</v>
      </c>
      <c r="L86" s="4">
        <f t="shared" si="8"/>
        <v>0.35592809703544059</v>
      </c>
      <c r="M86" s="4">
        <f t="shared" si="13"/>
        <v>0.64411389449965473</v>
      </c>
      <c r="N86" s="3">
        <f t="shared" si="14"/>
        <v>86.216147043844359</v>
      </c>
      <c r="O86" s="3">
        <f t="shared" si="15"/>
        <v>13.783852956155641</v>
      </c>
    </row>
    <row r="87" spans="1:15" x14ac:dyDescent="0.25">
      <c r="A87" s="2">
        <v>23910000</v>
      </c>
      <c r="B87" s="2">
        <v>0.27010276900000002</v>
      </c>
      <c r="C87" s="2">
        <v>0.101739257</v>
      </c>
      <c r="D87" s="2">
        <v>-1.0217498E-2</v>
      </c>
      <c r="E87" s="2">
        <v>-0.126892015</v>
      </c>
      <c r="F87" s="3"/>
      <c r="G87" s="3">
        <f t="shared" si="9"/>
        <v>23.91</v>
      </c>
      <c r="H87" s="3">
        <f t="shared" si="10"/>
        <v>1.8114703215550469</v>
      </c>
      <c r="I87" s="4">
        <f t="shared" si="11"/>
        <v>17.903246816693702</v>
      </c>
      <c r="J87" s="4">
        <f>IMABS('LoadResistor 2400 Ohm LossCalib'!G82)</f>
        <v>16.89</v>
      </c>
      <c r="K87" s="4">
        <f t="shared" si="12"/>
        <v>1.0132468166937016</v>
      </c>
      <c r="L87" s="4">
        <f t="shared" si="8"/>
        <v>0.37775792299626609</v>
      </c>
      <c r="M87" s="4">
        <f t="shared" si="13"/>
        <v>0.63548889369743555</v>
      </c>
      <c r="N87" s="3">
        <f t="shared" si="14"/>
        <v>86.387540708519012</v>
      </c>
      <c r="O87" s="3">
        <f t="shared" si="15"/>
        <v>13.612459291480988</v>
      </c>
    </row>
    <row r="88" spans="1:15" x14ac:dyDescent="0.25">
      <c r="A88" s="2">
        <v>24200000</v>
      </c>
      <c r="B88" s="2">
        <v>0.28225588699999998</v>
      </c>
      <c r="C88" s="2">
        <v>9.0977913999999993E-2</v>
      </c>
      <c r="D88" s="2">
        <v>-1.3618557999999999E-2</v>
      </c>
      <c r="E88" s="2">
        <v>-0.126115486</v>
      </c>
      <c r="F88" s="3"/>
      <c r="G88" s="3">
        <f t="shared" si="9"/>
        <v>24.2</v>
      </c>
      <c r="H88" s="3">
        <f t="shared" si="10"/>
        <v>1.8431538924827402</v>
      </c>
      <c r="I88" s="4">
        <f t="shared" si="11"/>
        <v>17.93428275939506</v>
      </c>
      <c r="J88" s="4">
        <f>IMABS('LoadResistor 2400 Ohm LossCalib'!G83)</f>
        <v>16.940000000000001</v>
      </c>
      <c r="K88" s="4">
        <f t="shared" si="12"/>
        <v>0.99428275939505895</v>
      </c>
      <c r="L88" s="4">
        <f t="shared" si="8"/>
        <v>0.39979146012228212</v>
      </c>
      <c r="M88" s="4">
        <f t="shared" si="13"/>
        <v>0.59449129927277689</v>
      </c>
      <c r="N88" s="3">
        <f t="shared" si="14"/>
        <v>87.206904308131243</v>
      </c>
      <c r="O88" s="3">
        <f t="shared" si="15"/>
        <v>12.793095691868757</v>
      </c>
    </row>
    <row r="89" spans="1:15" x14ac:dyDescent="0.25">
      <c r="A89" s="2">
        <v>24490000</v>
      </c>
      <c r="B89" s="2">
        <v>0.29485261400000001</v>
      </c>
      <c r="C89" s="2">
        <v>7.9314991000000001E-2</v>
      </c>
      <c r="D89" s="2">
        <v>-1.6816243000000002E-2</v>
      </c>
      <c r="E89" s="2">
        <v>-0.12519523499999999</v>
      </c>
      <c r="F89" s="3"/>
      <c r="G89" s="3">
        <f t="shared" si="9"/>
        <v>24.49</v>
      </c>
      <c r="H89" s="3">
        <f t="shared" si="10"/>
        <v>1.8790820023253134</v>
      </c>
      <c r="I89" s="4">
        <f t="shared" si="11"/>
        <v>17.97058746396867</v>
      </c>
      <c r="J89" s="4">
        <f>IMABS('LoadResistor 2400 Ohm LossCalib'!G84)</f>
        <v>16.88</v>
      </c>
      <c r="K89" s="4">
        <f t="shared" si="12"/>
        <v>1.0905874639686708</v>
      </c>
      <c r="L89" s="4">
        <f t="shared" si="8"/>
        <v>0.42502345088129267</v>
      </c>
      <c r="M89" s="4">
        <f t="shared" si="13"/>
        <v>0.66556401308737811</v>
      </c>
      <c r="N89" s="3">
        <f t="shared" si="14"/>
        <v>85.791369125503905</v>
      </c>
      <c r="O89" s="3">
        <f t="shared" si="15"/>
        <v>14.208630874496095</v>
      </c>
    </row>
    <row r="90" spans="1:15" x14ac:dyDescent="0.25">
      <c r="A90" s="2">
        <v>24780000</v>
      </c>
      <c r="B90" s="2">
        <v>0.306945949</v>
      </c>
      <c r="C90" s="2">
        <v>6.7027061999999998E-2</v>
      </c>
      <c r="D90" s="2">
        <v>-2.0130027000000002E-2</v>
      </c>
      <c r="E90" s="2">
        <v>-0.124183565</v>
      </c>
      <c r="F90" s="3"/>
      <c r="G90" s="3">
        <f t="shared" si="9"/>
        <v>24.78</v>
      </c>
      <c r="H90" s="3">
        <f t="shared" si="10"/>
        <v>1.9162128216173624</v>
      </c>
      <c r="I90" s="4">
        <f t="shared" si="11"/>
        <v>18.006075496687622</v>
      </c>
      <c r="J90" s="4">
        <f>IMABS('LoadResistor 2400 Ohm LossCalib'!G85)</f>
        <v>16.93</v>
      </c>
      <c r="K90" s="4">
        <f t="shared" si="12"/>
        <v>1.076075496687622</v>
      </c>
      <c r="L90" s="4">
        <f t="shared" si="8"/>
        <v>0.45134697071269714</v>
      </c>
      <c r="M90" s="4">
        <f t="shared" si="13"/>
        <v>0.6247285259749249</v>
      </c>
      <c r="N90" s="3">
        <f t="shared" si="14"/>
        <v>86.601845579276443</v>
      </c>
      <c r="O90" s="3">
        <f t="shared" si="15"/>
        <v>13.398154420723557</v>
      </c>
    </row>
    <row r="91" spans="1:15" x14ac:dyDescent="0.25">
      <c r="A91" s="2">
        <v>25070000</v>
      </c>
      <c r="B91" s="2">
        <v>0.318818926</v>
      </c>
      <c r="C91" s="2">
        <v>5.3679726999999997E-2</v>
      </c>
      <c r="D91" s="2">
        <v>-2.3329123E-2</v>
      </c>
      <c r="E91" s="2">
        <v>-0.123173117</v>
      </c>
      <c r="F91" s="3"/>
      <c r="G91" s="3">
        <f t="shared" si="9"/>
        <v>25.07</v>
      </c>
      <c r="H91" s="3">
        <f t="shared" si="10"/>
        <v>1.9555473336767417</v>
      </c>
      <c r="I91" s="4">
        <f t="shared" si="11"/>
        <v>18.036617178749875</v>
      </c>
      <c r="J91" s="4">
        <f>IMABS('LoadResistor 2400 Ohm LossCalib'!G86)</f>
        <v>16.89</v>
      </c>
      <c r="K91" s="4">
        <f t="shared" si="12"/>
        <v>1.1466171787498745</v>
      </c>
      <c r="L91" s="4">
        <f t="shared" si="8"/>
        <v>0.47947514341408565</v>
      </c>
      <c r="M91" s="4">
        <f t="shared" si="13"/>
        <v>0.66714203533578886</v>
      </c>
      <c r="N91" s="3">
        <f t="shared" si="14"/>
        <v>85.760202232456123</v>
      </c>
      <c r="O91" s="3">
        <f t="shared" si="15"/>
        <v>14.239797767543877</v>
      </c>
    </row>
    <row r="92" spans="1:15" x14ac:dyDescent="0.25">
      <c r="A92" s="2">
        <v>25360000</v>
      </c>
      <c r="B92" s="2">
        <v>0.33061140700000002</v>
      </c>
      <c r="C92" s="2">
        <v>3.9879432999999999E-2</v>
      </c>
      <c r="D92" s="2">
        <v>-2.6480093E-2</v>
      </c>
      <c r="E92" s="2">
        <v>-0.121873833</v>
      </c>
      <c r="F92" s="3"/>
      <c r="G92" s="3">
        <f t="shared" si="9"/>
        <v>25.36</v>
      </c>
      <c r="H92" s="3">
        <f t="shared" si="10"/>
        <v>1.9985363330519723</v>
      </c>
      <c r="I92" s="4">
        <f t="shared" si="11"/>
        <v>18.081459970576592</v>
      </c>
      <c r="J92" s="4">
        <f>IMABS('LoadResistor 2400 Ohm LossCalib'!G87)</f>
        <v>16.95</v>
      </c>
      <c r="K92" s="4">
        <f t="shared" si="12"/>
        <v>1.1314599705765929</v>
      </c>
      <c r="L92" s="4">
        <f t="shared" si="8"/>
        <v>0.51046591646234929</v>
      </c>
      <c r="M92" s="4">
        <f t="shared" si="13"/>
        <v>0.62099405411424358</v>
      </c>
      <c r="N92" s="3">
        <f t="shared" si="14"/>
        <v>86.67634600670975</v>
      </c>
      <c r="O92" s="3">
        <f t="shared" si="15"/>
        <v>13.32365399329025</v>
      </c>
    </row>
    <row r="93" spans="1:15" x14ac:dyDescent="0.25">
      <c r="A93" s="2">
        <v>25650000</v>
      </c>
      <c r="B93" s="2">
        <v>0.34143596799999998</v>
      </c>
      <c r="C93" s="2">
        <v>2.4567723E-2</v>
      </c>
      <c r="D93" s="2">
        <v>-2.9708765000000002E-2</v>
      </c>
      <c r="E93" s="2">
        <v>-0.120643928</v>
      </c>
      <c r="F93" s="3"/>
      <c r="G93" s="3">
        <f t="shared" si="9"/>
        <v>25.65</v>
      </c>
      <c r="H93" s="3">
        <f t="shared" si="10"/>
        <v>2.0409865750226377</v>
      </c>
      <c r="I93" s="4">
        <f t="shared" si="11"/>
        <v>18.114211141134462</v>
      </c>
      <c r="J93" s="4">
        <f>IMABS('LoadResistor 2400 Ohm LossCalib'!G88)</f>
        <v>16.86</v>
      </c>
      <c r="K93" s="4">
        <f t="shared" si="12"/>
        <v>1.2542111411344621</v>
      </c>
      <c r="L93" s="4">
        <f t="shared" si="8"/>
        <v>0.54128866357024497</v>
      </c>
      <c r="M93" s="4">
        <f t="shared" si="13"/>
        <v>0.71292247756421712</v>
      </c>
      <c r="N93" s="3">
        <f t="shared" si="14"/>
        <v>84.860923221056922</v>
      </c>
      <c r="O93" s="3">
        <f t="shared" si="15"/>
        <v>15.139076778943078</v>
      </c>
    </row>
    <row r="94" spans="1:15" x14ac:dyDescent="0.25">
      <c r="A94" s="2">
        <v>25940000</v>
      </c>
      <c r="B94" s="2">
        <v>0.35214579099999999</v>
      </c>
      <c r="C94" s="2">
        <v>8.587028E-3</v>
      </c>
      <c r="D94" s="2">
        <v>-3.2856958999999998E-2</v>
      </c>
      <c r="E94" s="2">
        <v>-0.119158603</v>
      </c>
      <c r="F94" s="3"/>
      <c r="G94" s="3">
        <f t="shared" si="9"/>
        <v>25.94</v>
      </c>
      <c r="H94" s="3">
        <f t="shared" si="10"/>
        <v>2.0876132118679447</v>
      </c>
      <c r="I94" s="4">
        <f t="shared" si="11"/>
        <v>18.159234763821335</v>
      </c>
      <c r="J94" s="4">
        <f>IMABS('LoadResistor 2400 Ohm LossCalib'!G89)</f>
        <v>16.920000000000002</v>
      </c>
      <c r="K94" s="4">
        <f t="shared" si="12"/>
        <v>1.239234763821333</v>
      </c>
      <c r="L94" s="4">
        <f t="shared" si="8"/>
        <v>0.57535753170382264</v>
      </c>
      <c r="M94" s="4">
        <f t="shared" si="13"/>
        <v>0.66387723211751037</v>
      </c>
      <c r="N94" s="3">
        <f t="shared" si="14"/>
        <v>85.824696593639231</v>
      </c>
      <c r="O94" s="3">
        <f t="shared" si="15"/>
        <v>14.175303406360769</v>
      </c>
    </row>
    <row r="95" spans="1:15" x14ac:dyDescent="0.25">
      <c r="A95" s="2">
        <v>26230000</v>
      </c>
      <c r="B95" s="2">
        <v>0.362138301</v>
      </c>
      <c r="C95" s="2">
        <v>-8.4444180000000004E-3</v>
      </c>
      <c r="D95" s="2">
        <v>-3.5957823999999999E-2</v>
      </c>
      <c r="E95" s="2">
        <v>-0.11757706800000001</v>
      </c>
      <c r="F95" s="3"/>
      <c r="G95" s="3">
        <f t="shared" si="9"/>
        <v>26.23</v>
      </c>
      <c r="H95" s="3">
        <f t="shared" si="10"/>
        <v>2.1359598955829031</v>
      </c>
      <c r="I95" s="4">
        <f t="shared" si="11"/>
        <v>18.20524848285768</v>
      </c>
      <c r="J95" s="4">
        <f>IMABS('LoadResistor 2400 Ohm LossCalib'!G90)</f>
        <v>16.86</v>
      </c>
      <c r="K95" s="4">
        <f t="shared" si="12"/>
        <v>1.3452484828576807</v>
      </c>
      <c r="L95" s="4">
        <f t="shared" si="8"/>
        <v>0.61087914569902724</v>
      </c>
      <c r="M95" s="4">
        <f t="shared" si="13"/>
        <v>0.73436933715865349</v>
      </c>
      <c r="N95" s="3">
        <f t="shared" si="14"/>
        <v>84.442885715262733</v>
      </c>
      <c r="O95" s="3">
        <f t="shared" si="15"/>
        <v>15.557114284737267</v>
      </c>
    </row>
    <row r="96" spans="1:15" x14ac:dyDescent="0.25">
      <c r="A96" s="2">
        <v>26520000</v>
      </c>
      <c r="B96" s="2">
        <v>0.371641993</v>
      </c>
      <c r="C96" s="2">
        <v>-2.6098605E-2</v>
      </c>
      <c r="D96" s="2">
        <v>-3.8958474E-2</v>
      </c>
      <c r="E96" s="2">
        <v>-0.115902327</v>
      </c>
      <c r="F96" s="3"/>
      <c r="G96" s="3">
        <f t="shared" si="9"/>
        <v>26.52</v>
      </c>
      <c r="H96" s="3">
        <f t="shared" si="10"/>
        <v>2.1875418362402925</v>
      </c>
      <c r="I96" s="4">
        <f t="shared" si="11"/>
        <v>18.253265022482964</v>
      </c>
      <c r="J96" s="4">
        <f>IMABS('LoadResistor 2400 Ohm LossCalib'!G91)</f>
        <v>16.93</v>
      </c>
      <c r="K96" s="4">
        <f t="shared" si="12"/>
        <v>1.3232650224829641</v>
      </c>
      <c r="L96" s="4">
        <f t="shared" si="8"/>
        <v>0.64895428236899888</v>
      </c>
      <c r="M96" s="4">
        <f t="shared" si="13"/>
        <v>0.67431074011396519</v>
      </c>
      <c r="N96" s="3">
        <f t="shared" si="14"/>
        <v>85.618758471745323</v>
      </c>
      <c r="O96" s="3">
        <f t="shared" si="15"/>
        <v>14.381241528254677</v>
      </c>
    </row>
    <row r="97" spans="1:15" x14ac:dyDescent="0.25">
      <c r="A97" s="2">
        <v>26810000</v>
      </c>
      <c r="B97" s="2">
        <v>0.38018381499999998</v>
      </c>
      <c r="C97" s="2">
        <v>-4.4668033000000003E-2</v>
      </c>
      <c r="D97" s="2">
        <v>-4.1951622000000001E-2</v>
      </c>
      <c r="E97" s="2">
        <v>-0.114107891</v>
      </c>
      <c r="F97" s="3"/>
      <c r="G97" s="3">
        <f t="shared" si="9"/>
        <v>26.81</v>
      </c>
      <c r="H97" s="3">
        <f t="shared" si="10"/>
        <v>2.2404347088075944</v>
      </c>
      <c r="I97" s="4">
        <f t="shared" si="11"/>
        <v>18.303094233889958</v>
      </c>
      <c r="J97" s="4">
        <f>IMABS('LoadResistor 2400 Ohm LossCalib'!G92)</f>
        <v>16.91</v>
      </c>
      <c r="K97" s="4">
        <f t="shared" si="12"/>
        <v>1.3930942338899577</v>
      </c>
      <c r="L97" s="4">
        <f t="shared" si="8"/>
        <v>0.6881426717759308</v>
      </c>
      <c r="M97" s="4">
        <f t="shared" si="13"/>
        <v>0.70495156211402688</v>
      </c>
      <c r="N97" s="3">
        <f t="shared" si="14"/>
        <v>85.01681752603622</v>
      </c>
      <c r="O97" s="3">
        <f t="shared" si="15"/>
        <v>14.98318247396378</v>
      </c>
    </row>
    <row r="98" spans="1:15" x14ac:dyDescent="0.25">
      <c r="A98" s="2">
        <v>27100000</v>
      </c>
      <c r="B98" s="2">
        <v>0.388124674</v>
      </c>
      <c r="C98" s="2">
        <v>-6.3906610000000003E-2</v>
      </c>
      <c r="D98" s="2">
        <v>-4.4946058999999997E-2</v>
      </c>
      <c r="E98" s="2">
        <v>-0.112131521</v>
      </c>
      <c r="F98" s="3"/>
      <c r="G98" s="3">
        <f t="shared" si="9"/>
        <v>27.1</v>
      </c>
      <c r="H98" s="3">
        <f t="shared" si="10"/>
        <v>2.2967979772470608</v>
      </c>
      <c r="I98" s="4">
        <f t="shared" si="11"/>
        <v>18.35836781288786</v>
      </c>
      <c r="J98" s="4">
        <f>IMABS('LoadResistor 2400 Ohm LossCalib'!G93)</f>
        <v>16.91</v>
      </c>
      <c r="K98" s="4">
        <f t="shared" si="12"/>
        <v>1.4483678128878594</v>
      </c>
      <c r="L98" s="4">
        <f t="shared" si="8"/>
        <v>0.7300188176936534</v>
      </c>
      <c r="M98" s="4">
        <f t="shared" si="13"/>
        <v>0.71834899519420603</v>
      </c>
      <c r="N98" s="3">
        <f t="shared" si="14"/>
        <v>84.754955556820306</v>
      </c>
      <c r="O98" s="3">
        <f t="shared" si="15"/>
        <v>15.245044443179694</v>
      </c>
    </row>
    <row r="99" spans="1:15" x14ac:dyDescent="0.25">
      <c r="A99" s="2">
        <v>27390000</v>
      </c>
      <c r="B99" s="2">
        <v>0.39527025799999999</v>
      </c>
      <c r="C99" s="2">
        <v>-8.3614245000000004E-2</v>
      </c>
      <c r="D99" s="2">
        <v>-4.7832682000000001E-2</v>
      </c>
      <c r="E99" s="2">
        <v>-0.11019733499999999</v>
      </c>
      <c r="F99" s="3"/>
      <c r="G99" s="3">
        <f t="shared" si="9"/>
        <v>27.39</v>
      </c>
      <c r="H99" s="3">
        <f t="shared" si="10"/>
        <v>2.3558016891177509</v>
      </c>
      <c r="I99" s="4">
        <f t="shared" si="11"/>
        <v>18.406909907083861</v>
      </c>
      <c r="J99" s="4">
        <f>IMABS('LoadResistor 2400 Ohm LossCalib'!G94)</f>
        <v>16.95</v>
      </c>
      <c r="K99" s="4">
        <f t="shared" si="12"/>
        <v>1.4569099070838618</v>
      </c>
      <c r="L99" s="4">
        <f t="shared" si="8"/>
        <v>0.77393856456558163</v>
      </c>
      <c r="M99" s="4">
        <f t="shared" si="13"/>
        <v>0.68297134251828018</v>
      </c>
      <c r="N99" s="3">
        <f t="shared" si="14"/>
        <v>85.448189607461714</v>
      </c>
      <c r="O99" s="3">
        <f t="shared" si="15"/>
        <v>14.551810392538286</v>
      </c>
    </row>
    <row r="100" spans="1:15" x14ac:dyDescent="0.25">
      <c r="A100" s="2">
        <v>27680000</v>
      </c>
      <c r="B100" s="2">
        <v>0.40187561500000002</v>
      </c>
      <c r="C100" s="2">
        <v>-0.10453767999999999</v>
      </c>
      <c r="D100" s="2">
        <v>-5.0737011999999998E-2</v>
      </c>
      <c r="E100" s="2">
        <v>-0.107943266</v>
      </c>
      <c r="F100" s="3"/>
      <c r="G100" s="3">
        <f t="shared" si="9"/>
        <v>27.68</v>
      </c>
      <c r="H100" s="3">
        <f t="shared" si="10"/>
        <v>2.4202620700782145</v>
      </c>
      <c r="I100" s="4">
        <f t="shared" si="11"/>
        <v>18.469174074602734</v>
      </c>
      <c r="J100" s="4">
        <f>IMABS('LoadResistor 2400 Ohm LossCalib'!G95)</f>
        <v>16.93</v>
      </c>
      <c r="K100" s="4">
        <f t="shared" si="12"/>
        <v>1.5391740746027338</v>
      </c>
      <c r="L100" s="4">
        <f t="shared" si="8"/>
        <v>0.82196382389077449</v>
      </c>
      <c r="M100" s="4">
        <f t="shared" si="13"/>
        <v>0.71721025071195932</v>
      </c>
      <c r="N100" s="3">
        <f t="shared" si="14"/>
        <v>84.777181695166234</v>
      </c>
      <c r="O100" s="3">
        <f t="shared" si="15"/>
        <v>15.222818304833766</v>
      </c>
    </row>
    <row r="101" spans="1:15" x14ac:dyDescent="0.25">
      <c r="A101" s="2">
        <v>27970000</v>
      </c>
      <c r="B101" s="2">
        <v>0.407189309</v>
      </c>
      <c r="C101" s="2">
        <v>-0.12614413999999999</v>
      </c>
      <c r="D101" s="2">
        <v>-5.3410470000000002E-2</v>
      </c>
      <c r="E101" s="2">
        <v>-0.105704382</v>
      </c>
      <c r="F101" s="3"/>
      <c r="G101" s="3">
        <f t="shared" si="9"/>
        <v>27.97</v>
      </c>
      <c r="H101" s="3">
        <f t="shared" si="10"/>
        <v>2.4860270352444163</v>
      </c>
      <c r="I101" s="4">
        <f t="shared" si="11"/>
        <v>18.530632338317208</v>
      </c>
      <c r="J101" s="4">
        <f>IMABS('LoadResistor 2400 Ohm LossCalib'!G96)</f>
        <v>16.86</v>
      </c>
      <c r="K101" s="4">
        <f t="shared" si="12"/>
        <v>1.6706323383172084</v>
      </c>
      <c r="L101" s="4">
        <f t="shared" si="8"/>
        <v>0.87095663197325912</v>
      </c>
      <c r="M101" s="4">
        <f t="shared" si="13"/>
        <v>0.79967570634394924</v>
      </c>
      <c r="N101" s="3">
        <f t="shared" si="14"/>
        <v>83.182588236508863</v>
      </c>
      <c r="O101" s="3">
        <f t="shared" si="15"/>
        <v>16.817411763491137</v>
      </c>
    </row>
    <row r="102" spans="1:15" x14ac:dyDescent="0.25">
      <c r="A102" s="2">
        <v>28260000</v>
      </c>
      <c r="B102" s="2">
        <v>0.411833375</v>
      </c>
      <c r="C102" s="2">
        <v>-0.14838026400000001</v>
      </c>
      <c r="D102" s="2">
        <v>-5.6021495999999997E-2</v>
      </c>
      <c r="E102" s="2">
        <v>-0.103314667</v>
      </c>
      <c r="F102" s="3"/>
      <c r="G102" s="3">
        <f t="shared" si="9"/>
        <v>28.26</v>
      </c>
      <c r="H102" s="3">
        <f t="shared" si="10"/>
        <v>2.557124719123252</v>
      </c>
      <c r="I102" s="4">
        <f t="shared" si="11"/>
        <v>18.597331034873385</v>
      </c>
      <c r="J102" s="4">
        <f>IMABS('LoadResistor 2400 Ohm LossCalib'!G97)</f>
        <v>16.920000000000002</v>
      </c>
      <c r="K102" s="4">
        <f t="shared" si="12"/>
        <v>1.677331034873383</v>
      </c>
      <c r="L102" s="4">
        <f t="shared" si="8"/>
        <v>0.92386283383315881</v>
      </c>
      <c r="M102" s="4">
        <f t="shared" si="13"/>
        <v>0.75346820104022416</v>
      </c>
      <c r="N102" s="3">
        <f t="shared" si="14"/>
        <v>84.072348617778189</v>
      </c>
      <c r="O102" s="3">
        <f t="shared" si="15"/>
        <v>15.927651382221811</v>
      </c>
    </row>
    <row r="103" spans="1:15" x14ac:dyDescent="0.25">
      <c r="A103" s="2">
        <v>28550000</v>
      </c>
      <c r="B103" s="2">
        <v>0.41523486300000001</v>
      </c>
      <c r="C103" s="2">
        <v>-0.171199351</v>
      </c>
      <c r="D103" s="2">
        <v>-5.8536647999999997E-2</v>
      </c>
      <c r="E103" s="2">
        <v>-0.10074633299999999</v>
      </c>
      <c r="F103" s="3"/>
      <c r="G103" s="3">
        <f t="shared" si="9"/>
        <v>28.55</v>
      </c>
      <c r="H103" s="3">
        <f t="shared" si="10"/>
        <v>2.6307046832852179</v>
      </c>
      <c r="I103" s="4">
        <f t="shared" si="11"/>
        <v>18.672165658154004</v>
      </c>
      <c r="J103" s="4">
        <f>IMABS('LoadResistor 2400 Ohm LossCalib'!G98)</f>
        <v>16.87</v>
      </c>
      <c r="K103" s="4">
        <f t="shared" si="12"/>
        <v>1.8021656581540029</v>
      </c>
      <c r="L103" s="4">
        <f t="shared" si="8"/>
        <v>0.97849761548175496</v>
      </c>
      <c r="M103" s="4">
        <f t="shared" si="13"/>
        <v>0.82366804267224791</v>
      </c>
      <c r="N103" s="3">
        <f t="shared" si="14"/>
        <v>82.724318060691644</v>
      </c>
      <c r="O103" s="3">
        <f t="shared" si="15"/>
        <v>17.275681939308356</v>
      </c>
    </row>
    <row r="104" spans="1:15" x14ac:dyDescent="0.25">
      <c r="A104" s="2">
        <v>28840000</v>
      </c>
      <c r="B104" s="2">
        <v>0.41770488</v>
      </c>
      <c r="C104" s="2">
        <v>-0.194402769</v>
      </c>
      <c r="D104" s="2">
        <v>-6.0961540000000002E-2</v>
      </c>
      <c r="E104" s="2">
        <v>-9.8132974999999997E-2</v>
      </c>
      <c r="F104" s="3"/>
      <c r="G104" s="3">
        <f t="shared" si="9"/>
        <v>28.84</v>
      </c>
      <c r="H104" s="3">
        <f t="shared" si="10"/>
        <v>2.7086999537617418</v>
      </c>
      <c r="I104" s="4">
        <f t="shared" si="11"/>
        <v>18.746361840084187</v>
      </c>
      <c r="J104" s="4">
        <f>IMABS('LoadResistor 2400 Ohm LossCalib'!G99)</f>
        <v>16.899999999999999</v>
      </c>
      <c r="K104" s="4">
        <f t="shared" si="12"/>
        <v>1.8463618400841888</v>
      </c>
      <c r="L104" s="4">
        <f t="shared" si="8"/>
        <v>1.036225060882269</v>
      </c>
      <c r="M104" s="4">
        <f t="shared" si="13"/>
        <v>0.81013677920191984</v>
      </c>
      <c r="N104" s="3">
        <f t="shared" si="14"/>
        <v>82.982463212863593</v>
      </c>
      <c r="O104" s="3">
        <f t="shared" si="15"/>
        <v>17.017536787136407</v>
      </c>
    </row>
    <row r="105" spans="1:15" x14ac:dyDescent="0.25">
      <c r="A105" s="2">
        <v>29130000</v>
      </c>
      <c r="B105" s="2">
        <v>0.41869449600000003</v>
      </c>
      <c r="C105" s="2">
        <v>-0.218293234</v>
      </c>
      <c r="D105" s="2">
        <v>-6.3261806000000004E-2</v>
      </c>
      <c r="E105" s="2">
        <v>-9.5372125000000002E-2</v>
      </c>
      <c r="F105" s="3"/>
      <c r="G105" s="3">
        <f t="shared" si="9"/>
        <v>29.13</v>
      </c>
      <c r="H105" s="3">
        <f t="shared" si="10"/>
        <v>2.7891938472665809</v>
      </c>
      <c r="I105" s="4">
        <f t="shared" si="11"/>
        <v>18.827983851768998</v>
      </c>
      <c r="J105" s="4">
        <f>IMABS('LoadResistor 2400 Ohm LossCalib'!G100)</f>
        <v>16.95</v>
      </c>
      <c r="K105" s="4">
        <f t="shared" si="12"/>
        <v>1.8779838517689988</v>
      </c>
      <c r="L105" s="4">
        <f t="shared" si="8"/>
        <v>1.0955495704545761</v>
      </c>
      <c r="M105" s="4">
        <f t="shared" si="13"/>
        <v>0.78243428131442272</v>
      </c>
      <c r="N105" s="3">
        <f t="shared" si="14"/>
        <v>83.513478229087795</v>
      </c>
      <c r="O105" s="3">
        <f t="shared" si="15"/>
        <v>16.486521770912205</v>
      </c>
    </row>
    <row r="106" spans="1:15" x14ac:dyDescent="0.25">
      <c r="A106" s="2">
        <v>29420000</v>
      </c>
      <c r="B106" s="2">
        <v>0.41881006900000001</v>
      </c>
      <c r="C106" s="2">
        <v>-0.24242485999999999</v>
      </c>
      <c r="D106" s="2">
        <v>-6.5413667999999994E-2</v>
      </c>
      <c r="E106" s="2">
        <v>-9.2612013000000007E-2</v>
      </c>
      <c r="F106" s="3"/>
      <c r="G106" s="3">
        <f t="shared" si="9"/>
        <v>29.42</v>
      </c>
      <c r="H106" s="3">
        <f t="shared" si="10"/>
        <v>2.8753147819192111</v>
      </c>
      <c r="I106" s="4">
        <f t="shared" si="11"/>
        <v>18.908964025433299</v>
      </c>
      <c r="J106" s="4">
        <f>IMABS('LoadResistor 2400 Ohm LossCalib'!G101)</f>
        <v>16.88</v>
      </c>
      <c r="K106" s="4">
        <f t="shared" si="12"/>
        <v>2.0289640254333001</v>
      </c>
      <c r="L106" s="4">
        <f t="shared" si="8"/>
        <v>1.1586858143580778</v>
      </c>
      <c r="M106" s="4">
        <f t="shared" si="13"/>
        <v>0.8702782110752223</v>
      </c>
      <c r="N106" s="3">
        <f t="shared" si="14"/>
        <v>81.841235857721855</v>
      </c>
      <c r="O106" s="3">
        <f t="shared" si="15"/>
        <v>18.158764142278145</v>
      </c>
    </row>
    <row r="107" spans="1:15" x14ac:dyDescent="0.25">
      <c r="A107" s="2">
        <v>29710000</v>
      </c>
      <c r="B107" s="2">
        <v>0.41751325099999997</v>
      </c>
      <c r="C107" s="2">
        <v>-0.26748454500000002</v>
      </c>
      <c r="D107" s="2">
        <v>-6.7495316E-2</v>
      </c>
      <c r="E107" s="2">
        <v>-8.9660875000000001E-2</v>
      </c>
      <c r="F107" s="3"/>
      <c r="G107" s="3">
        <f t="shared" si="9"/>
        <v>29.71</v>
      </c>
      <c r="H107" s="3">
        <f t="shared" si="10"/>
        <v>2.9670580100795987</v>
      </c>
      <c r="I107" s="4">
        <f t="shared" si="11"/>
        <v>18.998125110896311</v>
      </c>
      <c r="J107" s="4">
        <f>IMABS('LoadResistor 2400 Ohm LossCalib'!G102)</f>
        <v>16.86</v>
      </c>
      <c r="K107" s="4">
        <f t="shared" si="12"/>
        <v>2.1381251108963113</v>
      </c>
      <c r="L107" s="4">
        <f t="shared" si="8"/>
        <v>1.2255107358727544</v>
      </c>
      <c r="M107" s="4">
        <f t="shared" si="13"/>
        <v>0.91261437502355691</v>
      </c>
      <c r="N107" s="3">
        <f t="shared" si="14"/>
        <v>81.047302072626835</v>
      </c>
      <c r="O107" s="3">
        <f t="shared" si="15"/>
        <v>18.952697927373165</v>
      </c>
    </row>
    <row r="108" spans="1:15" x14ac:dyDescent="0.25">
      <c r="A108" s="2">
        <v>30000000</v>
      </c>
      <c r="B108" s="2">
        <v>0.41461366399999999</v>
      </c>
      <c r="C108" s="2">
        <v>-0.29177039799999999</v>
      </c>
      <c r="D108" s="2">
        <v>-6.9472043999999997E-2</v>
      </c>
      <c r="E108" s="2">
        <v>-8.6689270999999998E-2</v>
      </c>
      <c r="F108" s="3"/>
      <c r="G108" s="3">
        <f t="shared" si="9"/>
        <v>30</v>
      </c>
      <c r="H108" s="3">
        <f t="shared" si="10"/>
        <v>3.0566771025620239</v>
      </c>
      <c r="I108" s="4">
        <f t="shared" si="11"/>
        <v>19.086357613221566</v>
      </c>
      <c r="J108" s="4">
        <f>IMABS('LoadResistor 2400 Ohm LossCalib'!G103)</f>
        <v>16.89</v>
      </c>
      <c r="K108" s="4">
        <f t="shared" si="12"/>
        <v>2.196357613221565</v>
      </c>
      <c r="L108" s="4">
        <f t="shared" si="8"/>
        <v>1.2903132646980342</v>
      </c>
      <c r="M108" s="4">
        <f t="shared" si="13"/>
        <v>0.90604434852353077</v>
      </c>
      <c r="N108" s="3">
        <f t="shared" si="14"/>
        <v>81.170003584859217</v>
      </c>
      <c r="O108" s="3">
        <f t="shared" si="15"/>
        <v>18.829996415140783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87FD-5694-4922-9A76-3876B1EEE3C9}">
  <dimension ref="A1:O508"/>
  <sheetViews>
    <sheetView topLeftCell="A5" workbookViewId="0">
      <selection activeCell="H11" sqref="H11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39</v>
      </c>
    </row>
    <row r="2" spans="1:15" x14ac:dyDescent="0.25">
      <c r="A2" s="2" t="s">
        <v>23</v>
      </c>
      <c r="B2" s="2" t="s">
        <v>41</v>
      </c>
    </row>
    <row r="3" spans="1:15" x14ac:dyDescent="0.25">
      <c r="A3" s="2" t="s">
        <v>24</v>
      </c>
      <c r="B3" s="10" t="s">
        <v>40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30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-0.631400823</v>
      </c>
      <c r="C8" s="2">
        <v>0.41292572</v>
      </c>
      <c r="D8" s="2">
        <v>5.0962775000000002E-2</v>
      </c>
      <c r="E8" s="2">
        <v>5.3085568999999999E-2</v>
      </c>
      <c r="F8" s="3"/>
      <c r="G8" s="3">
        <f>A8/1000000</f>
        <v>1</v>
      </c>
      <c r="H8" s="3">
        <f>(1 + IMABS(COMPLEX(B8,C8)))/(1-IMABS(COMPLEX(B8,C8)))</f>
        <v>7.144537650188953</v>
      </c>
      <c r="I8" s="4">
        <f>IMABS(-20*LOG10(IMABS(COMPLEX(D8,E8))))</f>
        <v>22.663789168750554</v>
      </c>
      <c r="J8" s="4">
        <f>IMABS('LoadResistor 2400 Ohm LossCalib'!G3)</f>
        <v>17.010000000000002</v>
      </c>
      <c r="K8" s="4">
        <f>I8-J8</f>
        <v>5.6537891687505528</v>
      </c>
      <c r="L8" s="4">
        <f t="shared" ref="L8:L71" si="0">-10*LOG((1-IMABS(COMPLEX(B8,C8))^2))</f>
        <v>3.6569875001534378</v>
      </c>
      <c r="M8" s="4">
        <f>K8-L8</f>
        <v>1.9968016685971151</v>
      </c>
      <c r="N8" s="3">
        <f>POWER(10,-M8/10) * 100</f>
        <v>63.142217975446911</v>
      </c>
      <c r="O8" s="3">
        <f>100-N8</f>
        <v>36.857782024553089</v>
      </c>
    </row>
    <row r="9" spans="1:15" x14ac:dyDescent="0.25">
      <c r="A9" s="2">
        <v>1290000</v>
      </c>
      <c r="B9" s="2">
        <v>-0.52895313499999996</v>
      </c>
      <c r="C9" s="2">
        <v>0.434249371</v>
      </c>
      <c r="D9" s="2">
        <v>6.4965388999999998E-2</v>
      </c>
      <c r="E9" s="2">
        <v>5.4967384000000001E-2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5.3365573128666073</v>
      </c>
      <c r="I9" s="4">
        <f t="shared" ref="I9:I72" si="3">IMABS(-20*LOG10(IMABS(COMPLEX(D9,E9))))</f>
        <v>21.401465726006919</v>
      </c>
      <c r="J9" s="4">
        <f>IMABS('LoadResistor 2400 Ohm LossCalib'!G4)</f>
        <v>16.920000000000002</v>
      </c>
      <c r="K9" s="4">
        <f t="shared" ref="K9:K72" si="4">I9-J9</f>
        <v>4.4814657260069168</v>
      </c>
      <c r="L9" s="4">
        <f t="shared" si="0"/>
        <v>2.7438556536118801</v>
      </c>
      <c r="M9" s="4">
        <f t="shared" ref="M9:M72" si="5">K9-L9</f>
        <v>1.7376100723950367</v>
      </c>
      <c r="N9" s="3">
        <f t="shared" ref="N9:N72" si="6">POWER(10,-M9/10) * 100</f>
        <v>67.025334914892781</v>
      </c>
      <c r="O9" s="3">
        <f t="shared" ref="O9:O72" si="7">100-N9</f>
        <v>32.974665085107219</v>
      </c>
    </row>
    <row r="10" spans="1:15" x14ac:dyDescent="0.25">
      <c r="A10" s="2">
        <v>1580000</v>
      </c>
      <c r="B10" s="2">
        <v>-0.43989303699999999</v>
      </c>
      <c r="C10" s="2">
        <v>0.43515598700000002</v>
      </c>
      <c r="D10" s="2">
        <v>7.7252261000000003E-2</v>
      </c>
      <c r="E10" s="2">
        <v>5.3762155999999998E-2</v>
      </c>
      <c r="F10" s="3"/>
      <c r="G10" s="3">
        <f t="shared" si="1"/>
        <v>1.58</v>
      </c>
      <c r="H10" s="3">
        <f t="shared" si="2"/>
        <v>4.2460690340322964</v>
      </c>
      <c r="I10" s="4">
        <f t="shared" si="3"/>
        <v>20.526505351320523</v>
      </c>
      <c r="J10" s="4">
        <f>IMABS('LoadResistor 2400 Ohm LossCalib'!G5)</f>
        <v>16.88</v>
      </c>
      <c r="K10" s="4">
        <f t="shared" si="4"/>
        <v>3.6465053513205241</v>
      </c>
      <c r="L10" s="4">
        <f t="shared" si="0"/>
        <v>2.0962096039074107</v>
      </c>
      <c r="M10" s="4">
        <f t="shared" si="5"/>
        <v>1.5502957474131134</v>
      </c>
      <c r="N10" s="3">
        <f t="shared" si="6"/>
        <v>69.979433953383761</v>
      </c>
      <c r="O10" s="3">
        <f t="shared" si="7"/>
        <v>30.020566046616239</v>
      </c>
    </row>
    <row r="11" spans="1:15" x14ac:dyDescent="0.25">
      <c r="A11" s="2">
        <v>1870000</v>
      </c>
      <c r="B11" s="2">
        <v>-0.36447224</v>
      </c>
      <c r="C11" s="2">
        <v>0.422556877</v>
      </c>
      <c r="D11" s="2">
        <v>8.7695336999999998E-2</v>
      </c>
      <c r="E11" s="2">
        <v>5.0981841E-2</v>
      </c>
      <c r="F11" s="3"/>
      <c r="G11" s="3">
        <f t="shared" si="1"/>
        <v>1.87</v>
      </c>
      <c r="H11" s="3">
        <f t="shared" si="2"/>
        <v>3.525165093505672</v>
      </c>
      <c r="I11" s="4">
        <f t="shared" si="3"/>
        <v>19.876006533508608</v>
      </c>
      <c r="J11" s="4">
        <f>IMABS('LoadResistor 2400 Ohm LossCalib'!G6)</f>
        <v>16.93</v>
      </c>
      <c r="K11" s="4">
        <f t="shared" si="4"/>
        <v>2.9460065335086085</v>
      </c>
      <c r="L11" s="4">
        <f t="shared" si="0"/>
        <v>1.6202940438060143</v>
      </c>
      <c r="M11" s="4">
        <f t="shared" si="5"/>
        <v>1.3257124897025943</v>
      </c>
      <c r="N11" s="3">
        <f t="shared" si="6"/>
        <v>73.693426633029929</v>
      </c>
      <c r="O11" s="3">
        <f t="shared" si="7"/>
        <v>26.306573366970071</v>
      </c>
    </row>
    <row r="12" spans="1:15" x14ac:dyDescent="0.25">
      <c r="A12" s="2">
        <v>2160000</v>
      </c>
      <c r="B12" s="2">
        <v>-0.30253961600000001</v>
      </c>
      <c r="C12" s="2">
        <v>0.40064120199999997</v>
      </c>
      <c r="D12" s="2">
        <v>9.6236392000000004E-2</v>
      </c>
      <c r="E12" s="2">
        <v>4.6859811000000001E-2</v>
      </c>
      <c r="F12" s="3"/>
      <c r="G12" s="3">
        <f t="shared" si="1"/>
        <v>2.16</v>
      </c>
      <c r="H12" s="3">
        <f t="shared" si="2"/>
        <v>3.0163822827558615</v>
      </c>
      <c r="I12" s="4">
        <f t="shared" si="3"/>
        <v>19.409182824780334</v>
      </c>
      <c r="J12" s="4">
        <f>IMABS('LoadResistor 2400 Ohm LossCalib'!G7)</f>
        <v>16.899999999999999</v>
      </c>
      <c r="K12" s="4">
        <f t="shared" si="4"/>
        <v>2.5091828247803356</v>
      </c>
      <c r="L12" s="4">
        <f t="shared" si="0"/>
        <v>1.2612371271326612</v>
      </c>
      <c r="M12" s="4">
        <f t="shared" si="5"/>
        <v>1.2479456976476744</v>
      </c>
      <c r="N12" s="3">
        <f t="shared" si="6"/>
        <v>75.024900864633977</v>
      </c>
      <c r="O12" s="3">
        <f t="shared" si="7"/>
        <v>24.975099135366023</v>
      </c>
    </row>
    <row r="13" spans="1:15" x14ac:dyDescent="0.25">
      <c r="A13" s="2">
        <v>2450000</v>
      </c>
      <c r="B13" s="2">
        <v>-0.25252607399999999</v>
      </c>
      <c r="C13" s="2">
        <v>0.37435591200000001</v>
      </c>
      <c r="D13" s="2">
        <v>0.103116072</v>
      </c>
      <c r="E13" s="2">
        <v>4.2002524999999999E-2</v>
      </c>
      <c r="F13" s="3"/>
      <c r="G13" s="3">
        <f t="shared" si="1"/>
        <v>2.4500000000000002</v>
      </c>
      <c r="H13" s="3">
        <f t="shared" si="2"/>
        <v>2.6467462902280996</v>
      </c>
      <c r="I13" s="4">
        <f t="shared" si="3"/>
        <v>19.066786200382701</v>
      </c>
      <c r="J13" s="4">
        <f>IMABS('LoadResistor 2400 Ohm LossCalib'!G8)</f>
        <v>16.96</v>
      </c>
      <c r="K13" s="4">
        <f t="shared" si="4"/>
        <v>2.1067862003827003</v>
      </c>
      <c r="L13" s="4">
        <f t="shared" si="0"/>
        <v>0.99038795296000903</v>
      </c>
      <c r="M13" s="4">
        <f t="shared" si="5"/>
        <v>1.1163982474226912</v>
      </c>
      <c r="N13" s="3">
        <f t="shared" si="6"/>
        <v>77.332166131108067</v>
      </c>
      <c r="O13" s="3">
        <f t="shared" si="7"/>
        <v>22.667833868891933</v>
      </c>
    </row>
    <row r="14" spans="1:15" x14ac:dyDescent="0.25">
      <c r="A14" s="2">
        <v>2740000</v>
      </c>
      <c r="B14" s="2">
        <v>-0.212534695</v>
      </c>
      <c r="C14" s="2">
        <v>0.34549301799999999</v>
      </c>
      <c r="D14" s="2">
        <v>0.108627788</v>
      </c>
      <c r="E14" s="2">
        <v>3.6954563000000003E-2</v>
      </c>
      <c r="F14" s="3"/>
      <c r="G14" s="3">
        <f t="shared" si="1"/>
        <v>2.74</v>
      </c>
      <c r="H14" s="3">
        <f t="shared" si="2"/>
        <v>2.3649124414248663</v>
      </c>
      <c r="I14" s="4">
        <f t="shared" si="3"/>
        <v>18.805581546111835</v>
      </c>
      <c r="J14" s="4">
        <f>IMABS('LoadResistor 2400 Ohm LossCalib'!G9)</f>
        <v>16.93</v>
      </c>
      <c r="K14" s="4">
        <f t="shared" si="4"/>
        <v>1.8755815461118353</v>
      </c>
      <c r="L14" s="4">
        <f t="shared" si="0"/>
        <v>0.78072478441862647</v>
      </c>
      <c r="M14" s="4">
        <f t="shared" si="5"/>
        <v>1.0948567616932088</v>
      </c>
      <c r="N14" s="3">
        <f t="shared" si="6"/>
        <v>77.716695076622599</v>
      </c>
      <c r="O14" s="3">
        <f t="shared" si="7"/>
        <v>22.283304923377401</v>
      </c>
    </row>
    <row r="15" spans="1:15" x14ac:dyDescent="0.25">
      <c r="A15" s="2">
        <v>3030000</v>
      </c>
      <c r="B15" s="2">
        <v>-0.18138314699999999</v>
      </c>
      <c r="C15" s="2">
        <v>0.31629556399999997</v>
      </c>
      <c r="D15" s="2">
        <v>0.112975411</v>
      </c>
      <c r="E15" s="2">
        <v>3.1645200999999998E-2</v>
      </c>
      <c r="F15" s="3"/>
      <c r="G15" s="3">
        <f t="shared" si="1"/>
        <v>3.03</v>
      </c>
      <c r="H15" s="3">
        <f t="shared" si="2"/>
        <v>2.147688556282251</v>
      </c>
      <c r="I15" s="4">
        <f t="shared" si="3"/>
        <v>18.612281308040409</v>
      </c>
      <c r="J15" s="4">
        <f>IMABS('LoadResistor 2400 Ohm LossCalib'!G10)</f>
        <v>16.899999999999999</v>
      </c>
      <c r="K15" s="4">
        <f t="shared" si="4"/>
        <v>1.71228130804041</v>
      </c>
      <c r="L15" s="4">
        <f t="shared" si="0"/>
        <v>0.61952215902131491</v>
      </c>
      <c r="M15" s="4">
        <f t="shared" si="5"/>
        <v>1.0927591490190951</v>
      </c>
      <c r="N15" s="3">
        <f t="shared" si="6"/>
        <v>77.754240775767954</v>
      </c>
      <c r="O15" s="3">
        <f t="shared" si="7"/>
        <v>22.245759224232046</v>
      </c>
    </row>
    <row r="16" spans="1:15" x14ac:dyDescent="0.25">
      <c r="A16" s="2">
        <v>3320000</v>
      </c>
      <c r="B16" s="2">
        <v>-0.15690211900000001</v>
      </c>
      <c r="C16" s="2">
        <v>0.28805953200000001</v>
      </c>
      <c r="D16" s="2">
        <v>0.11621052699999999</v>
      </c>
      <c r="E16" s="2">
        <v>2.6652161000000001E-2</v>
      </c>
      <c r="F16" s="3"/>
      <c r="G16" s="3">
        <f t="shared" si="1"/>
        <v>3.32</v>
      </c>
      <c r="H16" s="3">
        <f t="shared" si="2"/>
        <v>1.9762753327394573</v>
      </c>
      <c r="I16" s="4">
        <f t="shared" si="3"/>
        <v>18.472462841167239</v>
      </c>
      <c r="J16" s="4">
        <f>IMABS('LoadResistor 2400 Ohm LossCalib'!G11)</f>
        <v>16.93</v>
      </c>
      <c r="K16" s="4">
        <f t="shared" si="4"/>
        <v>1.5424628411672394</v>
      </c>
      <c r="L16" s="4">
        <f t="shared" si="0"/>
        <v>0.49438768626823271</v>
      </c>
      <c r="M16" s="4">
        <f t="shared" si="5"/>
        <v>1.0480751548990068</v>
      </c>
      <c r="N16" s="3">
        <f t="shared" si="6"/>
        <v>78.558373757356634</v>
      </c>
      <c r="O16" s="3">
        <f t="shared" si="7"/>
        <v>21.441626242643366</v>
      </c>
    </row>
    <row r="17" spans="1:15" x14ac:dyDescent="0.25">
      <c r="A17" s="2">
        <v>3610000</v>
      </c>
      <c r="B17" s="2">
        <v>-0.13874857099999999</v>
      </c>
      <c r="C17" s="2">
        <v>0.261132001</v>
      </c>
      <c r="D17" s="2">
        <v>0.11873833</v>
      </c>
      <c r="E17" s="2">
        <v>2.1722710999999999E-2</v>
      </c>
      <c r="F17" s="3"/>
      <c r="G17" s="3">
        <f t="shared" si="1"/>
        <v>3.61</v>
      </c>
      <c r="H17" s="3">
        <f t="shared" si="2"/>
        <v>1.8397167034069726</v>
      </c>
      <c r="I17" s="4">
        <f t="shared" si="3"/>
        <v>18.365205616232842</v>
      </c>
      <c r="J17" s="4">
        <f>IMABS('LoadResistor 2400 Ohm LossCalib'!G12)</f>
        <v>16.96</v>
      </c>
      <c r="K17" s="4">
        <f t="shared" si="4"/>
        <v>1.4052056162328412</v>
      </c>
      <c r="L17" s="4">
        <f t="shared" si="0"/>
        <v>0.39739089201649708</v>
      </c>
      <c r="M17" s="4">
        <f t="shared" si="5"/>
        <v>1.0078147242163442</v>
      </c>
      <c r="N17" s="3">
        <f t="shared" si="6"/>
        <v>79.290020033075976</v>
      </c>
      <c r="O17" s="3">
        <f t="shared" si="7"/>
        <v>20.709979966924024</v>
      </c>
    </row>
    <row r="18" spans="1:15" x14ac:dyDescent="0.25">
      <c r="A18" s="2">
        <v>3900000</v>
      </c>
      <c r="B18" s="2">
        <v>-0.124909199</v>
      </c>
      <c r="C18" s="2">
        <v>0.23606999200000001</v>
      </c>
      <c r="D18" s="2">
        <v>0.120627813</v>
      </c>
      <c r="E18" s="2">
        <v>1.7149388000000002E-2</v>
      </c>
      <c r="F18" s="3"/>
      <c r="G18" s="3">
        <f t="shared" si="1"/>
        <v>3.9</v>
      </c>
      <c r="H18" s="3">
        <f t="shared" si="2"/>
        <v>1.7288081545247063</v>
      </c>
      <c r="I18" s="4">
        <f t="shared" si="3"/>
        <v>18.284148019420169</v>
      </c>
      <c r="J18" s="4">
        <f>IMABS('LoadResistor 2400 Ohm LossCalib'!G13)</f>
        <v>16.93</v>
      </c>
      <c r="K18" s="4">
        <f t="shared" si="4"/>
        <v>1.3541480194201689</v>
      </c>
      <c r="L18" s="4">
        <f t="shared" si="0"/>
        <v>0.32139214706758173</v>
      </c>
      <c r="M18" s="4">
        <f t="shared" si="5"/>
        <v>1.0327558723525871</v>
      </c>
      <c r="N18" s="3">
        <f t="shared" si="6"/>
        <v>78.835969492029378</v>
      </c>
      <c r="O18" s="3">
        <f t="shared" si="7"/>
        <v>21.164030507970622</v>
      </c>
    </row>
    <row r="19" spans="1:15" x14ac:dyDescent="0.25">
      <c r="A19" s="2">
        <v>4190000</v>
      </c>
      <c r="B19" s="2">
        <v>-0.114435993</v>
      </c>
      <c r="C19" s="2">
        <v>0.213339745</v>
      </c>
      <c r="D19" s="2">
        <v>0.122111096</v>
      </c>
      <c r="E19" s="2">
        <v>1.2783040000000001E-2</v>
      </c>
      <c r="F19" s="3"/>
      <c r="G19" s="3">
        <f t="shared" si="1"/>
        <v>4.1900000000000004</v>
      </c>
      <c r="H19" s="3">
        <f t="shared" si="2"/>
        <v>1.6388492300814865</v>
      </c>
      <c r="I19" s="4">
        <f t="shared" si="3"/>
        <v>18.217563383468537</v>
      </c>
      <c r="J19" s="4">
        <f>IMABS('LoadResistor 2400 Ohm LossCalib'!G14)</f>
        <v>16.96</v>
      </c>
      <c r="K19" s="4">
        <f t="shared" si="4"/>
        <v>1.2575633834685362</v>
      </c>
      <c r="L19" s="4">
        <f t="shared" si="0"/>
        <v>0.26230162508654298</v>
      </c>
      <c r="M19" s="4">
        <f t="shared" si="5"/>
        <v>0.99526175838199327</v>
      </c>
      <c r="N19" s="3">
        <f t="shared" si="6"/>
        <v>79.519533600030059</v>
      </c>
      <c r="O19" s="3">
        <f t="shared" si="7"/>
        <v>20.480466399969941</v>
      </c>
    </row>
    <row r="20" spans="1:15" x14ac:dyDescent="0.25">
      <c r="A20" s="2">
        <v>4480000</v>
      </c>
      <c r="B20" s="2">
        <v>-0.106629259</v>
      </c>
      <c r="C20" s="2">
        <v>0.19223895599999999</v>
      </c>
      <c r="D20" s="2">
        <v>0.12306147000000001</v>
      </c>
      <c r="E20" s="2">
        <v>8.6210209999999995E-3</v>
      </c>
      <c r="F20" s="3"/>
      <c r="G20" s="3">
        <f t="shared" si="1"/>
        <v>4.4800000000000004</v>
      </c>
      <c r="H20" s="3">
        <f t="shared" si="2"/>
        <v>1.5635467291835972</v>
      </c>
      <c r="I20" s="4">
        <f t="shared" si="3"/>
        <v>18.176296523810361</v>
      </c>
      <c r="J20" s="4">
        <f>IMABS('LoadResistor 2400 Ohm LossCalib'!G15)</f>
        <v>16.940000000000001</v>
      </c>
      <c r="K20" s="4">
        <f t="shared" si="4"/>
        <v>1.2362965238103598</v>
      </c>
      <c r="L20" s="4">
        <f t="shared" si="0"/>
        <v>0.2151161991530651</v>
      </c>
      <c r="M20" s="4">
        <f t="shared" si="5"/>
        <v>1.0211803246572948</v>
      </c>
      <c r="N20" s="3">
        <f t="shared" si="6"/>
        <v>79.046376672234359</v>
      </c>
      <c r="O20" s="3">
        <f t="shared" si="7"/>
        <v>20.953623327765641</v>
      </c>
    </row>
    <row r="21" spans="1:15" x14ac:dyDescent="0.25">
      <c r="A21" s="2">
        <v>4770000</v>
      </c>
      <c r="B21" s="2">
        <v>-0.10094767</v>
      </c>
      <c r="C21" s="2">
        <v>0.173266217</v>
      </c>
      <c r="D21" s="2">
        <v>0.12380368999999999</v>
      </c>
      <c r="E21" s="2">
        <v>4.75261E-3</v>
      </c>
      <c r="F21" s="3"/>
      <c r="G21" s="3">
        <f t="shared" si="1"/>
        <v>4.7699999999999996</v>
      </c>
      <c r="H21" s="3">
        <f t="shared" si="2"/>
        <v>1.5016521449534541</v>
      </c>
      <c r="I21" s="4">
        <f t="shared" si="3"/>
        <v>18.138932906131043</v>
      </c>
      <c r="J21" s="4">
        <f>IMABS('LoadResistor 2400 Ohm LossCalib'!G16)</f>
        <v>16.93</v>
      </c>
      <c r="K21" s="4">
        <f t="shared" si="4"/>
        <v>1.208932906131043</v>
      </c>
      <c r="L21" s="4">
        <f t="shared" si="0"/>
        <v>0.17824509603110414</v>
      </c>
      <c r="M21" s="4">
        <f t="shared" si="5"/>
        <v>1.0306878100999388</v>
      </c>
      <c r="N21" s="3">
        <f t="shared" si="6"/>
        <v>78.873519247779782</v>
      </c>
      <c r="O21" s="3">
        <f t="shared" si="7"/>
        <v>21.126480752220218</v>
      </c>
    </row>
    <row r="22" spans="1:15" x14ac:dyDescent="0.25">
      <c r="A22" s="2">
        <v>5060000</v>
      </c>
      <c r="B22" s="2">
        <v>-9.6801451999999996E-2</v>
      </c>
      <c r="C22" s="2">
        <v>0.155568346</v>
      </c>
      <c r="D22" s="2">
        <v>0.124356232</v>
      </c>
      <c r="E22" s="2">
        <v>1.055173E-3</v>
      </c>
      <c r="F22" s="3"/>
      <c r="G22" s="3">
        <f t="shared" si="1"/>
        <v>5.0599999999999996</v>
      </c>
      <c r="H22" s="3">
        <f t="shared" si="2"/>
        <v>1.4486599305794909</v>
      </c>
      <c r="I22" s="4">
        <f t="shared" si="3"/>
        <v>18.106336245296006</v>
      </c>
      <c r="J22" s="4">
        <f>IMABS('LoadResistor 2400 Ohm LossCalib'!G17)</f>
        <v>16.920000000000002</v>
      </c>
      <c r="K22" s="4">
        <f t="shared" si="4"/>
        <v>1.1863362452960047</v>
      </c>
      <c r="L22" s="4">
        <f t="shared" si="0"/>
        <v>0.1483050997423469</v>
      </c>
      <c r="M22" s="4">
        <f t="shared" si="5"/>
        <v>1.0380311455536577</v>
      </c>
      <c r="N22" s="3">
        <f t="shared" si="6"/>
        <v>78.740267424404422</v>
      </c>
      <c r="O22" s="3">
        <f t="shared" si="7"/>
        <v>21.259732575595578</v>
      </c>
    </row>
    <row r="23" spans="1:15" x14ac:dyDescent="0.25">
      <c r="A23" s="2">
        <v>5350000</v>
      </c>
      <c r="B23" s="2">
        <v>-9.4149492000000001E-2</v>
      </c>
      <c r="C23" s="2">
        <v>0.13924972699999999</v>
      </c>
      <c r="D23" s="2">
        <v>0.124651812</v>
      </c>
      <c r="E23" s="2">
        <v>-2.304038E-3</v>
      </c>
      <c r="F23" s="3"/>
      <c r="G23" s="3">
        <f t="shared" si="1"/>
        <v>5.35</v>
      </c>
      <c r="H23" s="3">
        <f t="shared" si="2"/>
        <v>1.4041093528463797</v>
      </c>
      <c r="I23" s="4">
        <f t="shared" si="3"/>
        <v>18.084544563988008</v>
      </c>
      <c r="J23" s="4">
        <f>IMABS('LoadResistor 2400 Ohm LossCalib'!G18)</f>
        <v>16.91</v>
      </c>
      <c r="K23" s="4">
        <f t="shared" si="4"/>
        <v>1.1745445639880074</v>
      </c>
      <c r="L23" s="4">
        <f t="shared" si="0"/>
        <v>0.12447512483495979</v>
      </c>
      <c r="M23" s="4">
        <f t="shared" si="5"/>
        <v>1.0500694391530476</v>
      </c>
      <c r="N23" s="3">
        <f t="shared" si="6"/>
        <v>78.522307961253517</v>
      </c>
      <c r="O23" s="3">
        <f t="shared" si="7"/>
        <v>21.477692038746483</v>
      </c>
    </row>
    <row r="24" spans="1:15" x14ac:dyDescent="0.25">
      <c r="A24" s="2">
        <v>5640000</v>
      </c>
      <c r="B24" s="2">
        <v>-9.2516601000000004E-2</v>
      </c>
      <c r="C24" s="2">
        <v>0.124360337</v>
      </c>
      <c r="D24" s="2">
        <v>0.12483973800000001</v>
      </c>
      <c r="E24" s="2">
        <v>-5.5976100000000003E-3</v>
      </c>
      <c r="F24" s="3"/>
      <c r="G24" s="3">
        <f t="shared" si="1"/>
        <v>5.64</v>
      </c>
      <c r="H24" s="3">
        <f t="shared" si="2"/>
        <v>1.366862232655367</v>
      </c>
      <c r="I24" s="4">
        <f t="shared" si="3"/>
        <v>18.064220394447009</v>
      </c>
      <c r="J24" s="4">
        <f>IMABS('LoadResistor 2400 Ohm LossCalib'!G19)</f>
        <v>16.91</v>
      </c>
      <c r="K24" s="4">
        <f t="shared" si="4"/>
        <v>1.1542203944470089</v>
      </c>
      <c r="L24" s="4">
        <f t="shared" si="0"/>
        <v>0.10561224446191741</v>
      </c>
      <c r="M24" s="4">
        <f t="shared" si="5"/>
        <v>1.0486081499850914</v>
      </c>
      <c r="N24" s="3">
        <f t="shared" si="6"/>
        <v>78.548733142595125</v>
      </c>
      <c r="O24" s="3">
        <f t="shared" si="7"/>
        <v>21.451266857404875</v>
      </c>
    </row>
    <row r="25" spans="1:15" x14ac:dyDescent="0.25">
      <c r="A25" s="2">
        <v>5930000</v>
      </c>
      <c r="B25" s="2">
        <v>-9.1183959999999994E-2</v>
      </c>
      <c r="C25" s="2">
        <v>0.110366925</v>
      </c>
      <c r="D25" s="2">
        <v>0.12494999900000001</v>
      </c>
      <c r="E25" s="2">
        <v>-8.7934150000000006E-3</v>
      </c>
      <c r="F25" s="3"/>
      <c r="G25" s="3">
        <f t="shared" si="1"/>
        <v>5.93</v>
      </c>
      <c r="H25" s="3">
        <f t="shared" si="2"/>
        <v>1.3341636549837999</v>
      </c>
      <c r="I25" s="4">
        <f t="shared" si="3"/>
        <v>18.043818617056896</v>
      </c>
      <c r="J25" s="4">
        <f>IMABS('LoadResistor 2400 Ohm LossCalib'!G20)</f>
        <v>16.899999999999999</v>
      </c>
      <c r="K25" s="4">
        <f t="shared" si="4"/>
        <v>1.1438186170568976</v>
      </c>
      <c r="L25" s="4">
        <f t="shared" si="0"/>
        <v>8.9935080018862884E-2</v>
      </c>
      <c r="M25" s="4">
        <f t="shared" si="5"/>
        <v>1.0538835370380346</v>
      </c>
      <c r="N25" s="3">
        <f t="shared" si="6"/>
        <v>78.453377705728386</v>
      </c>
      <c r="O25" s="3">
        <f t="shared" si="7"/>
        <v>21.546622294271614</v>
      </c>
    </row>
    <row r="26" spans="1:15" x14ac:dyDescent="0.25">
      <c r="A26" s="2">
        <v>6220000</v>
      </c>
      <c r="B26" s="2">
        <v>-9.0905278000000006E-2</v>
      </c>
      <c r="C26" s="2">
        <v>9.7684702999999998E-2</v>
      </c>
      <c r="D26" s="2">
        <v>0.124807611</v>
      </c>
      <c r="E26" s="2">
        <v>-1.1809813000000001E-2</v>
      </c>
      <c r="F26" s="3"/>
      <c r="G26" s="3">
        <f t="shared" si="1"/>
        <v>6.22</v>
      </c>
      <c r="H26" s="3">
        <f t="shared" si="2"/>
        <v>1.3079747413124521</v>
      </c>
      <c r="I26" s="4">
        <f t="shared" si="3"/>
        <v>18.036466101313785</v>
      </c>
      <c r="J26" s="4">
        <f>IMABS('LoadResistor 2400 Ohm LossCalib'!G21)</f>
        <v>16.88</v>
      </c>
      <c r="K26" s="4">
        <f t="shared" si="4"/>
        <v>1.1564661013137858</v>
      </c>
      <c r="L26" s="4">
        <f t="shared" si="0"/>
        <v>7.8027544941614235E-2</v>
      </c>
      <c r="M26" s="4">
        <f t="shared" si="5"/>
        <v>1.0784385563721717</v>
      </c>
      <c r="N26" s="3">
        <f t="shared" si="6"/>
        <v>78.011053768273115</v>
      </c>
      <c r="O26" s="3">
        <f t="shared" si="7"/>
        <v>21.988946231726885</v>
      </c>
    </row>
    <row r="27" spans="1:15" x14ac:dyDescent="0.25">
      <c r="A27" s="2">
        <v>6510000</v>
      </c>
      <c r="B27" s="2">
        <v>-9.1326362999999994E-2</v>
      </c>
      <c r="C27" s="2">
        <v>8.5729985999999994E-2</v>
      </c>
      <c r="D27" s="2">
        <v>0.12494366599999999</v>
      </c>
      <c r="E27" s="2">
        <v>-1.4554764E-2</v>
      </c>
      <c r="F27" s="3"/>
      <c r="G27" s="3">
        <f t="shared" si="1"/>
        <v>6.51</v>
      </c>
      <c r="H27" s="3">
        <f t="shared" si="2"/>
        <v>1.2863943752966807</v>
      </c>
      <c r="I27" s="4">
        <f t="shared" si="3"/>
        <v>18.007177365132879</v>
      </c>
      <c r="J27" s="4">
        <f>IMABS('LoadResistor 2400 Ohm LossCalib'!G22)</f>
        <v>16.87</v>
      </c>
      <c r="K27" s="4">
        <f t="shared" si="4"/>
        <v>1.137177365132878</v>
      </c>
      <c r="L27" s="4">
        <f t="shared" si="0"/>
        <v>6.8681622989833088E-2</v>
      </c>
      <c r="M27" s="4">
        <f t="shared" si="5"/>
        <v>1.068495742143045</v>
      </c>
      <c r="N27" s="3">
        <f t="shared" si="6"/>
        <v>78.189858247370296</v>
      </c>
      <c r="O27" s="3">
        <f t="shared" si="7"/>
        <v>21.810141752629704</v>
      </c>
    </row>
    <row r="28" spans="1:15" x14ac:dyDescent="0.25">
      <c r="A28" s="2">
        <v>6800000</v>
      </c>
      <c r="B28" s="2">
        <v>-9.2281475000000002E-2</v>
      </c>
      <c r="C28" s="2">
        <v>7.4503868000000001E-2</v>
      </c>
      <c r="D28" s="2">
        <v>0.124968096</v>
      </c>
      <c r="E28" s="2">
        <v>-1.7705130999999999E-2</v>
      </c>
      <c r="F28" s="3"/>
      <c r="G28" s="3">
        <f t="shared" si="1"/>
        <v>6.8</v>
      </c>
      <c r="H28" s="3">
        <f t="shared" si="2"/>
        <v>1.2691253120372743</v>
      </c>
      <c r="I28" s="4">
        <f t="shared" si="3"/>
        <v>17.977706835389718</v>
      </c>
      <c r="J28" s="4">
        <f>IMABS('LoadResistor 2400 Ohm LossCalib'!G23)</f>
        <v>16.88</v>
      </c>
      <c r="K28" s="4">
        <f t="shared" si="4"/>
        <v>1.0977068353897188</v>
      </c>
      <c r="L28" s="4">
        <f t="shared" si="0"/>
        <v>6.1524634644663859E-2</v>
      </c>
      <c r="M28" s="4">
        <f t="shared" si="5"/>
        <v>1.036182200745055</v>
      </c>
      <c r="N28" s="3">
        <f t="shared" si="6"/>
        <v>78.77379707071205</v>
      </c>
      <c r="O28" s="3">
        <f t="shared" si="7"/>
        <v>21.22620292928795</v>
      </c>
    </row>
    <row r="29" spans="1:15" x14ac:dyDescent="0.25">
      <c r="A29" s="2">
        <v>7090000</v>
      </c>
      <c r="B29" s="2">
        <v>-9.3402660999999998E-2</v>
      </c>
      <c r="C29" s="2">
        <v>6.4277976000000001E-2</v>
      </c>
      <c r="D29" s="2">
        <v>0.124097399</v>
      </c>
      <c r="E29" s="2">
        <v>-2.0390064999999999E-2</v>
      </c>
      <c r="F29" s="3"/>
      <c r="G29" s="3">
        <f t="shared" si="1"/>
        <v>7.09</v>
      </c>
      <c r="H29" s="3">
        <f t="shared" si="2"/>
        <v>1.2557655733645998</v>
      </c>
      <c r="I29" s="4">
        <f t="shared" si="3"/>
        <v>18.00905562696915</v>
      </c>
      <c r="J29" s="4">
        <f>IMABS('LoadResistor 2400 Ohm LossCalib'!G24)</f>
        <v>16.88</v>
      </c>
      <c r="K29" s="4">
        <f t="shared" si="4"/>
        <v>1.1290556269691514</v>
      </c>
      <c r="L29" s="4">
        <f t="shared" si="0"/>
        <v>5.6193645767650527E-2</v>
      </c>
      <c r="M29" s="4">
        <f t="shared" si="5"/>
        <v>1.0728619812015008</v>
      </c>
      <c r="N29" s="3">
        <f t="shared" si="6"/>
        <v>78.111288504628348</v>
      </c>
      <c r="O29" s="3">
        <f t="shared" si="7"/>
        <v>21.888711495371652</v>
      </c>
    </row>
    <row r="30" spans="1:15" x14ac:dyDescent="0.25">
      <c r="A30" s="2">
        <v>7380000</v>
      </c>
      <c r="B30" s="2">
        <v>-9.4893387999999995E-2</v>
      </c>
      <c r="C30" s="2">
        <v>5.4394486999999998E-2</v>
      </c>
      <c r="D30" s="2">
        <v>0.123595125</v>
      </c>
      <c r="E30" s="2">
        <v>-2.2887185000000001E-2</v>
      </c>
      <c r="F30" s="3"/>
      <c r="G30" s="3">
        <f t="shared" si="1"/>
        <v>7.38</v>
      </c>
      <c r="H30" s="3">
        <f t="shared" si="2"/>
        <v>1.2456212352699352</v>
      </c>
      <c r="I30" s="4">
        <f t="shared" si="3"/>
        <v>18.013545082860858</v>
      </c>
      <c r="J30" s="4">
        <f>IMABS('LoadResistor 2400 Ohm LossCalib'!G25)</f>
        <v>16.96</v>
      </c>
      <c r="K30" s="4">
        <f t="shared" si="4"/>
        <v>1.0535450828608575</v>
      </c>
      <c r="L30" s="4">
        <f t="shared" si="0"/>
        <v>5.2270181548705157E-2</v>
      </c>
      <c r="M30" s="4">
        <f t="shared" si="5"/>
        <v>1.0012749013121522</v>
      </c>
      <c r="N30" s="3">
        <f t="shared" si="6"/>
        <v>79.409508843198608</v>
      </c>
      <c r="O30" s="3">
        <f t="shared" si="7"/>
        <v>20.590491156801392</v>
      </c>
    </row>
    <row r="31" spans="1:15" x14ac:dyDescent="0.25">
      <c r="A31" s="2">
        <v>7670000</v>
      </c>
      <c r="B31" s="2">
        <v>-9.6969216999999996E-2</v>
      </c>
      <c r="C31" s="2">
        <v>4.5165885000000003E-2</v>
      </c>
      <c r="D31" s="2">
        <v>0.123186558</v>
      </c>
      <c r="E31" s="2">
        <v>-2.5430068E-2</v>
      </c>
      <c r="F31" s="3"/>
      <c r="G31" s="3">
        <f t="shared" si="1"/>
        <v>7.67</v>
      </c>
      <c r="H31" s="3">
        <f t="shared" si="2"/>
        <v>1.2395711710389266</v>
      </c>
      <c r="I31" s="4">
        <f t="shared" si="3"/>
        <v>18.007491484660843</v>
      </c>
      <c r="J31" s="4">
        <f>IMABS('LoadResistor 2400 Ohm LossCalib'!G26)</f>
        <v>16.95</v>
      </c>
      <c r="K31" s="4">
        <f t="shared" si="4"/>
        <v>1.0574914846608436</v>
      </c>
      <c r="L31" s="4">
        <f t="shared" si="0"/>
        <v>4.9982782381547616E-2</v>
      </c>
      <c r="M31" s="4">
        <f t="shared" si="5"/>
        <v>1.0075087022792961</v>
      </c>
      <c r="N31" s="3">
        <f t="shared" si="6"/>
        <v>79.29560733419045</v>
      </c>
      <c r="O31" s="3">
        <f t="shared" si="7"/>
        <v>20.70439266580955</v>
      </c>
    </row>
    <row r="32" spans="1:15" x14ac:dyDescent="0.25">
      <c r="A32" s="2">
        <v>7960000</v>
      </c>
      <c r="B32" s="2">
        <v>-9.9399864000000004E-2</v>
      </c>
      <c r="C32" s="2">
        <v>3.6654695000000001E-2</v>
      </c>
      <c r="D32" s="2">
        <v>0.122717753</v>
      </c>
      <c r="E32" s="2">
        <v>-2.7895987000000001E-2</v>
      </c>
      <c r="F32" s="3"/>
      <c r="G32" s="3">
        <f t="shared" si="1"/>
        <v>7.96</v>
      </c>
      <c r="H32" s="3">
        <f t="shared" si="2"/>
        <v>1.236993606513431</v>
      </c>
      <c r="I32" s="4">
        <f t="shared" si="3"/>
        <v>18.003042409262072</v>
      </c>
      <c r="J32" s="4">
        <f>IMABS('LoadResistor 2400 Ohm LossCalib'!G27)</f>
        <v>16.96</v>
      </c>
      <c r="K32" s="4">
        <f t="shared" si="4"/>
        <v>1.0430424092620711</v>
      </c>
      <c r="L32" s="4">
        <f t="shared" si="0"/>
        <v>4.9020394259009559E-2</v>
      </c>
      <c r="M32" s="4">
        <f t="shared" si="5"/>
        <v>0.99402201500306164</v>
      </c>
      <c r="N32" s="3">
        <f t="shared" si="6"/>
        <v>79.542236602638638</v>
      </c>
      <c r="O32" s="3">
        <f t="shared" si="7"/>
        <v>20.457763397361362</v>
      </c>
    </row>
    <row r="33" spans="1:15" x14ac:dyDescent="0.25">
      <c r="A33" s="2">
        <v>8250000</v>
      </c>
      <c r="B33" s="2">
        <v>-0.102207347</v>
      </c>
      <c r="C33" s="2">
        <v>2.8201278E-2</v>
      </c>
      <c r="D33" s="2">
        <v>0.122148759</v>
      </c>
      <c r="E33" s="2">
        <v>-3.032574E-2</v>
      </c>
      <c r="F33" s="3"/>
      <c r="G33" s="3">
        <f t="shared" si="1"/>
        <v>8.25</v>
      </c>
      <c r="H33" s="3">
        <f t="shared" si="2"/>
        <v>1.2372031955514105</v>
      </c>
      <c r="I33" s="4">
        <f t="shared" si="3"/>
        <v>18.002456498867158</v>
      </c>
      <c r="J33" s="4">
        <f>IMABS('LoadResistor 2400 Ohm LossCalib'!G28)</f>
        <v>16.96</v>
      </c>
      <c r="K33" s="4">
        <f t="shared" si="4"/>
        <v>1.042456498867157</v>
      </c>
      <c r="L33" s="4">
        <f t="shared" si="0"/>
        <v>4.9098375862526925E-2</v>
      </c>
      <c r="M33" s="4">
        <f t="shared" si="5"/>
        <v>0.99335812300463</v>
      </c>
      <c r="N33" s="3">
        <f t="shared" si="6"/>
        <v>79.554396897801695</v>
      </c>
      <c r="O33" s="3">
        <f t="shared" si="7"/>
        <v>20.445603102198305</v>
      </c>
    </row>
    <row r="34" spans="1:15" x14ac:dyDescent="0.25">
      <c r="A34" s="2">
        <v>8540000</v>
      </c>
      <c r="B34" s="2">
        <v>-0.105097234</v>
      </c>
      <c r="C34" s="2">
        <v>2.0769256999999999E-2</v>
      </c>
      <c r="D34" s="2">
        <v>0.121552072</v>
      </c>
      <c r="E34" s="2">
        <v>-3.2750627999999997E-2</v>
      </c>
      <c r="F34" s="3"/>
      <c r="G34" s="3">
        <f t="shared" si="1"/>
        <v>8.5399999999999991</v>
      </c>
      <c r="H34" s="3">
        <f t="shared" si="2"/>
        <v>1.2399672027069983</v>
      </c>
      <c r="I34" s="4">
        <f t="shared" si="3"/>
        <v>18.000389698430265</v>
      </c>
      <c r="J34" s="4">
        <f>IMABS('LoadResistor 2400 Ohm LossCalib'!G29)</f>
        <v>16.899999999999999</v>
      </c>
      <c r="K34" s="4">
        <f t="shared" si="4"/>
        <v>1.1003896984302663</v>
      </c>
      <c r="L34" s="4">
        <f t="shared" si="0"/>
        <v>5.0131295039267283E-2</v>
      </c>
      <c r="M34" s="4">
        <f t="shared" si="5"/>
        <v>1.050258403390999</v>
      </c>
      <c r="N34" s="3">
        <f t="shared" si="6"/>
        <v>78.518891480983626</v>
      </c>
      <c r="O34" s="3">
        <f t="shared" si="7"/>
        <v>21.481108519016374</v>
      </c>
    </row>
    <row r="35" spans="1:15" x14ac:dyDescent="0.25">
      <c r="A35" s="2">
        <v>8830000</v>
      </c>
      <c r="B35" s="2">
        <v>-0.108325108</v>
      </c>
      <c r="C35" s="2">
        <v>1.3484021000000001E-2</v>
      </c>
      <c r="D35" s="2">
        <v>0.121038243</v>
      </c>
      <c r="E35" s="2">
        <v>-3.5007446999999997E-2</v>
      </c>
      <c r="F35" s="3"/>
      <c r="G35" s="3">
        <f t="shared" si="1"/>
        <v>8.83</v>
      </c>
      <c r="H35" s="3">
        <f t="shared" si="2"/>
        <v>1.2450748631610924</v>
      </c>
      <c r="I35" s="4">
        <f t="shared" si="3"/>
        <v>17.992649932680031</v>
      </c>
      <c r="J35" s="4">
        <f>IMABS('LoadResistor 2400 Ohm LossCalib'!G30)</f>
        <v>16.91</v>
      </c>
      <c r="K35" s="4">
        <f t="shared" si="4"/>
        <v>1.082649932680031</v>
      </c>
      <c r="L35" s="4">
        <f t="shared" si="0"/>
        <v>5.2061981424136233E-2</v>
      </c>
      <c r="M35" s="4">
        <f t="shared" si="5"/>
        <v>1.0305879512558946</v>
      </c>
      <c r="N35" s="3">
        <f t="shared" si="6"/>
        <v>78.87533283495091</v>
      </c>
      <c r="O35" s="3">
        <f t="shared" si="7"/>
        <v>21.12466716504909</v>
      </c>
    </row>
    <row r="36" spans="1:15" x14ac:dyDescent="0.25">
      <c r="A36" s="2">
        <v>9120000</v>
      </c>
      <c r="B36" s="2">
        <v>-0.11174996099999999</v>
      </c>
      <c r="C36" s="2">
        <v>6.8917170000000003E-3</v>
      </c>
      <c r="D36" s="2">
        <v>0.12033047500000001</v>
      </c>
      <c r="E36" s="2">
        <v>-3.7225692999999997E-2</v>
      </c>
      <c r="F36" s="3"/>
      <c r="G36" s="3">
        <f t="shared" si="1"/>
        <v>9.1199999999999992</v>
      </c>
      <c r="H36" s="3">
        <f t="shared" si="2"/>
        <v>1.2521565569190309</v>
      </c>
      <c r="I36" s="4">
        <f t="shared" si="3"/>
        <v>17.995551212196126</v>
      </c>
      <c r="J36" s="4">
        <f>IMABS('LoadResistor 2400 Ohm LossCalib'!G31)</f>
        <v>16.93</v>
      </c>
      <c r="K36" s="4">
        <f t="shared" si="4"/>
        <v>1.0655512121961266</v>
      </c>
      <c r="L36" s="4">
        <f t="shared" si="0"/>
        <v>5.4785303849196637E-2</v>
      </c>
      <c r="M36" s="4">
        <f t="shared" si="5"/>
        <v>1.01076590834693</v>
      </c>
      <c r="N36" s="3">
        <f t="shared" si="6"/>
        <v>79.23615797146789</v>
      </c>
      <c r="O36" s="3">
        <f t="shared" si="7"/>
        <v>20.76384202853211</v>
      </c>
    </row>
    <row r="37" spans="1:15" x14ac:dyDescent="0.25">
      <c r="A37" s="2">
        <v>9410000</v>
      </c>
      <c r="B37" s="2">
        <v>-0.114928483</v>
      </c>
      <c r="C37" s="9">
        <v>3.8362100000000001E-4</v>
      </c>
      <c r="D37" s="2">
        <v>0.119579695</v>
      </c>
      <c r="E37" s="2">
        <v>-3.9493388999999997E-2</v>
      </c>
      <c r="F37" s="3"/>
      <c r="G37" s="3">
        <f t="shared" si="1"/>
        <v>9.41</v>
      </c>
      <c r="H37" s="3">
        <f t="shared" si="2"/>
        <v>1.2597060331842014</v>
      </c>
      <c r="I37" s="4">
        <f t="shared" si="3"/>
        <v>17.997233456364377</v>
      </c>
      <c r="J37" s="4">
        <f>IMABS('LoadResistor 2400 Ohm LossCalib'!G32)</f>
        <v>16.89</v>
      </c>
      <c r="K37" s="4">
        <f t="shared" si="4"/>
        <v>1.1072334563643764</v>
      </c>
      <c r="L37" s="4">
        <f t="shared" si="0"/>
        <v>5.774689585753516E-2</v>
      </c>
      <c r="M37" s="4">
        <f t="shared" si="5"/>
        <v>1.0494865605068413</v>
      </c>
      <c r="N37" s="3">
        <f t="shared" si="6"/>
        <v>78.532847364814145</v>
      </c>
      <c r="O37" s="3">
        <f t="shared" si="7"/>
        <v>21.467152635185855</v>
      </c>
    </row>
    <row r="38" spans="1:15" x14ac:dyDescent="0.25">
      <c r="A38" s="2">
        <v>9700000</v>
      </c>
      <c r="B38" s="2">
        <v>-0.11912702</v>
      </c>
      <c r="C38" s="2">
        <v>-5.7507019999999999E-3</v>
      </c>
      <c r="D38" s="2">
        <v>0.11883713999999999</v>
      </c>
      <c r="E38" s="2">
        <v>-4.1573472E-2</v>
      </c>
      <c r="F38" s="3"/>
      <c r="G38" s="3">
        <f t="shared" si="1"/>
        <v>9.6999999999999993</v>
      </c>
      <c r="H38" s="3">
        <f t="shared" si="2"/>
        <v>1.2708325289264653</v>
      </c>
      <c r="I38" s="4">
        <f t="shared" si="3"/>
        <v>17.99953761562811</v>
      </c>
      <c r="J38" s="4">
        <f>IMABS('LoadResistor 2400 Ohm LossCalib'!G33)</f>
        <v>16.91</v>
      </c>
      <c r="K38" s="4">
        <f t="shared" si="4"/>
        <v>1.0895376156281102</v>
      </c>
      <c r="L38" s="4">
        <f t="shared" si="0"/>
        <v>6.221899380970438E-2</v>
      </c>
      <c r="M38" s="4">
        <f t="shared" si="5"/>
        <v>1.0273186218184058</v>
      </c>
      <c r="N38" s="3">
        <f t="shared" si="6"/>
        <v>78.934731824237687</v>
      </c>
      <c r="O38" s="3">
        <f t="shared" si="7"/>
        <v>21.065268175762313</v>
      </c>
    </row>
    <row r="39" spans="1:15" x14ac:dyDescent="0.25">
      <c r="A39" s="2">
        <v>9990000</v>
      </c>
      <c r="B39" s="2">
        <v>-0.123265504</v>
      </c>
      <c r="C39" s="2">
        <v>-1.1240083E-2</v>
      </c>
      <c r="D39" s="2">
        <v>0.118003964</v>
      </c>
      <c r="E39" s="2">
        <v>-4.3780300000000001E-2</v>
      </c>
      <c r="F39" s="3"/>
      <c r="G39" s="3">
        <f t="shared" si="1"/>
        <v>9.99</v>
      </c>
      <c r="H39" s="3">
        <f t="shared" si="2"/>
        <v>1.2825237400971545</v>
      </c>
      <c r="I39" s="4">
        <f t="shared" si="3"/>
        <v>18.001995809454527</v>
      </c>
      <c r="J39" s="4">
        <f>IMABS('LoadResistor 2400 Ohm LossCalib'!G34)</f>
        <v>16.93</v>
      </c>
      <c r="K39" s="4">
        <f t="shared" si="4"/>
        <v>1.0719958094545277</v>
      </c>
      <c r="L39" s="4">
        <f t="shared" si="0"/>
        <v>6.7052023145673323E-2</v>
      </c>
      <c r="M39" s="4">
        <f t="shared" si="5"/>
        <v>1.0049437863088544</v>
      </c>
      <c r="N39" s="3">
        <f t="shared" si="6"/>
        <v>79.342452654441189</v>
      </c>
      <c r="O39" s="3">
        <f t="shared" si="7"/>
        <v>20.657547345558811</v>
      </c>
    </row>
    <row r="40" spans="1:15" x14ac:dyDescent="0.25">
      <c r="A40" s="2">
        <v>10280000</v>
      </c>
      <c r="B40" s="2">
        <v>-0.127499684</v>
      </c>
      <c r="C40" s="2">
        <v>-1.6113440999999999E-2</v>
      </c>
      <c r="D40" s="2">
        <v>0.117175526</v>
      </c>
      <c r="E40" s="2">
        <v>-4.5806015999999998E-2</v>
      </c>
      <c r="F40" s="3"/>
      <c r="G40" s="3">
        <f t="shared" si="1"/>
        <v>10.28</v>
      </c>
      <c r="H40" s="3">
        <f t="shared" si="2"/>
        <v>1.2949303607815104</v>
      </c>
      <c r="I40" s="4">
        <f t="shared" si="3"/>
        <v>18.005658642955602</v>
      </c>
      <c r="J40" s="4">
        <f>IMABS('LoadResistor 2400 Ohm LossCalib'!G35)</f>
        <v>16.87</v>
      </c>
      <c r="K40" s="4">
        <f t="shared" si="4"/>
        <v>1.135658642955601</v>
      </c>
      <c r="L40" s="4">
        <f t="shared" si="0"/>
        <v>7.2326182496652638E-2</v>
      </c>
      <c r="M40" s="4">
        <f t="shared" si="5"/>
        <v>1.0633324604589485</v>
      </c>
      <c r="N40" s="3">
        <f t="shared" si="6"/>
        <v>78.282872633221231</v>
      </c>
      <c r="O40" s="3">
        <f t="shared" si="7"/>
        <v>21.717127366778769</v>
      </c>
    </row>
    <row r="41" spans="1:15" x14ac:dyDescent="0.25">
      <c r="A41" s="2">
        <v>10570000</v>
      </c>
      <c r="B41" s="2">
        <v>-0.131711199</v>
      </c>
      <c r="C41" s="2">
        <v>-2.0959208999999999E-2</v>
      </c>
      <c r="D41" s="2">
        <v>0.116357766</v>
      </c>
      <c r="E41" s="2">
        <v>-4.7838016999999997E-2</v>
      </c>
      <c r="F41" s="3"/>
      <c r="G41" s="3">
        <f t="shared" si="1"/>
        <v>10.57</v>
      </c>
      <c r="H41" s="3">
        <f t="shared" si="2"/>
        <v>1.3077856669339776</v>
      </c>
      <c r="I41" s="4">
        <f t="shared" si="3"/>
        <v>18.005847808091453</v>
      </c>
      <c r="J41" s="4">
        <f>IMABS('LoadResistor 2400 Ohm LossCalib'!G36)</f>
        <v>16.91</v>
      </c>
      <c r="K41" s="4">
        <f t="shared" si="4"/>
        <v>1.0958478080914524</v>
      </c>
      <c r="L41" s="4">
        <f t="shared" si="0"/>
        <v>7.7943788633367331E-2</v>
      </c>
      <c r="M41" s="4">
        <f t="shared" si="5"/>
        <v>1.0179040194580851</v>
      </c>
      <c r="N41" s="3">
        <f t="shared" si="6"/>
        <v>79.106031532506108</v>
      </c>
      <c r="O41" s="3">
        <f t="shared" si="7"/>
        <v>20.893968467493892</v>
      </c>
    </row>
    <row r="42" spans="1:15" x14ac:dyDescent="0.25">
      <c r="A42" s="2">
        <v>10860000</v>
      </c>
      <c r="B42" s="2">
        <v>-0.135899931</v>
      </c>
      <c r="C42" s="2">
        <v>-2.5519114999999998E-2</v>
      </c>
      <c r="D42" s="2">
        <v>0.11535864999999999</v>
      </c>
      <c r="E42" s="2">
        <v>-4.9857555999999997E-2</v>
      </c>
      <c r="F42" s="3"/>
      <c r="G42" s="3">
        <f t="shared" si="1"/>
        <v>10.86</v>
      </c>
      <c r="H42" s="3">
        <f t="shared" si="2"/>
        <v>1.3209264473475206</v>
      </c>
      <c r="I42" s="4">
        <f t="shared" si="3"/>
        <v>18.015245295348553</v>
      </c>
      <c r="J42" s="4">
        <f>IMABS('LoadResistor 2400 Ohm LossCalib'!G37)</f>
        <v>16.89</v>
      </c>
      <c r="K42" s="4">
        <f t="shared" si="4"/>
        <v>1.1252452953485523</v>
      </c>
      <c r="L42" s="4">
        <f t="shared" si="0"/>
        <v>8.3841278717984594E-2</v>
      </c>
      <c r="M42" s="4">
        <f t="shared" si="5"/>
        <v>1.0414040166305678</v>
      </c>
      <c r="N42" s="3">
        <f t="shared" si="6"/>
        <v>78.679138932323355</v>
      </c>
      <c r="O42" s="3">
        <f t="shared" si="7"/>
        <v>21.320861067676645</v>
      </c>
    </row>
    <row r="43" spans="1:15" x14ac:dyDescent="0.25">
      <c r="A43" s="2">
        <v>11150000</v>
      </c>
      <c r="B43" s="2">
        <v>-0.1404417</v>
      </c>
      <c r="C43" s="2">
        <v>-2.9331663000000001E-2</v>
      </c>
      <c r="D43" s="2">
        <v>0.11445756999999999</v>
      </c>
      <c r="E43" s="2">
        <v>-5.1791809000000001E-2</v>
      </c>
      <c r="F43" s="3"/>
      <c r="G43" s="3">
        <f t="shared" si="1"/>
        <v>11.15</v>
      </c>
      <c r="H43" s="3">
        <f t="shared" si="2"/>
        <v>1.335008338938912</v>
      </c>
      <c r="I43" s="4">
        <f t="shared" si="3"/>
        <v>18.01812457433304</v>
      </c>
      <c r="J43" s="4">
        <f>IMABS('LoadResistor 2400 Ohm LossCalib'!G38)</f>
        <v>16.97</v>
      </c>
      <c r="K43" s="4">
        <f t="shared" si="4"/>
        <v>1.0481245743330412</v>
      </c>
      <c r="L43" s="4">
        <f t="shared" si="0"/>
        <v>9.0329019776787978E-2</v>
      </c>
      <c r="M43" s="4">
        <f t="shared" si="5"/>
        <v>0.9577955545562532</v>
      </c>
      <c r="N43" s="3">
        <f t="shared" si="6"/>
        <v>80.208509231077613</v>
      </c>
      <c r="O43" s="3">
        <f t="shared" si="7"/>
        <v>19.791490768922387</v>
      </c>
    </row>
    <row r="44" spans="1:15" x14ac:dyDescent="0.25">
      <c r="A44" s="2">
        <v>11440000</v>
      </c>
      <c r="B44" s="2">
        <v>-0.14510650899999999</v>
      </c>
      <c r="C44" s="2">
        <v>-3.3098634000000002E-2</v>
      </c>
      <c r="D44" s="2">
        <v>0.11359604399999999</v>
      </c>
      <c r="E44" s="2">
        <v>-5.369297E-2</v>
      </c>
      <c r="F44" s="3"/>
      <c r="G44" s="3">
        <f t="shared" si="1"/>
        <v>11.44</v>
      </c>
      <c r="H44" s="3">
        <f t="shared" si="2"/>
        <v>1.3497166084516066</v>
      </c>
      <c r="I44" s="4">
        <f t="shared" si="3"/>
        <v>18.017004944720764</v>
      </c>
      <c r="J44" s="4">
        <f>IMABS('LoadResistor 2400 Ohm LossCalib'!G39)</f>
        <v>16.940000000000001</v>
      </c>
      <c r="K44" s="4">
        <f t="shared" si="4"/>
        <v>1.0770049447207626</v>
      </c>
      <c r="L44" s="4">
        <f t="shared" si="0"/>
        <v>9.7283899177564151E-2</v>
      </c>
      <c r="M44" s="4">
        <f t="shared" si="5"/>
        <v>0.97972104554319839</v>
      </c>
      <c r="N44" s="3">
        <f t="shared" si="6"/>
        <v>79.804594541954472</v>
      </c>
      <c r="O44" s="3">
        <f t="shared" si="7"/>
        <v>20.195405458045528</v>
      </c>
    </row>
    <row r="45" spans="1:15" x14ac:dyDescent="0.25">
      <c r="A45" s="2">
        <v>11730000</v>
      </c>
      <c r="B45" s="2">
        <v>-0.14992681099999999</v>
      </c>
      <c r="C45" s="2">
        <v>-3.6498263000000003E-2</v>
      </c>
      <c r="D45" s="2">
        <v>0.11257772100000001</v>
      </c>
      <c r="E45" s="2">
        <v>-5.5573984E-2</v>
      </c>
      <c r="F45" s="3"/>
      <c r="G45" s="3">
        <f t="shared" si="1"/>
        <v>11.73</v>
      </c>
      <c r="H45" s="3">
        <f t="shared" si="2"/>
        <v>1.3649200526187455</v>
      </c>
      <c r="I45" s="4">
        <f t="shared" si="3"/>
        <v>18.023828641456983</v>
      </c>
      <c r="J45" s="4">
        <f>IMABS('LoadResistor 2400 Ohm LossCalib'!G40)</f>
        <v>16.89</v>
      </c>
      <c r="K45" s="4">
        <f t="shared" si="4"/>
        <v>1.1338286414569829</v>
      </c>
      <c r="L45" s="4">
        <f t="shared" si="0"/>
        <v>0.10465721986910474</v>
      </c>
      <c r="M45" s="4">
        <f t="shared" si="5"/>
        <v>1.0291714215878782</v>
      </c>
      <c r="N45" s="3">
        <f t="shared" si="6"/>
        <v>78.901063641333778</v>
      </c>
      <c r="O45" s="3">
        <f t="shared" si="7"/>
        <v>21.098936358666222</v>
      </c>
    </row>
    <row r="46" spans="1:15" x14ac:dyDescent="0.25">
      <c r="A46" s="2">
        <v>12020000</v>
      </c>
      <c r="B46" s="2">
        <v>-0.154680401</v>
      </c>
      <c r="C46" s="2">
        <v>-3.9523147000000002E-2</v>
      </c>
      <c r="D46" s="2">
        <v>0.111588507</v>
      </c>
      <c r="E46" s="2">
        <v>-5.7414120999999999E-2</v>
      </c>
      <c r="F46" s="3"/>
      <c r="G46" s="3">
        <f t="shared" si="1"/>
        <v>12.02</v>
      </c>
      <c r="H46" s="3">
        <f t="shared" si="2"/>
        <v>1.3799605807698387</v>
      </c>
      <c r="I46" s="4">
        <f t="shared" si="3"/>
        <v>18.027642196765456</v>
      </c>
      <c r="J46" s="4">
        <f>IMABS('LoadResistor 2400 Ohm LossCalib'!G41)</f>
        <v>16.95</v>
      </c>
      <c r="K46" s="4">
        <f t="shared" si="4"/>
        <v>1.0776421967654564</v>
      </c>
      <c r="L46" s="4">
        <f t="shared" si="0"/>
        <v>0.11212855735934057</v>
      </c>
      <c r="M46" s="4">
        <f t="shared" si="5"/>
        <v>0.96551363940611579</v>
      </c>
      <c r="N46" s="3">
        <f t="shared" si="6"/>
        <v>80.066092886362611</v>
      </c>
      <c r="O46" s="3">
        <f t="shared" si="7"/>
        <v>19.933907113637389</v>
      </c>
    </row>
    <row r="47" spans="1:15" x14ac:dyDescent="0.25">
      <c r="A47" s="2">
        <v>12310000</v>
      </c>
      <c r="B47" s="2">
        <v>-0.15984572399999999</v>
      </c>
      <c r="C47" s="2">
        <v>-4.2173236000000003E-2</v>
      </c>
      <c r="D47" s="2">
        <v>0.110575295</v>
      </c>
      <c r="E47" s="2">
        <v>-5.9289544E-2</v>
      </c>
      <c r="F47" s="3"/>
      <c r="G47" s="3">
        <f t="shared" si="1"/>
        <v>12.31</v>
      </c>
      <c r="H47" s="3">
        <f t="shared" si="2"/>
        <v>1.3961151369847771</v>
      </c>
      <c r="I47" s="4">
        <f t="shared" si="3"/>
        <v>18.029360670493606</v>
      </c>
      <c r="J47" s="4">
        <f>IMABS('LoadResistor 2400 Ohm LossCalib'!G42)</f>
        <v>16.91</v>
      </c>
      <c r="K47" s="4">
        <f t="shared" si="4"/>
        <v>1.1193606704936059</v>
      </c>
      <c r="L47" s="4">
        <f t="shared" si="0"/>
        <v>0.12034138299239099</v>
      </c>
      <c r="M47" s="4">
        <f t="shared" si="5"/>
        <v>0.99901928750121494</v>
      </c>
      <c r="N47" s="3">
        <f t="shared" si="6"/>
        <v>79.45076281137338</v>
      </c>
      <c r="O47" s="3">
        <f t="shared" si="7"/>
        <v>20.54923718862662</v>
      </c>
    </row>
    <row r="48" spans="1:15" x14ac:dyDescent="0.25">
      <c r="A48" s="2">
        <v>12600000</v>
      </c>
      <c r="B48" s="2">
        <v>-0.16494919299999999</v>
      </c>
      <c r="C48" s="2">
        <v>-4.4496863999999997E-2</v>
      </c>
      <c r="D48" s="2">
        <v>0.109402835</v>
      </c>
      <c r="E48" s="2">
        <v>-6.1153046000000003E-2</v>
      </c>
      <c r="F48" s="3"/>
      <c r="G48" s="3">
        <f t="shared" si="1"/>
        <v>12.6</v>
      </c>
      <c r="H48" s="3">
        <f t="shared" si="2"/>
        <v>1.4120958849901919</v>
      </c>
      <c r="I48" s="4">
        <f t="shared" si="3"/>
        <v>18.038604359848222</v>
      </c>
      <c r="J48" s="4">
        <f>IMABS('LoadResistor 2400 Ohm LossCalib'!G43)</f>
        <v>16.940000000000001</v>
      </c>
      <c r="K48" s="4">
        <f t="shared" si="4"/>
        <v>1.0986043598482205</v>
      </c>
      <c r="L48" s="4">
        <f t="shared" si="0"/>
        <v>0.12864956766588848</v>
      </c>
      <c r="M48" s="4">
        <f t="shared" si="5"/>
        <v>0.96995479218233194</v>
      </c>
      <c r="N48" s="3">
        <f t="shared" si="6"/>
        <v>79.984258091280651</v>
      </c>
      <c r="O48" s="3">
        <f t="shared" si="7"/>
        <v>20.015741908719349</v>
      </c>
    </row>
    <row r="49" spans="1:15" x14ac:dyDescent="0.25">
      <c r="A49" s="2">
        <v>12890000</v>
      </c>
      <c r="B49" s="2">
        <v>-0.170018315</v>
      </c>
      <c r="C49" s="2">
        <v>-4.6634275000000003E-2</v>
      </c>
      <c r="D49" s="2">
        <v>0.108338236</v>
      </c>
      <c r="E49" s="2">
        <v>-6.2850541999999995E-2</v>
      </c>
      <c r="F49" s="3"/>
      <c r="G49" s="3">
        <f t="shared" si="1"/>
        <v>12.89</v>
      </c>
      <c r="H49" s="3">
        <f t="shared" si="2"/>
        <v>1.4280625612832585</v>
      </c>
      <c r="I49" s="4">
        <f t="shared" si="3"/>
        <v>18.044500259731592</v>
      </c>
      <c r="J49" s="4">
        <f>IMABS('LoadResistor 2400 Ohm LossCalib'!G44)</f>
        <v>16.91</v>
      </c>
      <c r="K49" s="4">
        <f t="shared" si="4"/>
        <v>1.1345002597315919</v>
      </c>
      <c r="L49" s="4">
        <f t="shared" si="0"/>
        <v>0.13712520118730151</v>
      </c>
      <c r="M49" s="4">
        <f t="shared" si="5"/>
        <v>0.99737505854429032</v>
      </c>
      <c r="N49" s="3">
        <f t="shared" si="6"/>
        <v>79.480848382922645</v>
      </c>
      <c r="O49" s="3">
        <f t="shared" si="7"/>
        <v>20.519151617077355</v>
      </c>
    </row>
    <row r="50" spans="1:15" x14ac:dyDescent="0.25">
      <c r="A50" s="2">
        <v>13180000</v>
      </c>
      <c r="B50" s="2">
        <v>-0.17503011199999999</v>
      </c>
      <c r="C50" s="2">
        <v>-4.8166490999999999E-2</v>
      </c>
      <c r="D50" s="2">
        <v>0.107187122</v>
      </c>
      <c r="E50" s="2">
        <v>-6.4630283999999996E-2</v>
      </c>
      <c r="F50" s="3"/>
      <c r="G50" s="3">
        <f t="shared" si="1"/>
        <v>13.18</v>
      </c>
      <c r="H50" s="3">
        <f t="shared" si="2"/>
        <v>1.4436035784001082</v>
      </c>
      <c r="I50" s="4">
        <f t="shared" si="3"/>
        <v>18.050376437460347</v>
      </c>
      <c r="J50" s="4">
        <f>IMABS('LoadResistor 2400 Ohm LossCalib'!G45)</f>
        <v>16.899999999999999</v>
      </c>
      <c r="K50" s="4">
        <f t="shared" si="4"/>
        <v>1.1503764374603485</v>
      </c>
      <c r="L50" s="4">
        <f t="shared" si="0"/>
        <v>0.14553563633351188</v>
      </c>
      <c r="M50" s="4">
        <f t="shared" si="5"/>
        <v>1.0048408011268366</v>
      </c>
      <c r="N50" s="3">
        <f t="shared" si="6"/>
        <v>79.344334141347204</v>
      </c>
      <c r="O50" s="3">
        <f t="shared" si="7"/>
        <v>20.655665858652796</v>
      </c>
    </row>
    <row r="51" spans="1:15" x14ac:dyDescent="0.25">
      <c r="A51" s="2">
        <v>13470000</v>
      </c>
      <c r="B51" s="2">
        <v>-0.18015482999999999</v>
      </c>
      <c r="C51" s="2">
        <v>-4.980975E-2</v>
      </c>
      <c r="D51" s="2">
        <v>0.106088295</v>
      </c>
      <c r="E51" s="2">
        <v>-6.6201790999999996E-2</v>
      </c>
      <c r="F51" s="3"/>
      <c r="G51" s="3">
        <f t="shared" si="1"/>
        <v>13.47</v>
      </c>
      <c r="H51" s="3">
        <f t="shared" si="2"/>
        <v>1.459763841911015</v>
      </c>
      <c r="I51" s="4">
        <f t="shared" si="3"/>
        <v>18.058353582648966</v>
      </c>
      <c r="J51" s="4">
        <f>IMABS('LoadResistor 2400 Ohm LossCalib'!G46)</f>
        <v>16.91</v>
      </c>
      <c r="K51" s="4">
        <f t="shared" si="4"/>
        <v>1.1483535826489657</v>
      </c>
      <c r="L51" s="4">
        <f t="shared" si="0"/>
        <v>0.15444232959236243</v>
      </c>
      <c r="M51" s="4">
        <f t="shared" si="5"/>
        <v>0.99391125305660322</v>
      </c>
      <c r="N51" s="3">
        <f t="shared" si="6"/>
        <v>79.544265264219121</v>
      </c>
      <c r="O51" s="3">
        <f t="shared" si="7"/>
        <v>20.455734735780879</v>
      </c>
    </row>
    <row r="52" spans="1:15" x14ac:dyDescent="0.25">
      <c r="A52" s="2">
        <v>13760000</v>
      </c>
      <c r="B52" s="2">
        <v>-0.18531471399999999</v>
      </c>
      <c r="C52" s="2">
        <v>-5.0268273000000002E-2</v>
      </c>
      <c r="D52" s="2">
        <v>0.104880288</v>
      </c>
      <c r="E52" s="2">
        <v>-6.7875168999999999E-2</v>
      </c>
      <c r="F52" s="3"/>
      <c r="G52" s="3">
        <f t="shared" si="1"/>
        <v>13.76</v>
      </c>
      <c r="H52" s="3">
        <f t="shared" si="2"/>
        <v>1.4752829649522758</v>
      </c>
      <c r="I52" s="4">
        <f t="shared" si="3"/>
        <v>18.066829800614347</v>
      </c>
      <c r="J52" s="4">
        <f>IMABS('LoadResistor 2400 Ohm LossCalib'!G47)</f>
        <v>16.93</v>
      </c>
      <c r="K52" s="4">
        <f t="shared" si="4"/>
        <v>1.1368298006143469</v>
      </c>
      <c r="L52" s="4">
        <f t="shared" si="0"/>
        <v>0.16314387022868826</v>
      </c>
      <c r="M52" s="4">
        <f t="shared" si="5"/>
        <v>0.97368593038565865</v>
      </c>
      <c r="N52" s="3">
        <f t="shared" si="6"/>
        <v>79.915571019574131</v>
      </c>
      <c r="O52" s="3">
        <f t="shared" si="7"/>
        <v>20.084428980425869</v>
      </c>
    </row>
    <row r="53" spans="1:15" x14ac:dyDescent="0.25">
      <c r="A53" s="2">
        <v>14050000</v>
      </c>
      <c r="B53" s="2">
        <v>-0.190474003</v>
      </c>
      <c r="C53" s="2">
        <v>-5.1011767E-2</v>
      </c>
      <c r="D53" s="2">
        <v>0.10362895499999999</v>
      </c>
      <c r="E53" s="2">
        <v>-6.9426134E-2</v>
      </c>
      <c r="F53" s="3"/>
      <c r="G53" s="3">
        <f t="shared" si="1"/>
        <v>14.05</v>
      </c>
      <c r="H53" s="3">
        <f t="shared" si="2"/>
        <v>1.4912388644346235</v>
      </c>
      <c r="I53" s="4">
        <f t="shared" si="3"/>
        <v>18.080197595954925</v>
      </c>
      <c r="J53" s="4">
        <f>IMABS('LoadResistor 2400 Ohm LossCalib'!G48)</f>
        <v>16.940000000000001</v>
      </c>
      <c r="K53" s="4">
        <f t="shared" si="4"/>
        <v>1.1401975959549233</v>
      </c>
      <c r="L53" s="4">
        <f t="shared" si="0"/>
        <v>0.17223535927661915</v>
      </c>
      <c r="M53" s="4">
        <f t="shared" si="5"/>
        <v>0.96796223667830417</v>
      </c>
      <c r="N53" s="3">
        <f t="shared" si="6"/>
        <v>80.020963517285537</v>
      </c>
      <c r="O53" s="3">
        <f t="shared" si="7"/>
        <v>19.979036482714463</v>
      </c>
    </row>
    <row r="54" spans="1:15" x14ac:dyDescent="0.25">
      <c r="A54" s="2">
        <v>14340000</v>
      </c>
      <c r="B54" s="2">
        <v>-0.19534403</v>
      </c>
      <c r="C54" s="2">
        <v>-5.1194187000000002E-2</v>
      </c>
      <c r="D54" s="2">
        <v>0.102491743</v>
      </c>
      <c r="E54" s="2">
        <v>-7.1070164000000005E-2</v>
      </c>
      <c r="F54" s="3"/>
      <c r="G54" s="3">
        <f t="shared" si="1"/>
        <v>14.34</v>
      </c>
      <c r="H54" s="3">
        <f t="shared" si="2"/>
        <v>1.5060801237231951</v>
      </c>
      <c r="I54" s="4">
        <f t="shared" si="3"/>
        <v>18.08115310251889</v>
      </c>
      <c r="J54" s="4">
        <f>IMABS('LoadResistor 2400 Ohm LossCalib'!G49)</f>
        <v>16.88</v>
      </c>
      <c r="K54" s="4">
        <f t="shared" si="4"/>
        <v>1.2011531025188908</v>
      </c>
      <c r="L54" s="4">
        <f t="shared" si="0"/>
        <v>0.18081835705320751</v>
      </c>
      <c r="M54" s="4">
        <f t="shared" si="5"/>
        <v>1.0203347454656833</v>
      </c>
      <c r="N54" s="3">
        <f t="shared" si="6"/>
        <v>79.061768642757954</v>
      </c>
      <c r="O54" s="3">
        <f t="shared" si="7"/>
        <v>20.938231357242046</v>
      </c>
    </row>
    <row r="55" spans="1:15" x14ac:dyDescent="0.25">
      <c r="A55" s="2">
        <v>14630000</v>
      </c>
      <c r="B55" s="2">
        <v>-0.200738683</v>
      </c>
      <c r="C55" s="2">
        <v>-5.1170643000000002E-2</v>
      </c>
      <c r="D55" s="2">
        <v>0.101309925</v>
      </c>
      <c r="E55" s="2">
        <v>-7.2599290999999996E-2</v>
      </c>
      <c r="F55" s="3"/>
      <c r="G55" s="3">
        <f t="shared" si="1"/>
        <v>14.63</v>
      </c>
      <c r="H55" s="3">
        <f t="shared" si="2"/>
        <v>1.5225708287786055</v>
      </c>
      <c r="I55" s="4">
        <f t="shared" si="3"/>
        <v>18.087066916464519</v>
      </c>
      <c r="J55" s="4">
        <f>IMABS('LoadResistor 2400 Ohm LossCalib'!G50)</f>
        <v>16.88</v>
      </c>
      <c r="K55" s="4">
        <f t="shared" si="4"/>
        <v>1.2070669164645196</v>
      </c>
      <c r="L55" s="4">
        <f t="shared" si="0"/>
        <v>0.19049242278069733</v>
      </c>
      <c r="M55" s="4">
        <f t="shared" si="5"/>
        <v>1.0165744936838221</v>
      </c>
      <c r="N55" s="3">
        <f t="shared" si="6"/>
        <v>79.130252334858952</v>
      </c>
      <c r="O55" s="3">
        <f t="shared" si="7"/>
        <v>20.869747665141048</v>
      </c>
    </row>
    <row r="56" spans="1:15" x14ac:dyDescent="0.25">
      <c r="A56" s="2">
        <v>14920000</v>
      </c>
      <c r="B56" s="2">
        <v>-0.20545887900000001</v>
      </c>
      <c r="C56" s="2">
        <v>-5.109499E-2</v>
      </c>
      <c r="D56" s="2">
        <v>0.100033842</v>
      </c>
      <c r="E56" s="2">
        <v>-7.4137136000000006E-2</v>
      </c>
      <c r="F56" s="3"/>
      <c r="G56" s="3">
        <f t="shared" si="1"/>
        <v>14.92</v>
      </c>
      <c r="H56" s="3">
        <f t="shared" si="2"/>
        <v>1.5371595804583369</v>
      </c>
      <c r="I56" s="4">
        <f t="shared" si="3"/>
        <v>18.095818863984142</v>
      </c>
      <c r="J56" s="4">
        <f>IMABS('LoadResistor 2400 Ohm LossCalib'!G51)</f>
        <v>16.98</v>
      </c>
      <c r="K56" s="4">
        <f t="shared" si="4"/>
        <v>1.115818863984142</v>
      </c>
      <c r="L56" s="4">
        <f t="shared" si="0"/>
        <v>0.19916620535709514</v>
      </c>
      <c r="M56" s="4">
        <f t="shared" si="5"/>
        <v>0.91665265862704681</v>
      </c>
      <c r="N56" s="3">
        <f t="shared" si="6"/>
        <v>80.971975333338264</v>
      </c>
      <c r="O56" s="3">
        <f t="shared" si="7"/>
        <v>19.028024666661736</v>
      </c>
    </row>
    <row r="57" spans="1:15" x14ac:dyDescent="0.25">
      <c r="A57" s="2">
        <v>15210000</v>
      </c>
      <c r="B57" s="2">
        <v>-0.21037873600000001</v>
      </c>
      <c r="C57" s="2">
        <v>-5.037225E-2</v>
      </c>
      <c r="D57" s="2">
        <v>9.8760350999999996E-2</v>
      </c>
      <c r="E57" s="2">
        <v>-7.5627057999999997E-2</v>
      </c>
      <c r="F57" s="3"/>
      <c r="G57" s="3">
        <f t="shared" si="1"/>
        <v>15.21</v>
      </c>
      <c r="H57" s="3">
        <f t="shared" si="2"/>
        <v>1.5520788795032834</v>
      </c>
      <c r="I57" s="4">
        <f t="shared" si="3"/>
        <v>18.104238231931518</v>
      </c>
      <c r="J57" s="4">
        <f>IMABS('LoadResistor 2400 Ohm LossCalib'!G52)</f>
        <v>16.920000000000002</v>
      </c>
      <c r="K57" s="4">
        <f t="shared" si="4"/>
        <v>1.1842382319315163</v>
      </c>
      <c r="L57" s="4">
        <f t="shared" si="0"/>
        <v>0.2081440635418606</v>
      </c>
      <c r="M57" s="4">
        <f t="shared" si="5"/>
        <v>0.97609416838965579</v>
      </c>
      <c r="N57" s="3">
        <f t="shared" si="6"/>
        <v>79.871268737802595</v>
      </c>
      <c r="O57" s="3">
        <f t="shared" si="7"/>
        <v>20.128731262197405</v>
      </c>
    </row>
    <row r="58" spans="1:15" x14ac:dyDescent="0.25">
      <c r="A58" s="2">
        <v>15500000</v>
      </c>
      <c r="B58" s="2">
        <v>-0.21510605499999999</v>
      </c>
      <c r="C58" s="2">
        <v>-5.0011735000000002E-2</v>
      </c>
      <c r="D58" s="2">
        <v>9.7513302999999996E-2</v>
      </c>
      <c r="E58" s="2">
        <v>-7.7158920000000006E-2</v>
      </c>
      <c r="F58" s="3"/>
      <c r="G58" s="3">
        <f t="shared" si="1"/>
        <v>15.5</v>
      </c>
      <c r="H58" s="3">
        <f t="shared" si="2"/>
        <v>1.5668779431654685</v>
      </c>
      <c r="I58" s="4">
        <f t="shared" si="3"/>
        <v>18.107246914882921</v>
      </c>
      <c r="J58" s="4">
        <f>IMABS('LoadResistor 2400 Ohm LossCalib'!G53)</f>
        <v>16.88</v>
      </c>
      <c r="K58" s="4">
        <f t="shared" si="4"/>
        <v>1.2272469148829224</v>
      </c>
      <c r="L58" s="4">
        <f t="shared" si="0"/>
        <v>0.21715277920771189</v>
      </c>
      <c r="M58" s="4">
        <f t="shared" si="5"/>
        <v>1.0100941356752104</v>
      </c>
      <c r="N58" s="3">
        <f t="shared" si="6"/>
        <v>79.248415277215685</v>
      </c>
      <c r="O58" s="3">
        <f t="shared" si="7"/>
        <v>20.751584722784315</v>
      </c>
    </row>
    <row r="59" spans="1:15" x14ac:dyDescent="0.25">
      <c r="A59" s="2">
        <v>15790000</v>
      </c>
      <c r="B59" s="2">
        <v>-0.22001689599999999</v>
      </c>
      <c r="C59" s="2">
        <v>-4.8923532999999998E-2</v>
      </c>
      <c r="D59" s="2">
        <v>9.6222475000000002E-2</v>
      </c>
      <c r="E59" s="2">
        <v>-7.8638433999999993E-2</v>
      </c>
      <c r="F59" s="3"/>
      <c r="G59" s="3">
        <f t="shared" si="1"/>
        <v>15.79</v>
      </c>
      <c r="H59" s="3">
        <f t="shared" si="2"/>
        <v>1.5819466400545015</v>
      </c>
      <c r="I59" s="4">
        <f t="shared" si="3"/>
        <v>18.112748530855647</v>
      </c>
      <c r="J59" s="4">
        <f>IMABS('LoadResistor 2400 Ohm LossCalib'!G54)</f>
        <v>16.95</v>
      </c>
      <c r="K59" s="4">
        <f t="shared" si="4"/>
        <v>1.162748530855648</v>
      </c>
      <c r="L59" s="4">
        <f t="shared" si="0"/>
        <v>0.22642703562854222</v>
      </c>
      <c r="M59" s="4">
        <f t="shared" si="5"/>
        <v>0.93632149522710573</v>
      </c>
      <c r="N59" s="3">
        <f t="shared" si="6"/>
        <v>80.606089137616109</v>
      </c>
      <c r="O59" s="3">
        <f t="shared" si="7"/>
        <v>19.393910862383891</v>
      </c>
    </row>
    <row r="60" spans="1:15" x14ac:dyDescent="0.25">
      <c r="A60" s="2">
        <v>16080000</v>
      </c>
      <c r="B60" s="2">
        <v>-0.22477683400000001</v>
      </c>
      <c r="C60" s="2">
        <v>-4.7339028999999998E-2</v>
      </c>
      <c r="D60" s="2">
        <v>9.4801016000000002E-2</v>
      </c>
      <c r="E60" s="2">
        <v>-7.9993352000000004E-2</v>
      </c>
      <c r="F60" s="3"/>
      <c r="G60" s="3">
        <f t="shared" si="1"/>
        <v>16.079999999999998</v>
      </c>
      <c r="H60" s="3">
        <f t="shared" si="2"/>
        <v>1.5964168335678603</v>
      </c>
      <c r="I60" s="4">
        <f t="shared" si="3"/>
        <v>18.12869501661989</v>
      </c>
      <c r="J60" s="4">
        <f>IMABS('LoadResistor 2400 Ohm LossCalib'!G55)</f>
        <v>16.96</v>
      </c>
      <c r="K60" s="4">
        <f t="shared" si="4"/>
        <v>1.1686950166198891</v>
      </c>
      <c r="L60" s="4">
        <f t="shared" si="0"/>
        <v>0.23542542409171444</v>
      </c>
      <c r="M60" s="4">
        <f t="shared" si="5"/>
        <v>0.93326959252817465</v>
      </c>
      <c r="N60" s="3">
        <f t="shared" si="6"/>
        <v>80.662753085131882</v>
      </c>
      <c r="O60" s="3">
        <f t="shared" si="7"/>
        <v>19.337246914868118</v>
      </c>
    </row>
    <row r="61" spans="1:15" x14ac:dyDescent="0.25">
      <c r="A61" s="2">
        <v>16370000</v>
      </c>
      <c r="B61" s="2">
        <v>-0.22953090000000001</v>
      </c>
      <c r="C61" s="2">
        <v>-4.5718940999999999E-2</v>
      </c>
      <c r="D61" s="2">
        <v>9.3512654000000001E-2</v>
      </c>
      <c r="E61" s="2">
        <v>-8.1374457999999997E-2</v>
      </c>
      <c r="F61" s="3"/>
      <c r="G61" s="3">
        <f t="shared" si="1"/>
        <v>16.37</v>
      </c>
      <c r="H61" s="3">
        <f t="shared" si="2"/>
        <v>1.611101926925018</v>
      </c>
      <c r="I61" s="4">
        <f t="shared" si="3"/>
        <v>18.134273325616157</v>
      </c>
      <c r="J61" s="4">
        <f>IMABS('LoadResistor 2400 Ohm LossCalib'!G56)</f>
        <v>16.91</v>
      </c>
      <c r="K61" s="4">
        <f t="shared" si="4"/>
        <v>1.2242733256161564</v>
      </c>
      <c r="L61" s="4">
        <f t="shared" si="0"/>
        <v>0.24464642121774616</v>
      </c>
      <c r="M61" s="4">
        <f t="shared" si="5"/>
        <v>0.97962690439841027</v>
      </c>
      <c r="N61" s="3">
        <f t="shared" si="6"/>
        <v>79.806324468912095</v>
      </c>
      <c r="O61" s="3">
        <f t="shared" si="7"/>
        <v>20.193675531087905</v>
      </c>
    </row>
    <row r="62" spans="1:15" x14ac:dyDescent="0.25">
      <c r="A62" s="2">
        <v>16660000</v>
      </c>
      <c r="B62" s="2">
        <v>-0.234208479</v>
      </c>
      <c r="C62" s="2">
        <v>-4.3979222999999998E-2</v>
      </c>
      <c r="D62" s="2">
        <v>9.2216581000000006E-2</v>
      </c>
      <c r="E62" s="2">
        <v>-8.2784949999999996E-2</v>
      </c>
      <c r="F62" s="3"/>
      <c r="G62" s="3">
        <f t="shared" si="1"/>
        <v>16.66</v>
      </c>
      <c r="H62" s="3">
        <f t="shared" si="2"/>
        <v>1.6257121222993898</v>
      </c>
      <c r="I62" s="4">
        <f t="shared" si="3"/>
        <v>18.136866657778651</v>
      </c>
      <c r="J62" s="4">
        <f>IMABS('LoadResistor 2400 Ohm LossCalib'!G57)</f>
        <v>16.89</v>
      </c>
      <c r="K62" s="4">
        <f t="shared" si="4"/>
        <v>1.24686665777865</v>
      </c>
      <c r="L62" s="4">
        <f t="shared" si="0"/>
        <v>0.25390582975358023</v>
      </c>
      <c r="M62" s="4">
        <f t="shared" si="5"/>
        <v>0.9929608280250698</v>
      </c>
      <c r="N62" s="3">
        <f t="shared" si="6"/>
        <v>79.561674910657814</v>
      </c>
      <c r="O62" s="3">
        <f t="shared" si="7"/>
        <v>20.438325089342186</v>
      </c>
    </row>
    <row r="63" spans="1:15" x14ac:dyDescent="0.25">
      <c r="A63" s="2">
        <v>16950000</v>
      </c>
      <c r="B63" s="2">
        <v>-0.238744556</v>
      </c>
      <c r="C63" s="2">
        <v>-4.1747688999999998E-2</v>
      </c>
      <c r="D63" s="2">
        <v>9.0710699000000006E-2</v>
      </c>
      <c r="E63" s="2">
        <v>-8.4130413000000001E-2</v>
      </c>
      <c r="F63" s="3"/>
      <c r="G63" s="3">
        <f t="shared" si="1"/>
        <v>16.95</v>
      </c>
      <c r="H63" s="3">
        <f t="shared" si="2"/>
        <v>1.6398010388796109</v>
      </c>
      <c r="I63" s="4">
        <f t="shared" si="3"/>
        <v>18.151281529160606</v>
      </c>
      <c r="J63" s="4">
        <f>IMABS('LoadResistor 2400 Ohm LossCalib'!G58)</f>
        <v>16.920000000000002</v>
      </c>
      <c r="K63" s="4">
        <f t="shared" si="4"/>
        <v>1.2312815291606043</v>
      </c>
      <c r="L63" s="4">
        <f t="shared" si="0"/>
        <v>0.26291242334123655</v>
      </c>
      <c r="M63" s="4">
        <f t="shared" si="5"/>
        <v>0.96836910581936775</v>
      </c>
      <c r="N63" s="3">
        <f t="shared" si="6"/>
        <v>80.013467097921421</v>
      </c>
      <c r="O63" s="3">
        <f t="shared" si="7"/>
        <v>19.986532902078579</v>
      </c>
    </row>
    <row r="64" spans="1:15" x14ac:dyDescent="0.25">
      <c r="A64" s="2">
        <v>17240000</v>
      </c>
      <c r="B64" s="2">
        <v>-0.24329994599999999</v>
      </c>
      <c r="C64" s="2">
        <v>-3.9252925000000001E-2</v>
      </c>
      <c r="D64" s="2">
        <v>8.9361228000000001E-2</v>
      </c>
      <c r="E64" s="2">
        <v>-8.5496171999999995E-2</v>
      </c>
      <c r="F64" s="3"/>
      <c r="G64" s="3">
        <f t="shared" si="1"/>
        <v>17.239999999999998</v>
      </c>
      <c r="H64" s="3">
        <f t="shared" si="2"/>
        <v>1.6540899978423103</v>
      </c>
      <c r="I64" s="4">
        <f t="shared" si="3"/>
        <v>18.154498231180888</v>
      </c>
      <c r="J64" s="4">
        <f>IMABS('LoadResistor 2400 Ohm LossCalib'!G59)</f>
        <v>16.95</v>
      </c>
      <c r="K64" s="4">
        <f t="shared" si="4"/>
        <v>1.2044982311808887</v>
      </c>
      <c r="L64" s="4">
        <f t="shared" si="0"/>
        <v>0.27212163802566652</v>
      </c>
      <c r="M64" s="4">
        <f t="shared" si="5"/>
        <v>0.93237659315522214</v>
      </c>
      <c r="N64" s="3">
        <f t="shared" si="6"/>
        <v>80.679340722564191</v>
      </c>
      <c r="O64" s="3">
        <f t="shared" si="7"/>
        <v>19.320659277435809</v>
      </c>
    </row>
    <row r="65" spans="1:15" x14ac:dyDescent="0.25">
      <c r="A65" s="2">
        <v>17530000</v>
      </c>
      <c r="B65" s="2">
        <v>-0.24746164600000001</v>
      </c>
      <c r="C65" s="2">
        <v>-3.6428909000000002E-2</v>
      </c>
      <c r="D65" s="2">
        <v>8.7881429999999996E-2</v>
      </c>
      <c r="E65" s="2">
        <v>-8.6700230000000003E-2</v>
      </c>
      <c r="F65" s="3"/>
      <c r="G65" s="3">
        <f t="shared" si="1"/>
        <v>17.53</v>
      </c>
      <c r="H65" s="3">
        <f t="shared" si="2"/>
        <v>1.6671240969856562</v>
      </c>
      <c r="I65" s="4">
        <f t="shared" si="3"/>
        <v>18.170128780320383</v>
      </c>
      <c r="J65" s="4">
        <f>IMABS('LoadResistor 2400 Ohm LossCalib'!G60)</f>
        <v>16.93</v>
      </c>
      <c r="K65" s="4">
        <f t="shared" si="4"/>
        <v>1.2401287803203829</v>
      </c>
      <c r="L65" s="4">
        <f t="shared" si="0"/>
        <v>0.28058526096340236</v>
      </c>
      <c r="M65" s="4">
        <f t="shared" si="5"/>
        <v>0.95954351935698057</v>
      </c>
      <c r="N65" s="3">
        <f t="shared" si="6"/>
        <v>80.176233103694898</v>
      </c>
      <c r="O65" s="3">
        <f t="shared" si="7"/>
        <v>19.823766896305102</v>
      </c>
    </row>
    <row r="66" spans="1:15" x14ac:dyDescent="0.25">
      <c r="A66" s="2">
        <v>17820000</v>
      </c>
      <c r="B66" s="2">
        <v>-0.25158506600000002</v>
      </c>
      <c r="C66" s="2">
        <v>-3.3519014E-2</v>
      </c>
      <c r="D66" s="2">
        <v>8.6553052000000005E-2</v>
      </c>
      <c r="E66" s="2">
        <v>-8.7922452999999998E-2</v>
      </c>
      <c r="F66" s="3"/>
      <c r="G66" s="3">
        <f t="shared" si="1"/>
        <v>17.82</v>
      </c>
      <c r="H66" s="3">
        <f t="shared" si="2"/>
        <v>1.6802758052093951</v>
      </c>
      <c r="I66" s="4">
        <f t="shared" si="3"/>
        <v>18.175343151968118</v>
      </c>
      <c r="J66" s="4">
        <f>IMABS('LoadResistor 2400 Ohm LossCalib'!G61)</f>
        <v>16.95</v>
      </c>
      <c r="K66" s="4">
        <f t="shared" si="4"/>
        <v>1.2253431519681186</v>
      </c>
      <c r="L66" s="4">
        <f t="shared" si="0"/>
        <v>0.28918406799755164</v>
      </c>
      <c r="M66" s="4">
        <f t="shared" si="5"/>
        <v>0.93615908397056691</v>
      </c>
      <c r="N66" s="3">
        <f t="shared" si="6"/>
        <v>80.609103585543878</v>
      </c>
      <c r="O66" s="3">
        <f t="shared" si="7"/>
        <v>19.390896414456122</v>
      </c>
    </row>
    <row r="67" spans="1:15" x14ac:dyDescent="0.25">
      <c r="A67" s="2">
        <v>18110000</v>
      </c>
      <c r="B67" s="2">
        <v>-0.25542607899999997</v>
      </c>
      <c r="C67" s="2">
        <v>-3.0041286E-2</v>
      </c>
      <c r="D67" s="2">
        <v>8.5083707999999994E-2</v>
      </c>
      <c r="E67" s="2">
        <v>-8.9208960000000004E-2</v>
      </c>
      <c r="F67" s="3"/>
      <c r="G67" s="3">
        <f t="shared" si="1"/>
        <v>18.11</v>
      </c>
      <c r="H67" s="3">
        <f t="shared" si="2"/>
        <v>1.6924663321253581</v>
      </c>
      <c r="I67" s="4">
        <f t="shared" si="3"/>
        <v>18.182285363194424</v>
      </c>
      <c r="J67" s="4">
        <f>IMABS('LoadResistor 2400 Ohm LossCalib'!G62)</f>
        <v>16.899999999999999</v>
      </c>
      <c r="K67" s="4">
        <f t="shared" si="4"/>
        <v>1.2822853631944255</v>
      </c>
      <c r="L67" s="4">
        <f t="shared" si="0"/>
        <v>0.29720533317189457</v>
      </c>
      <c r="M67" s="4">
        <f t="shared" si="5"/>
        <v>0.98508003002253097</v>
      </c>
      <c r="N67" s="3">
        <f t="shared" si="6"/>
        <v>79.706180252392386</v>
      </c>
      <c r="O67" s="3">
        <f t="shared" si="7"/>
        <v>20.293819747607614</v>
      </c>
    </row>
    <row r="68" spans="1:15" x14ac:dyDescent="0.25">
      <c r="A68" s="2">
        <v>18400000</v>
      </c>
      <c r="B68" s="2">
        <v>-0.259310394</v>
      </c>
      <c r="C68" s="2">
        <v>-2.6588140999999999E-2</v>
      </c>
      <c r="D68" s="2">
        <v>8.3605282000000003E-2</v>
      </c>
      <c r="E68" s="2">
        <v>-9.0332590000000004E-2</v>
      </c>
      <c r="F68" s="3"/>
      <c r="G68" s="3">
        <f t="shared" si="1"/>
        <v>18.399999999999999</v>
      </c>
      <c r="H68" s="3">
        <f t="shared" si="2"/>
        <v>1.7051516866413596</v>
      </c>
      <c r="I68" s="4">
        <f t="shared" si="3"/>
        <v>18.195925272870824</v>
      </c>
      <c r="J68" s="4">
        <f>IMABS('LoadResistor 2400 Ohm LossCalib'!G63)</f>
        <v>16.899999999999999</v>
      </c>
      <c r="K68" s="4">
        <f t="shared" si="4"/>
        <v>1.295925272870825</v>
      </c>
      <c r="L68" s="4">
        <f t="shared" si="0"/>
        <v>0.30560234573340456</v>
      </c>
      <c r="M68" s="4">
        <f t="shared" si="5"/>
        <v>0.99032292713742054</v>
      </c>
      <c r="N68" s="3">
        <f t="shared" si="6"/>
        <v>79.610015281930629</v>
      </c>
      <c r="O68" s="3">
        <f t="shared" si="7"/>
        <v>20.389984718069371</v>
      </c>
    </row>
    <row r="69" spans="1:15" x14ac:dyDescent="0.25">
      <c r="A69" s="2">
        <v>18690000</v>
      </c>
      <c r="B69" s="2">
        <v>-0.26278379499999999</v>
      </c>
      <c r="C69" s="2">
        <v>-2.2605026E-2</v>
      </c>
      <c r="D69" s="2">
        <v>8.2149833000000005E-2</v>
      </c>
      <c r="E69" s="2">
        <v>-9.1588161000000001E-2</v>
      </c>
      <c r="F69" s="3"/>
      <c r="G69" s="3">
        <f t="shared" si="1"/>
        <v>18.690000000000001</v>
      </c>
      <c r="H69" s="3">
        <f t="shared" si="2"/>
        <v>1.7164843117482167</v>
      </c>
      <c r="I69" s="4">
        <f t="shared" si="3"/>
        <v>18.199605822163868</v>
      </c>
      <c r="J69" s="4">
        <f>IMABS('LoadResistor 2400 Ohm LossCalib'!G64)</f>
        <v>16.91</v>
      </c>
      <c r="K69" s="4">
        <f t="shared" si="4"/>
        <v>1.2896058221638675</v>
      </c>
      <c r="L69" s="4">
        <f t="shared" si="0"/>
        <v>0.31314572714013045</v>
      </c>
      <c r="M69" s="4">
        <f t="shared" si="5"/>
        <v>0.9764600950237371</v>
      </c>
      <c r="N69" s="3">
        <f t="shared" si="6"/>
        <v>79.864539250212914</v>
      </c>
      <c r="O69" s="3">
        <f t="shared" si="7"/>
        <v>20.135460749787086</v>
      </c>
    </row>
    <row r="70" spans="1:15" x14ac:dyDescent="0.25">
      <c r="A70" s="2">
        <v>18980000</v>
      </c>
      <c r="B70" s="2">
        <v>-0.266084074</v>
      </c>
      <c r="C70" s="2">
        <v>-1.8667062000000002E-2</v>
      </c>
      <c r="D70" s="2">
        <v>8.0626823E-2</v>
      </c>
      <c r="E70" s="2">
        <v>-9.2762655999999999E-2</v>
      </c>
      <c r="F70" s="3"/>
      <c r="G70" s="3">
        <f t="shared" si="1"/>
        <v>18.98</v>
      </c>
      <c r="H70" s="3">
        <f t="shared" si="2"/>
        <v>1.7275382724068484</v>
      </c>
      <c r="I70" s="4">
        <f t="shared" si="3"/>
        <v>18.208621653256905</v>
      </c>
      <c r="J70" s="4">
        <f>IMABS('LoadResistor 2400 Ohm LossCalib'!G65)</f>
        <v>16.91</v>
      </c>
      <c r="K70" s="4">
        <f t="shared" si="4"/>
        <v>1.2986216532569053</v>
      </c>
      <c r="L70" s="4">
        <f t="shared" si="0"/>
        <v>0.32054037543531583</v>
      </c>
      <c r="M70" s="4">
        <f t="shared" si="5"/>
        <v>0.97808127782158949</v>
      </c>
      <c r="N70" s="3">
        <f t="shared" si="6"/>
        <v>79.834732089483566</v>
      </c>
      <c r="O70" s="3">
        <f t="shared" si="7"/>
        <v>20.165267910516434</v>
      </c>
    </row>
    <row r="71" spans="1:15" x14ac:dyDescent="0.25">
      <c r="A71" s="2">
        <v>19270000</v>
      </c>
      <c r="B71" s="2">
        <v>-0.26923921699999998</v>
      </c>
      <c r="C71" s="2">
        <v>-1.4543323E-2</v>
      </c>
      <c r="D71" s="2">
        <v>7.9238987999999996E-2</v>
      </c>
      <c r="E71" s="2">
        <v>-9.3905671999999996E-2</v>
      </c>
      <c r="F71" s="3"/>
      <c r="G71" s="3">
        <f t="shared" si="1"/>
        <v>19.27</v>
      </c>
      <c r="H71" s="3">
        <f t="shared" si="2"/>
        <v>1.7383445498286012</v>
      </c>
      <c r="I71" s="4">
        <f t="shared" si="3"/>
        <v>18.211066853683743</v>
      </c>
      <c r="J71" s="4">
        <f>IMABS('LoadResistor 2400 Ohm LossCalib'!G66)</f>
        <v>16.899999999999999</v>
      </c>
      <c r="K71" s="4">
        <f t="shared" si="4"/>
        <v>1.3110668536837444</v>
      </c>
      <c r="L71" s="4">
        <f t="shared" si="0"/>
        <v>0.32780332303545129</v>
      </c>
      <c r="M71" s="4">
        <f t="shared" si="5"/>
        <v>0.98326353064829308</v>
      </c>
      <c r="N71" s="3">
        <f t="shared" si="6"/>
        <v>79.739525486161796</v>
      </c>
      <c r="O71" s="3">
        <f t="shared" si="7"/>
        <v>20.260474513838204</v>
      </c>
    </row>
    <row r="72" spans="1:15" x14ac:dyDescent="0.25">
      <c r="A72" s="2">
        <v>19560000</v>
      </c>
      <c r="B72" s="2">
        <v>-0.272202163</v>
      </c>
      <c r="C72" s="2">
        <v>-1.0358195000000001E-2</v>
      </c>
      <c r="D72" s="2">
        <v>7.7665082999999996E-2</v>
      </c>
      <c r="E72" s="2">
        <v>-9.4950817000000007E-2</v>
      </c>
      <c r="F72" s="3"/>
      <c r="G72" s="3">
        <f t="shared" si="1"/>
        <v>19.559999999999999</v>
      </c>
      <c r="H72" s="3">
        <f t="shared" si="2"/>
        <v>1.7487599343886533</v>
      </c>
      <c r="I72" s="4">
        <f t="shared" si="3"/>
        <v>18.225349909306395</v>
      </c>
      <c r="J72" s="4">
        <f>IMABS('LoadResistor 2400 Ohm LossCalib'!G67)</f>
        <v>16.940000000000001</v>
      </c>
      <c r="K72" s="4">
        <f t="shared" si="4"/>
        <v>1.2853499093063938</v>
      </c>
      <c r="L72" s="4">
        <f t="shared" ref="L72:L108" si="8">-10*LOG((1-IMABS(COMPLEX(B72,C72))^2))</f>
        <v>0.3348343795768165</v>
      </c>
      <c r="M72" s="4">
        <f t="shared" si="5"/>
        <v>0.95051552972957731</v>
      </c>
      <c r="N72" s="3">
        <f t="shared" si="6"/>
        <v>80.343074519226036</v>
      </c>
      <c r="O72" s="3">
        <f t="shared" si="7"/>
        <v>19.656925480773964</v>
      </c>
    </row>
    <row r="73" spans="1:15" x14ac:dyDescent="0.25">
      <c r="A73" s="2">
        <v>19850000</v>
      </c>
      <c r="B73" s="2">
        <v>-0.27505919299999998</v>
      </c>
      <c r="C73" s="2">
        <v>-5.4632359999999998E-3</v>
      </c>
      <c r="D73" s="2">
        <v>7.6241970000000006E-2</v>
      </c>
      <c r="E73" s="2">
        <v>-9.6096418000000003E-2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1.7590524077157423</v>
      </c>
      <c r="I73" s="4">
        <f t="shared" ref="I73:I108" si="11">IMABS(-20*LOG10(IMABS(COMPLEX(D73,E73))))</f>
        <v>18.225397018631107</v>
      </c>
      <c r="J73" s="4">
        <f>IMABS('LoadResistor 2400 Ohm LossCalib'!G68)</f>
        <v>16.940000000000001</v>
      </c>
      <c r="K73" s="4">
        <f t="shared" ref="K73:K108" si="12">I73-J73</f>
        <v>1.2853970186311052</v>
      </c>
      <c r="L73" s="4">
        <f t="shared" si="8"/>
        <v>0.34181129830149293</v>
      </c>
      <c r="M73" s="4">
        <f t="shared" ref="M73:M108" si="13">K73-L73</f>
        <v>0.9435857203296123</v>
      </c>
      <c r="N73" s="3">
        <f t="shared" ref="N73:N108" si="14">POWER(10,-M73/10) * 100</f>
        <v>80.471376086646956</v>
      </c>
      <c r="O73" s="3">
        <f t="shared" ref="O73:O108" si="15">100-N73</f>
        <v>19.528623913353044</v>
      </c>
    </row>
    <row r="74" spans="1:15" x14ac:dyDescent="0.25">
      <c r="A74" s="2">
        <v>20140000</v>
      </c>
      <c r="B74" s="2">
        <v>-0.27778458499999997</v>
      </c>
      <c r="C74" s="2">
        <v>-7.9629899999999999E-4</v>
      </c>
      <c r="D74" s="2">
        <v>7.4577278999999996E-2</v>
      </c>
      <c r="E74" s="2">
        <v>-9.7092105999999997E-2</v>
      </c>
      <c r="F74" s="3"/>
      <c r="G74" s="3">
        <f t="shared" si="9"/>
        <v>20.14</v>
      </c>
      <c r="H74" s="3">
        <f t="shared" si="10"/>
        <v>1.76926124687613</v>
      </c>
      <c r="I74" s="4">
        <f t="shared" si="11"/>
        <v>18.242375513047808</v>
      </c>
      <c r="J74" s="4">
        <f>IMABS('LoadResistor 2400 Ohm LossCalib'!G69)</f>
        <v>16.940000000000001</v>
      </c>
      <c r="K74" s="4">
        <f t="shared" si="12"/>
        <v>1.3023755130478065</v>
      </c>
      <c r="L74" s="4">
        <f t="shared" si="8"/>
        <v>0.34875900052851849</v>
      </c>
      <c r="M74" s="4">
        <f t="shared" si="13"/>
        <v>0.95361651251928803</v>
      </c>
      <c r="N74" s="3">
        <f t="shared" si="14"/>
        <v>80.285727816565952</v>
      </c>
      <c r="O74" s="3">
        <f t="shared" si="15"/>
        <v>19.714272183434048</v>
      </c>
    </row>
    <row r="75" spans="1:15" x14ac:dyDescent="0.25">
      <c r="A75" s="2">
        <v>20430000</v>
      </c>
      <c r="B75" s="2">
        <v>-0.28031825999999999</v>
      </c>
      <c r="C75" s="2">
        <v>3.9776430000000003E-3</v>
      </c>
      <c r="D75" s="2">
        <v>7.3139458000000004E-2</v>
      </c>
      <c r="E75" s="2">
        <v>-9.8258204000000002E-2</v>
      </c>
      <c r="F75" s="3"/>
      <c r="G75" s="3">
        <f t="shared" si="9"/>
        <v>20.43</v>
      </c>
      <c r="H75" s="3">
        <f t="shared" si="10"/>
        <v>1.7791151475755282</v>
      </c>
      <c r="I75" s="4">
        <f t="shared" si="11"/>
        <v>18.237913534086662</v>
      </c>
      <c r="J75" s="4">
        <f>IMABS('LoadResistor 2400 Ohm LossCalib'!G70)</f>
        <v>16.940000000000001</v>
      </c>
      <c r="K75" s="4">
        <f t="shared" si="12"/>
        <v>1.2979135340866605</v>
      </c>
      <c r="L75" s="4">
        <f t="shared" si="8"/>
        <v>0.35549034050296358</v>
      </c>
      <c r="M75" s="4">
        <f t="shared" si="13"/>
        <v>0.94242319358369697</v>
      </c>
      <c r="N75" s="3">
        <f t="shared" si="14"/>
        <v>80.492919682714756</v>
      </c>
      <c r="O75" s="3">
        <f t="shared" si="15"/>
        <v>19.507080317285244</v>
      </c>
    </row>
    <row r="76" spans="1:15" x14ac:dyDescent="0.25">
      <c r="A76" s="2">
        <v>20720000</v>
      </c>
      <c r="B76" s="2">
        <v>-0.28233802299999999</v>
      </c>
      <c r="C76" s="2">
        <v>9.2538700000000008E-3</v>
      </c>
      <c r="D76" s="2">
        <v>7.1550278999999994E-2</v>
      </c>
      <c r="E76" s="2">
        <v>-9.9156320000000006E-2</v>
      </c>
      <c r="F76" s="3"/>
      <c r="G76" s="3">
        <f t="shared" si="9"/>
        <v>20.72</v>
      </c>
      <c r="H76" s="3">
        <f t="shared" si="10"/>
        <v>1.7874161752790072</v>
      </c>
      <c r="I76" s="4">
        <f t="shared" si="11"/>
        <v>18.253176102621627</v>
      </c>
      <c r="J76" s="4">
        <f>IMABS('LoadResistor 2400 Ohm LossCalib'!G71)</f>
        <v>16.920000000000002</v>
      </c>
      <c r="K76" s="4">
        <f t="shared" si="12"/>
        <v>1.3331761026216249</v>
      </c>
      <c r="L76" s="4">
        <f t="shared" si="8"/>
        <v>0.36117956711399246</v>
      </c>
      <c r="M76" s="4">
        <f t="shared" si="13"/>
        <v>0.97199653550763243</v>
      </c>
      <c r="N76" s="3">
        <f t="shared" si="14"/>
        <v>79.946664027766374</v>
      </c>
      <c r="O76" s="3">
        <f t="shared" si="15"/>
        <v>20.053335972233626</v>
      </c>
    </row>
    <row r="77" spans="1:15" x14ac:dyDescent="0.25">
      <c r="A77" s="2">
        <v>21010000</v>
      </c>
      <c r="B77" s="2">
        <v>-0.28433647699999998</v>
      </c>
      <c r="C77" s="2">
        <v>1.4768042E-2</v>
      </c>
      <c r="D77" s="2">
        <v>6.9966352999999995E-2</v>
      </c>
      <c r="E77" s="2">
        <v>-0.100184254</v>
      </c>
      <c r="F77" s="3"/>
      <c r="G77" s="3">
        <f t="shared" si="9"/>
        <v>21.01</v>
      </c>
      <c r="H77" s="3">
        <f t="shared" si="10"/>
        <v>1.7961067800735468</v>
      </c>
      <c r="I77" s="4">
        <f t="shared" si="11"/>
        <v>18.258769201591093</v>
      </c>
      <c r="J77" s="4">
        <f>IMABS('LoadResistor 2400 Ohm LossCalib'!G72)</f>
        <v>16.95</v>
      </c>
      <c r="K77" s="4">
        <f t="shared" si="12"/>
        <v>1.3087692015910939</v>
      </c>
      <c r="L77" s="4">
        <f t="shared" si="8"/>
        <v>0.36715361582789263</v>
      </c>
      <c r="M77" s="4">
        <f t="shared" si="13"/>
        <v>0.94161558576320126</v>
      </c>
      <c r="N77" s="3">
        <f t="shared" si="14"/>
        <v>80.507889423015783</v>
      </c>
      <c r="O77" s="3">
        <f t="shared" si="15"/>
        <v>19.492110576984217</v>
      </c>
    </row>
    <row r="78" spans="1:15" x14ac:dyDescent="0.25">
      <c r="A78" s="2">
        <v>21300000</v>
      </c>
      <c r="B78" s="2">
        <v>-0.28600445299999999</v>
      </c>
      <c r="C78" s="2">
        <v>2.0358233999999999E-2</v>
      </c>
      <c r="D78" s="2">
        <v>6.8376846000000005E-2</v>
      </c>
      <c r="E78" s="2">
        <v>-0.101128168</v>
      </c>
      <c r="F78" s="3"/>
      <c r="G78" s="3">
        <f t="shared" si="9"/>
        <v>21.3</v>
      </c>
      <c r="H78" s="3">
        <f t="shared" si="10"/>
        <v>1.8039798109581391</v>
      </c>
      <c r="I78" s="4">
        <f t="shared" si="11"/>
        <v>18.267467145705304</v>
      </c>
      <c r="J78" s="4">
        <f>IMABS('LoadResistor 2400 Ohm LossCalib'!G73)</f>
        <v>16.940000000000001</v>
      </c>
      <c r="K78" s="4">
        <f t="shared" si="12"/>
        <v>1.3274671457053024</v>
      </c>
      <c r="L78" s="4">
        <f t="shared" si="8"/>
        <v>0.37258100449165943</v>
      </c>
      <c r="M78" s="4">
        <f t="shared" si="13"/>
        <v>0.95488614121364301</v>
      </c>
      <c r="N78" s="3">
        <f t="shared" si="14"/>
        <v>80.26226029169915</v>
      </c>
      <c r="O78" s="3">
        <f t="shared" si="15"/>
        <v>19.73773970830085</v>
      </c>
    </row>
    <row r="79" spans="1:15" x14ac:dyDescent="0.25">
      <c r="A79" s="2">
        <v>21590000</v>
      </c>
      <c r="B79" s="2">
        <v>-0.287694483</v>
      </c>
      <c r="C79" s="2">
        <v>2.5888213E-2</v>
      </c>
      <c r="D79" s="2">
        <v>6.6758602E-2</v>
      </c>
      <c r="E79" s="2">
        <v>-0.10217303699999999</v>
      </c>
      <c r="F79" s="3"/>
      <c r="G79" s="3">
        <f t="shared" si="9"/>
        <v>21.59</v>
      </c>
      <c r="H79" s="3">
        <f t="shared" si="10"/>
        <v>1.8123735312442444</v>
      </c>
      <c r="I79" s="4">
        <f t="shared" si="11"/>
        <v>18.269291576000754</v>
      </c>
      <c r="J79" s="4">
        <f>IMABS('LoadResistor 2400 Ohm LossCalib'!G74)</f>
        <v>16.88</v>
      </c>
      <c r="K79" s="4">
        <f t="shared" si="12"/>
        <v>1.3892915760007547</v>
      </c>
      <c r="L79" s="4">
        <f t="shared" si="8"/>
        <v>0.37838301568003879</v>
      </c>
      <c r="M79" s="4">
        <f t="shared" si="13"/>
        <v>1.010908560320716</v>
      </c>
      <c r="N79" s="3">
        <f t="shared" si="14"/>
        <v>79.233555357535209</v>
      </c>
      <c r="O79" s="3">
        <f t="shared" si="15"/>
        <v>20.766444642464791</v>
      </c>
    </row>
    <row r="80" spans="1:15" x14ac:dyDescent="0.25">
      <c r="A80" s="2">
        <v>21880000</v>
      </c>
      <c r="B80" s="2">
        <v>-0.288774013</v>
      </c>
      <c r="C80" s="2">
        <v>3.1651195E-2</v>
      </c>
      <c r="D80" s="2">
        <v>6.5186730999999998E-2</v>
      </c>
      <c r="E80" s="2">
        <v>-0.103094011</v>
      </c>
      <c r="F80" s="3"/>
      <c r="G80" s="3">
        <f t="shared" si="9"/>
        <v>21.88</v>
      </c>
      <c r="H80" s="3">
        <f t="shared" si="10"/>
        <v>1.8189000709737646</v>
      </c>
      <c r="I80" s="4">
        <f t="shared" si="11"/>
        <v>18.274646406208678</v>
      </c>
      <c r="J80" s="4">
        <f>IMABS('LoadResistor 2400 Ohm LossCalib'!G75)</f>
        <v>16.899999999999999</v>
      </c>
      <c r="K80" s="4">
        <f t="shared" si="12"/>
        <v>1.3746464062086794</v>
      </c>
      <c r="L80" s="4">
        <f t="shared" si="8"/>
        <v>0.38290529883725438</v>
      </c>
      <c r="M80" s="4">
        <f t="shared" si="13"/>
        <v>0.99174110737142507</v>
      </c>
      <c r="N80" s="3">
        <f t="shared" si="14"/>
        <v>79.584023029449199</v>
      </c>
      <c r="O80" s="3">
        <f t="shared" si="15"/>
        <v>20.415976970550801</v>
      </c>
    </row>
    <row r="81" spans="1:15" x14ac:dyDescent="0.25">
      <c r="A81" s="2">
        <v>22170000</v>
      </c>
      <c r="B81" s="2">
        <v>-0.28964310799999998</v>
      </c>
      <c r="C81" s="2">
        <v>3.7879809E-2</v>
      </c>
      <c r="D81" s="2">
        <v>6.3470520000000002E-2</v>
      </c>
      <c r="E81" s="2">
        <v>-0.104043543</v>
      </c>
      <c r="F81" s="3"/>
      <c r="G81" s="3">
        <f t="shared" si="9"/>
        <v>22.17</v>
      </c>
      <c r="H81" s="3">
        <f t="shared" si="10"/>
        <v>1.8252960614200282</v>
      </c>
      <c r="I81" s="4">
        <f t="shared" si="11"/>
        <v>18.281692770369801</v>
      </c>
      <c r="J81" s="4">
        <f>IMABS('LoadResistor 2400 Ohm LossCalib'!G76)</f>
        <v>16.899999999999999</v>
      </c>
      <c r="K81" s="4">
        <f t="shared" si="12"/>
        <v>1.3816927703698028</v>
      </c>
      <c r="L81" s="4">
        <f t="shared" si="8"/>
        <v>0.38734620083435312</v>
      </c>
      <c r="M81" s="4">
        <f t="shared" si="13"/>
        <v>0.99434656953544964</v>
      </c>
      <c r="N81" s="3">
        <f t="shared" si="14"/>
        <v>79.536292518640423</v>
      </c>
      <c r="O81" s="3">
        <f t="shared" si="15"/>
        <v>20.463707481359577</v>
      </c>
    </row>
    <row r="82" spans="1:15" x14ac:dyDescent="0.25">
      <c r="A82" s="2">
        <v>22460000</v>
      </c>
      <c r="B82" s="2">
        <v>-0.29042762500000002</v>
      </c>
      <c r="C82" s="2">
        <v>4.3793957000000001E-2</v>
      </c>
      <c r="D82" s="2">
        <v>6.1796583000000002E-2</v>
      </c>
      <c r="E82" s="2">
        <v>-0.104907996</v>
      </c>
      <c r="F82" s="3"/>
      <c r="G82" s="3">
        <f t="shared" si="9"/>
        <v>22.46</v>
      </c>
      <c r="H82" s="3">
        <f t="shared" si="10"/>
        <v>1.83170179477146</v>
      </c>
      <c r="I82" s="4">
        <f t="shared" si="11"/>
        <v>18.290197904523616</v>
      </c>
      <c r="J82" s="4">
        <f>IMABS('LoadResistor 2400 Ohm LossCalib'!G77)</f>
        <v>16.920000000000002</v>
      </c>
      <c r="K82" s="4">
        <f t="shared" si="12"/>
        <v>1.3701979045236143</v>
      </c>
      <c r="L82" s="4">
        <f t="shared" si="8"/>
        <v>0.3918026985992587</v>
      </c>
      <c r="M82" s="4">
        <f t="shared" si="13"/>
        <v>0.97839520592435569</v>
      </c>
      <c r="N82" s="3">
        <f t="shared" si="14"/>
        <v>79.828961475019426</v>
      </c>
      <c r="O82" s="3">
        <f t="shared" si="15"/>
        <v>20.171038524980574</v>
      </c>
    </row>
    <row r="83" spans="1:15" x14ac:dyDescent="0.25">
      <c r="A83" s="2">
        <v>22750000</v>
      </c>
      <c r="B83" s="2">
        <v>-0.29056033399999998</v>
      </c>
      <c r="C83" s="2">
        <v>5.0482145999999999E-2</v>
      </c>
      <c r="D83" s="2">
        <v>6.0196663999999997E-2</v>
      </c>
      <c r="E83" s="2">
        <v>-0.10578059400000001</v>
      </c>
      <c r="F83" s="3"/>
      <c r="G83" s="3">
        <f t="shared" si="9"/>
        <v>22.75</v>
      </c>
      <c r="H83" s="3">
        <f t="shared" si="10"/>
        <v>1.8365299193061828</v>
      </c>
      <c r="I83" s="4">
        <f t="shared" si="11"/>
        <v>18.293519219937636</v>
      </c>
      <c r="J83" s="4">
        <f>IMABS('LoadResistor 2400 Ohm LossCalib'!G78)</f>
        <v>16.93</v>
      </c>
      <c r="K83" s="4">
        <f t="shared" si="12"/>
        <v>1.3635192199376363</v>
      </c>
      <c r="L83" s="4">
        <f t="shared" si="8"/>
        <v>0.39516738347916058</v>
      </c>
      <c r="M83" s="4">
        <f t="shared" si="13"/>
        <v>0.96835183645847567</v>
      </c>
      <c r="N83" s="3">
        <f t="shared" si="14"/>
        <v>80.013785265488465</v>
      </c>
      <c r="O83" s="3">
        <f t="shared" si="15"/>
        <v>19.986214734511535</v>
      </c>
    </row>
    <row r="84" spans="1:15" x14ac:dyDescent="0.25">
      <c r="A84" s="2">
        <v>23040000</v>
      </c>
      <c r="B84" s="2">
        <v>-0.29077386799999999</v>
      </c>
      <c r="C84" s="2">
        <v>5.6918449000000003E-2</v>
      </c>
      <c r="D84" s="2">
        <v>5.8571822000000003E-2</v>
      </c>
      <c r="E84" s="2">
        <v>-0.106606833</v>
      </c>
      <c r="F84" s="3"/>
      <c r="G84" s="3">
        <f t="shared" si="9"/>
        <v>23.04</v>
      </c>
      <c r="H84" s="3">
        <f t="shared" si="10"/>
        <v>1.8420892942123819</v>
      </c>
      <c r="I84" s="4">
        <f t="shared" si="11"/>
        <v>18.298652117840845</v>
      </c>
      <c r="J84" s="4">
        <f>IMABS('LoadResistor 2400 Ohm LossCalib'!G79)</f>
        <v>16.920000000000002</v>
      </c>
      <c r="K84" s="4">
        <f t="shared" si="12"/>
        <v>1.3786521178408435</v>
      </c>
      <c r="L84" s="4">
        <f t="shared" si="8"/>
        <v>0.3990476751040109</v>
      </c>
      <c r="M84" s="4">
        <f t="shared" si="13"/>
        <v>0.97960444273683267</v>
      </c>
      <c r="N84" s="3">
        <f t="shared" si="14"/>
        <v>79.806737227388709</v>
      </c>
      <c r="O84" s="3">
        <f t="shared" si="15"/>
        <v>20.193262772611291</v>
      </c>
    </row>
    <row r="85" spans="1:15" x14ac:dyDescent="0.25">
      <c r="A85" s="2">
        <v>23330000</v>
      </c>
      <c r="B85" s="2">
        <v>-0.29039016299999998</v>
      </c>
      <c r="C85" s="2">
        <v>6.3358642000000007E-2</v>
      </c>
      <c r="D85" s="2">
        <v>5.6856080000000003E-2</v>
      </c>
      <c r="E85" s="2">
        <v>-0.107405111</v>
      </c>
      <c r="F85" s="3"/>
      <c r="G85" s="3">
        <f t="shared" si="9"/>
        <v>23.33</v>
      </c>
      <c r="H85" s="3">
        <f t="shared" si="10"/>
        <v>1.845847860237775</v>
      </c>
      <c r="I85" s="4">
        <f t="shared" si="11"/>
        <v>18.306644448219696</v>
      </c>
      <c r="J85" s="4">
        <f>IMABS('LoadResistor 2400 Ohm LossCalib'!G80)</f>
        <v>16.88</v>
      </c>
      <c r="K85" s="4">
        <f t="shared" si="12"/>
        <v>1.4266444482196974</v>
      </c>
      <c r="L85" s="4">
        <f t="shared" si="8"/>
        <v>0.40167463977485585</v>
      </c>
      <c r="M85" s="4">
        <f t="shared" si="13"/>
        <v>1.0249698084448415</v>
      </c>
      <c r="N85" s="3">
        <f t="shared" si="14"/>
        <v>78.977433978340514</v>
      </c>
      <c r="O85" s="3">
        <f t="shared" si="15"/>
        <v>21.022566021659486</v>
      </c>
    </row>
    <row r="86" spans="1:15" x14ac:dyDescent="0.25">
      <c r="A86" s="2">
        <v>23620000</v>
      </c>
      <c r="B86" s="2">
        <v>-0.289899766</v>
      </c>
      <c r="C86" s="2">
        <v>7.0014454000000004E-2</v>
      </c>
      <c r="D86" s="2">
        <v>5.5119874999999999E-2</v>
      </c>
      <c r="E86" s="2">
        <v>-0.108179636</v>
      </c>
      <c r="F86" s="3"/>
      <c r="G86" s="3">
        <f t="shared" si="9"/>
        <v>23.62</v>
      </c>
      <c r="H86" s="3">
        <f t="shared" si="10"/>
        <v>1.8499554160552318</v>
      </c>
      <c r="I86" s="4">
        <f t="shared" si="11"/>
        <v>18.314720443011659</v>
      </c>
      <c r="J86" s="4">
        <f>IMABS('LoadResistor 2400 Ohm LossCalib'!G81)</f>
        <v>16.88</v>
      </c>
      <c r="K86" s="4">
        <f t="shared" si="12"/>
        <v>1.4347204430116598</v>
      </c>
      <c r="L86" s="4">
        <f t="shared" si="8"/>
        <v>0.40454878792933052</v>
      </c>
      <c r="M86" s="4">
        <f t="shared" si="13"/>
        <v>1.0301716550823292</v>
      </c>
      <c r="N86" s="3">
        <f t="shared" si="14"/>
        <v>78.882893850437398</v>
      </c>
      <c r="O86" s="3">
        <f t="shared" si="15"/>
        <v>21.117106149562602</v>
      </c>
    </row>
    <row r="87" spans="1:15" x14ac:dyDescent="0.25">
      <c r="A87" s="2">
        <v>23910000</v>
      </c>
      <c r="B87" s="2">
        <v>-0.28883835600000002</v>
      </c>
      <c r="C87" s="2">
        <v>7.7004670999999997E-2</v>
      </c>
      <c r="D87" s="2">
        <v>5.3433999000000003E-2</v>
      </c>
      <c r="E87" s="2">
        <v>-0.10905189</v>
      </c>
      <c r="F87" s="3"/>
      <c r="G87" s="3">
        <f t="shared" si="9"/>
        <v>23.91</v>
      </c>
      <c r="H87" s="3">
        <f t="shared" si="10"/>
        <v>1.8527697227747257</v>
      </c>
      <c r="I87" s="4">
        <f t="shared" si="11"/>
        <v>18.312813901458323</v>
      </c>
      <c r="J87" s="4">
        <f>IMABS('LoadResistor 2400 Ohm LossCalib'!G82)</f>
        <v>16.89</v>
      </c>
      <c r="K87" s="4">
        <f t="shared" si="12"/>
        <v>1.4228139014583228</v>
      </c>
      <c r="L87" s="4">
        <f t="shared" si="8"/>
        <v>0.40651996773504284</v>
      </c>
      <c r="M87" s="4">
        <f t="shared" si="13"/>
        <v>1.0162939337232799</v>
      </c>
      <c r="N87" s="3">
        <f t="shared" si="14"/>
        <v>79.135364418597803</v>
      </c>
      <c r="O87" s="3">
        <f t="shared" si="15"/>
        <v>20.864635581402197</v>
      </c>
    </row>
    <row r="88" spans="1:15" x14ac:dyDescent="0.25">
      <c r="A88" s="2">
        <v>24200000</v>
      </c>
      <c r="B88" s="2">
        <v>-0.28808012599999999</v>
      </c>
      <c r="C88" s="2">
        <v>8.3943419000000005E-2</v>
      </c>
      <c r="D88" s="2">
        <v>5.1605708E-2</v>
      </c>
      <c r="E88" s="2">
        <v>-0.10980901799999999</v>
      </c>
      <c r="F88" s="3"/>
      <c r="G88" s="3">
        <f t="shared" si="9"/>
        <v>24.2</v>
      </c>
      <c r="H88" s="3">
        <f t="shared" si="10"/>
        <v>1.8573922180731748</v>
      </c>
      <c r="I88" s="4">
        <f t="shared" si="11"/>
        <v>18.320576858375059</v>
      </c>
      <c r="J88" s="4">
        <f>IMABS('LoadResistor 2400 Ohm LossCalib'!G83)</f>
        <v>16.940000000000001</v>
      </c>
      <c r="K88" s="4">
        <f t="shared" si="12"/>
        <v>1.3805768583750577</v>
      </c>
      <c r="L88" s="4">
        <f t="shared" si="8"/>
        <v>0.40976102267071773</v>
      </c>
      <c r="M88" s="4">
        <f t="shared" si="13"/>
        <v>0.97081583570433994</v>
      </c>
      <c r="N88" s="3">
        <f t="shared" si="14"/>
        <v>79.968401776395837</v>
      </c>
      <c r="O88" s="3">
        <f t="shared" si="15"/>
        <v>20.031598223604163</v>
      </c>
    </row>
    <row r="89" spans="1:15" x14ac:dyDescent="0.25">
      <c r="A89" s="2">
        <v>24490000</v>
      </c>
      <c r="B89" s="2">
        <v>-0.28620567899999999</v>
      </c>
      <c r="C89" s="2">
        <v>9.0681783000000002E-2</v>
      </c>
      <c r="D89" s="2">
        <v>4.9828472999999998E-2</v>
      </c>
      <c r="E89" s="2">
        <v>-0.11043169999999999</v>
      </c>
      <c r="F89" s="3"/>
      <c r="G89" s="3">
        <f t="shared" si="9"/>
        <v>24.49</v>
      </c>
      <c r="H89" s="3">
        <f t="shared" si="10"/>
        <v>1.8580739390849963</v>
      </c>
      <c r="I89" s="4">
        <f t="shared" si="11"/>
        <v>18.333320193207289</v>
      </c>
      <c r="J89" s="4">
        <f>IMABS('LoadResistor 2400 Ohm LossCalib'!G84)</f>
        <v>16.88</v>
      </c>
      <c r="K89" s="4">
        <f t="shared" si="12"/>
        <v>1.4533201932072899</v>
      </c>
      <c r="L89" s="4">
        <f t="shared" si="8"/>
        <v>0.41023936428727825</v>
      </c>
      <c r="M89" s="4">
        <f t="shared" si="13"/>
        <v>1.0430808289200115</v>
      </c>
      <c r="N89" s="3">
        <f t="shared" si="14"/>
        <v>78.64876675705429</v>
      </c>
      <c r="O89" s="3">
        <f t="shared" si="15"/>
        <v>21.35123324294571</v>
      </c>
    </row>
    <row r="90" spans="1:15" x14ac:dyDescent="0.25">
      <c r="A90" s="2">
        <v>24780000</v>
      </c>
      <c r="B90" s="2">
        <v>-0.28441798600000001</v>
      </c>
      <c r="C90" s="2">
        <v>9.7858235000000002E-2</v>
      </c>
      <c r="D90" s="2">
        <v>4.8070620000000001E-2</v>
      </c>
      <c r="E90" s="2">
        <v>-0.111113242</v>
      </c>
      <c r="F90" s="3"/>
      <c r="G90" s="3">
        <f t="shared" si="9"/>
        <v>24.78</v>
      </c>
      <c r="H90" s="3">
        <f t="shared" si="10"/>
        <v>1.860338354682556</v>
      </c>
      <c r="I90" s="4">
        <f t="shared" si="11"/>
        <v>18.339567772475746</v>
      </c>
      <c r="J90" s="4">
        <f>IMABS('LoadResistor 2400 Ohm LossCalib'!G85)</f>
        <v>16.93</v>
      </c>
      <c r="K90" s="4">
        <f t="shared" si="12"/>
        <v>1.4095677724757465</v>
      </c>
      <c r="L90" s="4">
        <f t="shared" si="8"/>
        <v>0.41182887964562903</v>
      </c>
      <c r="M90" s="4">
        <f t="shared" si="13"/>
        <v>0.99773889283011741</v>
      </c>
      <c r="N90" s="3">
        <f t="shared" si="14"/>
        <v>79.474190079021312</v>
      </c>
      <c r="O90" s="3">
        <f t="shared" si="15"/>
        <v>20.525809920978688</v>
      </c>
    </row>
    <row r="91" spans="1:15" x14ac:dyDescent="0.25">
      <c r="A91" s="2">
        <v>25070000</v>
      </c>
      <c r="B91" s="2">
        <v>-0.282045781</v>
      </c>
      <c r="C91" s="2">
        <v>0.10481251</v>
      </c>
      <c r="D91" s="2">
        <v>4.6271115000000002E-2</v>
      </c>
      <c r="E91" s="2">
        <v>-0.11185160199999999</v>
      </c>
      <c r="F91" s="3"/>
      <c r="G91" s="3">
        <f t="shared" si="9"/>
        <v>25.07</v>
      </c>
      <c r="H91" s="3">
        <f t="shared" si="10"/>
        <v>1.8607848452383409</v>
      </c>
      <c r="I91" s="4">
        <f t="shared" si="11"/>
        <v>18.341091084806166</v>
      </c>
      <c r="J91" s="4">
        <f>IMABS('LoadResistor 2400 Ohm LossCalib'!G86)</f>
        <v>16.89</v>
      </c>
      <c r="K91" s="4">
        <f t="shared" si="12"/>
        <v>1.4510910848061656</v>
      </c>
      <c r="L91" s="4">
        <f t="shared" si="8"/>
        <v>0.41214241259699108</v>
      </c>
      <c r="M91" s="4">
        <f t="shared" si="13"/>
        <v>1.0389486722091745</v>
      </c>
      <c r="N91" s="3">
        <f t="shared" si="14"/>
        <v>78.72363385752864</v>
      </c>
      <c r="O91" s="3">
        <f t="shared" si="15"/>
        <v>21.27636614247136</v>
      </c>
    </row>
    <row r="92" spans="1:15" x14ac:dyDescent="0.25">
      <c r="A92" s="2">
        <v>25360000</v>
      </c>
      <c r="B92" s="2">
        <v>-0.27920180500000003</v>
      </c>
      <c r="C92" s="2">
        <v>0.111888311</v>
      </c>
      <c r="D92" s="2">
        <v>4.4459960999999999E-2</v>
      </c>
      <c r="E92" s="2">
        <v>-0.11243131000000001</v>
      </c>
      <c r="F92" s="3"/>
      <c r="G92" s="3">
        <f t="shared" si="9"/>
        <v>25.36</v>
      </c>
      <c r="H92" s="3">
        <f t="shared" si="10"/>
        <v>1.8603575118063926</v>
      </c>
      <c r="I92" s="4">
        <f t="shared" si="11"/>
        <v>18.351272658890917</v>
      </c>
      <c r="J92" s="4">
        <f>IMABS('LoadResistor 2400 Ohm LossCalib'!G87)</f>
        <v>16.95</v>
      </c>
      <c r="K92" s="4">
        <f t="shared" si="12"/>
        <v>1.4012726588909175</v>
      </c>
      <c r="L92" s="4">
        <f t="shared" si="8"/>
        <v>0.41184233129992581</v>
      </c>
      <c r="M92" s="4">
        <f t="shared" si="13"/>
        <v>0.9894303275909917</v>
      </c>
      <c r="N92" s="3">
        <f t="shared" si="14"/>
        <v>79.626379101737712</v>
      </c>
      <c r="O92" s="3">
        <f t="shared" si="15"/>
        <v>20.373620898262288</v>
      </c>
    </row>
    <row r="93" spans="1:15" x14ac:dyDescent="0.25">
      <c r="A93" s="2">
        <v>25650000</v>
      </c>
      <c r="B93" s="2">
        <v>-0.276330888</v>
      </c>
      <c r="C93" s="2">
        <v>0.11885368</v>
      </c>
      <c r="D93" s="2">
        <v>4.2643327000000002E-2</v>
      </c>
      <c r="E93" s="2">
        <v>-0.11308631299999999</v>
      </c>
      <c r="F93" s="3"/>
      <c r="G93" s="3">
        <f t="shared" si="9"/>
        <v>25.65</v>
      </c>
      <c r="H93" s="3">
        <f t="shared" si="10"/>
        <v>1.8604412549730827</v>
      </c>
      <c r="I93" s="4">
        <f t="shared" si="11"/>
        <v>18.354399362636084</v>
      </c>
      <c r="J93" s="4">
        <f>IMABS('LoadResistor 2400 Ohm LossCalib'!G88)</f>
        <v>16.86</v>
      </c>
      <c r="K93" s="4">
        <f t="shared" si="12"/>
        <v>1.4943993626360843</v>
      </c>
      <c r="L93" s="4">
        <f t="shared" si="8"/>
        <v>0.41190113449422855</v>
      </c>
      <c r="M93" s="4">
        <f t="shared" si="13"/>
        <v>1.0824982281418558</v>
      </c>
      <c r="N93" s="3">
        <f t="shared" si="14"/>
        <v>77.93816513834804</v>
      </c>
      <c r="O93" s="3">
        <f t="shared" si="15"/>
        <v>22.06183486165196</v>
      </c>
    </row>
    <row r="94" spans="1:15" x14ac:dyDescent="0.25">
      <c r="A94" s="2">
        <v>25940000</v>
      </c>
      <c r="B94" s="2">
        <v>-0.272717714</v>
      </c>
      <c r="C94" s="2">
        <v>0.12598817000000001</v>
      </c>
      <c r="D94" s="2">
        <v>4.0872890000000002E-2</v>
      </c>
      <c r="E94" s="2">
        <v>-0.113617658</v>
      </c>
      <c r="F94" s="3"/>
      <c r="G94" s="3">
        <f t="shared" si="9"/>
        <v>25.94</v>
      </c>
      <c r="H94" s="3">
        <f t="shared" si="10"/>
        <v>1.8588295661813365</v>
      </c>
      <c r="I94" s="4">
        <f t="shared" si="11"/>
        <v>18.362554232397493</v>
      </c>
      <c r="J94" s="4">
        <f>IMABS('LoadResistor 2400 Ohm LossCalib'!G89)</f>
        <v>16.920000000000002</v>
      </c>
      <c r="K94" s="4">
        <f t="shared" si="12"/>
        <v>1.4425542323974909</v>
      </c>
      <c r="L94" s="4">
        <f t="shared" si="8"/>
        <v>0.41076966908955426</v>
      </c>
      <c r="M94" s="4">
        <f t="shared" si="13"/>
        <v>1.0317845633079368</v>
      </c>
      <c r="N94" s="3">
        <f t="shared" si="14"/>
        <v>78.853603299738609</v>
      </c>
      <c r="O94" s="3">
        <f t="shared" si="15"/>
        <v>21.146396700261391</v>
      </c>
    </row>
    <row r="95" spans="1:15" x14ac:dyDescent="0.25">
      <c r="A95" s="2">
        <v>26230000</v>
      </c>
      <c r="B95" s="2">
        <v>-0.26920652299999998</v>
      </c>
      <c r="C95" s="2">
        <v>0.13315644800000001</v>
      </c>
      <c r="D95" s="2">
        <v>3.8991782000000003E-2</v>
      </c>
      <c r="E95" s="2">
        <v>-0.114164717</v>
      </c>
      <c r="F95" s="3"/>
      <c r="G95" s="3">
        <f t="shared" si="9"/>
        <v>26.23</v>
      </c>
      <c r="H95" s="3">
        <f t="shared" si="10"/>
        <v>1.8585222817420104</v>
      </c>
      <c r="I95" s="4">
        <f t="shared" si="11"/>
        <v>18.370193699611946</v>
      </c>
      <c r="J95" s="4">
        <f>IMABS('LoadResistor 2400 Ohm LossCalib'!G90)</f>
        <v>16.86</v>
      </c>
      <c r="K95" s="4">
        <f t="shared" si="12"/>
        <v>1.5101936996119463</v>
      </c>
      <c r="L95" s="4">
        <f t="shared" si="8"/>
        <v>0.41055400116107038</v>
      </c>
      <c r="M95" s="4">
        <f t="shared" si="13"/>
        <v>1.0996396984508758</v>
      </c>
      <c r="N95" s="3">
        <f t="shared" si="14"/>
        <v>77.631151869968321</v>
      </c>
      <c r="O95" s="3">
        <f t="shared" si="15"/>
        <v>22.368848130031679</v>
      </c>
    </row>
    <row r="96" spans="1:15" x14ac:dyDescent="0.25">
      <c r="A96" s="2">
        <v>26520000</v>
      </c>
      <c r="B96" s="2">
        <v>-0.26510909100000002</v>
      </c>
      <c r="C96" s="2">
        <v>0.14015950199999999</v>
      </c>
      <c r="D96" s="2">
        <v>3.7109199000000002E-2</v>
      </c>
      <c r="E96" s="2">
        <v>-0.114756003</v>
      </c>
      <c r="F96" s="3"/>
      <c r="G96" s="3">
        <f t="shared" si="9"/>
        <v>26.52</v>
      </c>
      <c r="H96" s="3">
        <f t="shared" si="10"/>
        <v>1.8566497554003347</v>
      </c>
      <c r="I96" s="4">
        <f t="shared" si="11"/>
        <v>18.372554352303794</v>
      </c>
      <c r="J96" s="4">
        <f>IMABS('LoadResistor 2400 Ohm LossCalib'!G91)</f>
        <v>16.93</v>
      </c>
      <c r="K96" s="4">
        <f t="shared" si="12"/>
        <v>1.4425543523037945</v>
      </c>
      <c r="L96" s="4">
        <f t="shared" si="8"/>
        <v>0.40924016370801442</v>
      </c>
      <c r="M96" s="4">
        <f t="shared" si="13"/>
        <v>1.0333141885957802</v>
      </c>
      <c r="N96" s="3">
        <f t="shared" si="14"/>
        <v>78.825835222535972</v>
      </c>
      <c r="O96" s="3">
        <f t="shared" si="15"/>
        <v>21.174164777464028</v>
      </c>
    </row>
    <row r="97" spans="1:15" x14ac:dyDescent="0.25">
      <c r="A97" s="2">
        <v>26810000</v>
      </c>
      <c r="B97" s="2">
        <v>-0.26084950499999998</v>
      </c>
      <c r="C97" s="2">
        <v>0.14675813900000001</v>
      </c>
      <c r="D97" s="2">
        <v>3.5272296000000002E-2</v>
      </c>
      <c r="E97" s="2">
        <v>-0.115244261</v>
      </c>
      <c r="F97" s="3"/>
      <c r="G97" s="3">
        <f t="shared" si="9"/>
        <v>26.81</v>
      </c>
      <c r="H97" s="3">
        <f t="shared" si="10"/>
        <v>1.8542880624274249</v>
      </c>
      <c r="I97" s="4">
        <f t="shared" si="11"/>
        <v>18.378726598592781</v>
      </c>
      <c r="J97" s="4">
        <f>IMABS('LoadResistor 2400 Ohm LossCalib'!G92)</f>
        <v>16.91</v>
      </c>
      <c r="K97" s="4">
        <f t="shared" si="12"/>
        <v>1.4687265985927809</v>
      </c>
      <c r="L97" s="4">
        <f t="shared" si="8"/>
        <v>0.4075840857637974</v>
      </c>
      <c r="M97" s="4">
        <f t="shared" si="13"/>
        <v>1.0611425128289835</v>
      </c>
      <c r="N97" s="3">
        <f t="shared" si="14"/>
        <v>78.32235704513505</v>
      </c>
      <c r="O97" s="3">
        <f t="shared" si="15"/>
        <v>21.67764295486495</v>
      </c>
    </row>
    <row r="98" spans="1:15" x14ac:dyDescent="0.25">
      <c r="A98" s="2">
        <v>27100000</v>
      </c>
      <c r="B98" s="2">
        <v>-0.25600767099999999</v>
      </c>
      <c r="C98" s="2">
        <v>0.15401627100000001</v>
      </c>
      <c r="D98" s="2">
        <v>3.3318258000000003E-2</v>
      </c>
      <c r="E98" s="2">
        <v>-0.11580568500000001</v>
      </c>
      <c r="F98" s="3"/>
      <c r="G98" s="3">
        <f t="shared" si="9"/>
        <v>27.1</v>
      </c>
      <c r="H98" s="3">
        <f t="shared" si="10"/>
        <v>1.8521137374163479</v>
      </c>
      <c r="I98" s="4">
        <f t="shared" si="11"/>
        <v>18.380015905411231</v>
      </c>
      <c r="J98" s="4">
        <f>IMABS('LoadResistor 2400 Ohm LossCalib'!G93)</f>
        <v>16.91</v>
      </c>
      <c r="K98" s="4">
        <f t="shared" si="12"/>
        <v>1.4700159054112305</v>
      </c>
      <c r="L98" s="4">
        <f t="shared" si="8"/>
        <v>0.40606036583536731</v>
      </c>
      <c r="M98" s="4">
        <f t="shared" si="13"/>
        <v>1.0639555395758631</v>
      </c>
      <c r="N98" s="3">
        <f t="shared" si="14"/>
        <v>78.27164225236433</v>
      </c>
      <c r="O98" s="3">
        <f t="shared" si="15"/>
        <v>21.72835774763567</v>
      </c>
    </row>
    <row r="99" spans="1:15" x14ac:dyDescent="0.25">
      <c r="A99" s="2">
        <v>27390000</v>
      </c>
      <c r="B99" s="2">
        <v>-0.250690311</v>
      </c>
      <c r="C99" s="2">
        <v>0.16110856800000001</v>
      </c>
      <c r="D99" s="2">
        <v>3.1390305E-2</v>
      </c>
      <c r="E99" s="2">
        <v>-0.116299368</v>
      </c>
      <c r="F99" s="3"/>
      <c r="G99" s="3">
        <f t="shared" si="9"/>
        <v>27.39</v>
      </c>
      <c r="H99" s="3">
        <f t="shared" si="10"/>
        <v>1.8489865248702564</v>
      </c>
      <c r="I99" s="4">
        <f t="shared" si="11"/>
        <v>18.383058230008835</v>
      </c>
      <c r="J99" s="4">
        <f>IMABS('LoadResistor 2400 Ohm LossCalib'!G94)</f>
        <v>16.95</v>
      </c>
      <c r="K99" s="4">
        <f t="shared" si="12"/>
        <v>1.4330582300088359</v>
      </c>
      <c r="L99" s="4">
        <f t="shared" si="8"/>
        <v>0.40387052811434765</v>
      </c>
      <c r="M99" s="4">
        <f t="shared" si="13"/>
        <v>1.0291877018944882</v>
      </c>
      <c r="N99" s="3">
        <f t="shared" si="14"/>
        <v>78.90076786711748</v>
      </c>
      <c r="O99" s="3">
        <f t="shared" si="15"/>
        <v>21.09923213288252</v>
      </c>
    </row>
    <row r="100" spans="1:15" x14ac:dyDescent="0.25">
      <c r="A100" s="2">
        <v>27680000</v>
      </c>
      <c r="B100" s="2">
        <v>-0.244631662</v>
      </c>
      <c r="C100" s="2">
        <v>0.16794542900000001</v>
      </c>
      <c r="D100" s="2">
        <v>2.9382985E-2</v>
      </c>
      <c r="E100" s="2">
        <v>-0.116729348</v>
      </c>
      <c r="F100" s="3"/>
      <c r="G100" s="3">
        <f t="shared" si="9"/>
        <v>27.68</v>
      </c>
      <c r="H100" s="3">
        <f t="shared" si="10"/>
        <v>1.8438690453356348</v>
      </c>
      <c r="I100" s="4">
        <f t="shared" si="11"/>
        <v>18.38958575431522</v>
      </c>
      <c r="J100" s="4">
        <f>IMABS('LoadResistor 2400 Ohm LossCalib'!G95)</f>
        <v>16.93</v>
      </c>
      <c r="K100" s="4">
        <f t="shared" si="12"/>
        <v>1.4595857543152206</v>
      </c>
      <c r="L100" s="4">
        <f t="shared" si="8"/>
        <v>0.40029123375796455</v>
      </c>
      <c r="M100" s="4">
        <f t="shared" si="13"/>
        <v>1.0592945205572561</v>
      </c>
      <c r="N100" s="3">
        <f t="shared" si="14"/>
        <v>78.355691548639783</v>
      </c>
      <c r="O100" s="3">
        <f t="shared" si="15"/>
        <v>21.644308451360217</v>
      </c>
    </row>
    <row r="101" spans="1:15" x14ac:dyDescent="0.25">
      <c r="A101" s="2">
        <v>27970000</v>
      </c>
      <c r="B101" s="2">
        <v>-0.23911958899999999</v>
      </c>
      <c r="C101" s="2">
        <v>0.174491956</v>
      </c>
      <c r="D101" s="2">
        <v>2.7524660999999999E-2</v>
      </c>
      <c r="E101" s="2">
        <v>-0.11706337999999999</v>
      </c>
      <c r="F101" s="3"/>
      <c r="G101" s="3">
        <f t="shared" si="9"/>
        <v>27.97</v>
      </c>
      <c r="H101" s="3">
        <f t="shared" si="10"/>
        <v>1.8409746693483295</v>
      </c>
      <c r="I101" s="4">
        <f t="shared" si="11"/>
        <v>18.397884028868503</v>
      </c>
      <c r="J101" s="4">
        <f>IMABS('LoadResistor 2400 Ohm LossCalib'!G96)</f>
        <v>16.86</v>
      </c>
      <c r="K101" s="4">
        <f t="shared" si="12"/>
        <v>1.5378840288685041</v>
      </c>
      <c r="L101" s="4">
        <f t="shared" si="8"/>
        <v>0.3982691872713523</v>
      </c>
      <c r="M101" s="4">
        <f t="shared" si="13"/>
        <v>1.1396148415971519</v>
      </c>
      <c r="N101" s="3">
        <f t="shared" si="14"/>
        <v>76.91986544133681</v>
      </c>
      <c r="O101" s="3">
        <f t="shared" si="15"/>
        <v>23.08013455866319</v>
      </c>
    </row>
    <row r="102" spans="1:15" x14ac:dyDescent="0.25">
      <c r="A102" s="2">
        <v>28260000</v>
      </c>
      <c r="B102" s="2">
        <v>-0.232565894</v>
      </c>
      <c r="C102" s="2">
        <v>0.18121029399999999</v>
      </c>
      <c r="D102" s="2">
        <v>2.5433082999999999E-2</v>
      </c>
      <c r="E102" s="2">
        <v>-0.117542304</v>
      </c>
      <c r="F102" s="3"/>
      <c r="G102" s="3">
        <f t="shared" si="9"/>
        <v>28.26</v>
      </c>
      <c r="H102" s="3">
        <f t="shared" si="10"/>
        <v>1.8361910037323446</v>
      </c>
      <c r="I102" s="4">
        <f t="shared" si="11"/>
        <v>18.397405646060292</v>
      </c>
      <c r="J102" s="4">
        <f>IMABS('LoadResistor 2400 Ohm LossCalib'!G97)</f>
        <v>16.920000000000002</v>
      </c>
      <c r="K102" s="4">
        <f t="shared" si="12"/>
        <v>1.4774056460602907</v>
      </c>
      <c r="L102" s="4">
        <f t="shared" si="8"/>
        <v>0.39493103654517381</v>
      </c>
      <c r="M102" s="4">
        <f t="shared" si="13"/>
        <v>1.082474609515117</v>
      </c>
      <c r="N102" s="3">
        <f t="shared" si="14"/>
        <v>77.938588997621721</v>
      </c>
      <c r="O102" s="3">
        <f t="shared" si="15"/>
        <v>22.061411002378279</v>
      </c>
    </row>
    <row r="103" spans="1:15" x14ac:dyDescent="0.25">
      <c r="A103" s="2">
        <v>28550000</v>
      </c>
      <c r="B103" s="2">
        <v>-0.22538939099999999</v>
      </c>
      <c r="C103" s="2">
        <v>0.18764908599999999</v>
      </c>
      <c r="D103" s="2">
        <v>2.3477557999999999E-2</v>
      </c>
      <c r="E103" s="2">
        <v>-0.117812611</v>
      </c>
      <c r="F103" s="3"/>
      <c r="G103" s="3">
        <f t="shared" si="9"/>
        <v>28.55</v>
      </c>
      <c r="H103" s="3">
        <f t="shared" si="10"/>
        <v>1.8299709908822945</v>
      </c>
      <c r="I103" s="4">
        <f t="shared" si="11"/>
        <v>18.407033614375724</v>
      </c>
      <c r="J103" s="4">
        <f>IMABS('LoadResistor 2400 Ohm LossCalib'!G98)</f>
        <v>16.87</v>
      </c>
      <c r="K103" s="4">
        <f t="shared" si="12"/>
        <v>1.5370336143757228</v>
      </c>
      <c r="L103" s="4">
        <f t="shared" si="8"/>
        <v>0.39059770891823198</v>
      </c>
      <c r="M103" s="4">
        <f t="shared" si="13"/>
        <v>1.1464359054574909</v>
      </c>
      <c r="N103" s="3">
        <f t="shared" si="14"/>
        <v>76.799149309275421</v>
      </c>
      <c r="O103" s="3">
        <f t="shared" si="15"/>
        <v>23.200850690724579</v>
      </c>
    </row>
    <row r="104" spans="1:15" x14ac:dyDescent="0.25">
      <c r="A104" s="2">
        <v>28840000</v>
      </c>
      <c r="B104" s="2">
        <v>-0.21818166899999999</v>
      </c>
      <c r="C104" s="2">
        <v>0.19392125299999999</v>
      </c>
      <c r="D104" s="2">
        <v>2.1418869E-2</v>
      </c>
      <c r="E104" s="2">
        <v>-0.11809457</v>
      </c>
      <c r="F104" s="3"/>
      <c r="G104" s="3">
        <f t="shared" si="9"/>
        <v>28.84</v>
      </c>
      <c r="H104" s="3">
        <f t="shared" si="10"/>
        <v>1.8244808868414319</v>
      </c>
      <c r="I104" s="4">
        <f t="shared" si="11"/>
        <v>18.414838608072177</v>
      </c>
      <c r="J104" s="4">
        <f>IMABS('LoadResistor 2400 Ohm LossCalib'!G99)</f>
        <v>16.899999999999999</v>
      </c>
      <c r="K104" s="4">
        <f t="shared" si="12"/>
        <v>1.5148386080721785</v>
      </c>
      <c r="L104" s="4">
        <f t="shared" si="8"/>
        <v>0.38677971046884385</v>
      </c>
      <c r="M104" s="4">
        <f t="shared" si="13"/>
        <v>1.1280588976033346</v>
      </c>
      <c r="N104" s="3">
        <f t="shared" si="14"/>
        <v>77.124810550264371</v>
      </c>
      <c r="O104" s="3">
        <f t="shared" si="15"/>
        <v>22.875189449735629</v>
      </c>
    </row>
    <row r="105" spans="1:15" x14ac:dyDescent="0.25">
      <c r="A105" s="2">
        <v>29130000</v>
      </c>
      <c r="B105" s="2">
        <v>-0.21059994300000001</v>
      </c>
      <c r="C105" s="2">
        <v>0.200189441</v>
      </c>
      <c r="D105" s="2">
        <v>1.9428569E-2</v>
      </c>
      <c r="E105" s="2">
        <v>-0.11839462000000001</v>
      </c>
      <c r="F105" s="3"/>
      <c r="G105" s="3">
        <f t="shared" si="9"/>
        <v>29.13</v>
      </c>
      <c r="H105" s="3">
        <f t="shared" si="10"/>
        <v>1.8191456949005731</v>
      </c>
      <c r="I105" s="4">
        <f t="shared" si="11"/>
        <v>18.417957122457992</v>
      </c>
      <c r="J105" s="4">
        <f>IMABS('LoadResistor 2400 Ohm LossCalib'!G100)</f>
        <v>16.95</v>
      </c>
      <c r="K105" s="4">
        <f t="shared" si="12"/>
        <v>1.4679571224579924</v>
      </c>
      <c r="L105" s="4">
        <f t="shared" si="8"/>
        <v>0.38307567712626789</v>
      </c>
      <c r="M105" s="4">
        <f t="shared" si="13"/>
        <v>1.0848814453317246</v>
      </c>
      <c r="N105" s="3">
        <f t="shared" si="14"/>
        <v>77.895407832416439</v>
      </c>
      <c r="O105" s="3">
        <f t="shared" si="15"/>
        <v>22.104592167583561</v>
      </c>
    </row>
    <row r="106" spans="1:15" x14ac:dyDescent="0.25">
      <c r="A106" s="2">
        <v>29420000</v>
      </c>
      <c r="B106" s="2">
        <v>-0.202165186</v>
      </c>
      <c r="C106" s="2">
        <v>0.20622880699999999</v>
      </c>
      <c r="D106" s="2">
        <v>1.7338744999999999E-2</v>
      </c>
      <c r="E106" s="2">
        <v>-0.11868117</v>
      </c>
      <c r="F106" s="3"/>
      <c r="G106" s="3">
        <f t="shared" si="9"/>
        <v>29.42</v>
      </c>
      <c r="H106" s="3">
        <f t="shared" si="10"/>
        <v>1.8121186563802258</v>
      </c>
      <c r="I106" s="4">
        <f t="shared" si="11"/>
        <v>18.42064406225839</v>
      </c>
      <c r="J106" s="4">
        <f>IMABS('LoadResistor 2400 Ohm LossCalib'!G101)</f>
        <v>16.88</v>
      </c>
      <c r="K106" s="4">
        <f t="shared" si="12"/>
        <v>1.5406440622583908</v>
      </c>
      <c r="L106" s="4">
        <f t="shared" si="8"/>
        <v>0.37820660354578978</v>
      </c>
      <c r="M106" s="4">
        <f t="shared" si="13"/>
        <v>1.162437458712601</v>
      </c>
      <c r="N106" s="3">
        <f t="shared" si="14"/>
        <v>76.516703973449225</v>
      </c>
      <c r="O106" s="3">
        <f t="shared" si="15"/>
        <v>23.483296026550775</v>
      </c>
    </row>
    <row r="107" spans="1:15" x14ac:dyDescent="0.25">
      <c r="A107" s="2">
        <v>29710000</v>
      </c>
      <c r="B107" s="2">
        <v>-0.19363385399999999</v>
      </c>
      <c r="C107" s="2">
        <v>0.211739763</v>
      </c>
      <c r="D107" s="2">
        <v>1.5265654E-2</v>
      </c>
      <c r="E107" s="2">
        <v>-0.118858978</v>
      </c>
      <c r="F107" s="3"/>
      <c r="G107" s="3">
        <f t="shared" si="9"/>
        <v>29.71</v>
      </c>
      <c r="H107" s="3">
        <f t="shared" si="10"/>
        <v>1.804766676997914</v>
      </c>
      <c r="I107" s="4">
        <f t="shared" si="11"/>
        <v>18.428305341501215</v>
      </c>
      <c r="J107" s="4">
        <f>IMABS('LoadResistor 2400 Ohm LossCalib'!G102)</f>
        <v>16.86</v>
      </c>
      <c r="K107" s="4">
        <f t="shared" si="12"/>
        <v>1.5683053415012154</v>
      </c>
      <c r="L107" s="4">
        <f t="shared" si="8"/>
        <v>0.37312423046255583</v>
      </c>
      <c r="M107" s="4">
        <f t="shared" si="13"/>
        <v>1.1951811110386594</v>
      </c>
      <c r="N107" s="3">
        <f t="shared" si="14"/>
        <v>75.941975241329189</v>
      </c>
      <c r="O107" s="3">
        <f t="shared" si="15"/>
        <v>24.058024758670811</v>
      </c>
    </row>
    <row r="108" spans="1:15" x14ac:dyDescent="0.25">
      <c r="A108" s="2">
        <v>30000000</v>
      </c>
      <c r="B108" s="2">
        <v>-0.184662252</v>
      </c>
      <c r="C108" s="2">
        <v>0.217528685</v>
      </c>
      <c r="D108" s="2">
        <v>1.3141315000000001E-2</v>
      </c>
      <c r="E108" s="2">
        <v>-0.118924155</v>
      </c>
      <c r="F108" s="3"/>
      <c r="G108" s="3">
        <f t="shared" si="9"/>
        <v>30</v>
      </c>
      <c r="H108" s="3">
        <f t="shared" si="10"/>
        <v>1.7985332974480264</v>
      </c>
      <c r="I108" s="4">
        <f t="shared" si="11"/>
        <v>18.441889644489468</v>
      </c>
      <c r="J108" s="4">
        <f>IMABS('LoadResistor 2400 Ohm LossCalib'!G103)</f>
        <v>16.89</v>
      </c>
      <c r="K108" s="4">
        <f t="shared" si="12"/>
        <v>1.5518896444894672</v>
      </c>
      <c r="L108" s="4">
        <f t="shared" si="8"/>
        <v>0.36882483232606988</v>
      </c>
      <c r="M108" s="4">
        <f t="shared" si="13"/>
        <v>1.1830648121633973</v>
      </c>
      <c r="N108" s="3">
        <f t="shared" si="14"/>
        <v>76.154140128643704</v>
      </c>
      <c r="O108" s="3">
        <f t="shared" si="15"/>
        <v>23.845859871356296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0C13-4D43-4D51-9D7F-7DE39678BE7B}">
  <dimension ref="A1:O508"/>
  <sheetViews>
    <sheetView workbookViewId="0">
      <selection activeCell="G1" sqref="G1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44</v>
      </c>
    </row>
    <row r="2" spans="1:15" x14ac:dyDescent="0.25">
      <c r="A2" s="2" t="s">
        <v>23</v>
      </c>
      <c r="B2" s="2" t="s">
        <v>27</v>
      </c>
    </row>
    <row r="3" spans="1:15" x14ac:dyDescent="0.25">
      <c r="A3" s="2" t="s">
        <v>24</v>
      </c>
      <c r="B3" s="10" t="s">
        <v>25</v>
      </c>
    </row>
    <row r="4" spans="1:15" x14ac:dyDescent="0.25">
      <c r="A4" s="2" t="s">
        <v>26</v>
      </c>
    </row>
    <row r="5" spans="1:15" x14ac:dyDescent="0.25">
      <c r="A5" s="2" t="s">
        <v>29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-0.560107409</v>
      </c>
      <c r="C8" s="2">
        <v>0.51568055099999999</v>
      </c>
      <c r="D8" s="2">
        <v>5.4300109999999999E-2</v>
      </c>
      <c r="E8" s="9">
        <v>6.0317385000000001E-2</v>
      </c>
      <c r="F8" s="3"/>
      <c r="G8" s="3">
        <f>A8/1000000</f>
        <v>1</v>
      </c>
      <c r="H8" s="3">
        <f>(1 + IMABS(COMPLEX(B8,C8)))/(1-IMABS(COMPLEX(B8,C8)))</f>
        <v>7.3803101712348491</v>
      </c>
      <c r="I8" s="4">
        <f>IMABS(-20*LOG10(IMABS(COMPLEX(D8,E8))))</f>
        <v>21.813328498749996</v>
      </c>
      <c r="J8" s="4">
        <f>IMABS('LoadResistor 2800 Ohm LossCalib'!G3)</f>
        <v>17.829999999999998</v>
      </c>
      <c r="K8" s="4">
        <f>I8-J8</f>
        <v>3.9833284987499979</v>
      </c>
      <c r="L8" s="4">
        <f t="shared" ref="L8:L71" si="0">-10*LOG((1-IMABS(COMPLEX(B8,C8))^2))</f>
        <v>3.7638558042044541</v>
      </c>
      <c r="M8" s="4">
        <f>K8-L8</f>
        <v>0.21947269454554386</v>
      </c>
      <c r="N8" s="3">
        <f>POWER(10,-M8/10) * 100</f>
        <v>95.072021983492888</v>
      </c>
      <c r="O8" s="3">
        <f>100-N8</f>
        <v>4.9279780165071116</v>
      </c>
    </row>
    <row r="9" spans="1:15" x14ac:dyDescent="0.25">
      <c r="A9" s="2">
        <v>1290000</v>
      </c>
      <c r="B9" s="2">
        <v>-0.40888822000000002</v>
      </c>
      <c r="C9" s="2">
        <v>0.52437680900000005</v>
      </c>
      <c r="D9" s="2">
        <v>7.3274812999999994E-2</v>
      </c>
      <c r="E9" s="9">
        <v>5.8872252E-2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4.9692866101320234</v>
      </c>
      <c r="I9" s="4">
        <f t="shared" ref="I9:I72" si="3">IMABS(-20*LOG10(IMABS(COMPLEX(D9,E9))))</f>
        <v>20.537865507984545</v>
      </c>
      <c r="J9" s="4">
        <f>IMABS('LoadResistor 2800 Ohm LossCalib'!G4)</f>
        <v>17.63</v>
      </c>
      <c r="K9" s="4">
        <f t="shared" ref="K9:K72" si="4">I9-J9</f>
        <v>2.9078655079845461</v>
      </c>
      <c r="L9" s="4">
        <f t="shared" si="0"/>
        <v>2.5349082603165538</v>
      </c>
      <c r="M9" s="4">
        <f t="shared" ref="M9:M72" si="5">K9-L9</f>
        <v>0.37295724766799232</v>
      </c>
      <c r="N9" s="3">
        <f t="shared" ref="N9:N72" si="6">POWER(10,-M9/10) * 100</f>
        <v>91.770748779880165</v>
      </c>
      <c r="O9" s="3">
        <f t="shared" ref="O9:O72" si="7">100-N9</f>
        <v>8.2292512201198349</v>
      </c>
    </row>
    <row r="10" spans="1:15" x14ac:dyDescent="0.25">
      <c r="A10" s="2">
        <v>1580000</v>
      </c>
      <c r="B10" s="2">
        <v>-0.288278639</v>
      </c>
      <c r="C10" s="2">
        <v>0.48664659199999999</v>
      </c>
      <c r="D10" s="2">
        <v>8.8189058000000001E-2</v>
      </c>
      <c r="E10" s="9">
        <v>5.2403922999999998E-2</v>
      </c>
      <c r="F10" s="3"/>
      <c r="G10" s="3">
        <f t="shared" si="1"/>
        <v>1.58</v>
      </c>
      <c r="H10" s="3">
        <f t="shared" si="2"/>
        <v>3.6042962942475389</v>
      </c>
      <c r="I10" s="4">
        <f t="shared" si="3"/>
        <v>19.778405747243333</v>
      </c>
      <c r="J10" s="4">
        <f>IMABS('LoadResistor 2800 Ohm LossCalib'!G5)</f>
        <v>17.55</v>
      </c>
      <c r="K10" s="4">
        <f t="shared" si="4"/>
        <v>2.2284057472433325</v>
      </c>
      <c r="L10" s="4">
        <f t="shared" si="0"/>
        <v>1.6744605023136061</v>
      </c>
      <c r="M10" s="4">
        <f t="shared" si="5"/>
        <v>0.55394524492972641</v>
      </c>
      <c r="N10" s="3">
        <f t="shared" si="6"/>
        <v>88.024886854142849</v>
      </c>
      <c r="O10" s="3">
        <f t="shared" si="7"/>
        <v>11.975113145857151</v>
      </c>
    </row>
    <row r="11" spans="1:15" x14ac:dyDescent="0.25">
      <c r="A11" s="2">
        <v>1870000</v>
      </c>
      <c r="B11" s="2">
        <v>-0.20715820700000001</v>
      </c>
      <c r="C11" s="2">
        <v>0.43117689999999997</v>
      </c>
      <c r="D11" s="2">
        <v>9.8553410999999994E-2</v>
      </c>
      <c r="E11" s="9">
        <v>4.3942562999999997E-2</v>
      </c>
      <c r="F11" s="3"/>
      <c r="G11" s="3">
        <f t="shared" si="1"/>
        <v>1.87</v>
      </c>
      <c r="H11" s="3">
        <f t="shared" si="2"/>
        <v>2.8340599015115453</v>
      </c>
      <c r="I11" s="4">
        <f t="shared" si="3"/>
        <v>19.339081101011043</v>
      </c>
      <c r="J11" s="4">
        <f>IMABS('LoadResistor 2800 Ohm LossCalib'!G6)</f>
        <v>17.59</v>
      </c>
      <c r="K11" s="4">
        <f t="shared" si="4"/>
        <v>1.7490811010110434</v>
      </c>
      <c r="L11" s="4">
        <f t="shared" si="0"/>
        <v>1.1284877089667744</v>
      </c>
      <c r="M11" s="4">
        <f t="shared" si="5"/>
        <v>0.620593392044269</v>
      </c>
      <c r="N11" s="3">
        <f t="shared" si="6"/>
        <v>86.68434277563783</v>
      </c>
      <c r="O11" s="3">
        <f t="shared" si="7"/>
        <v>13.31565722436217</v>
      </c>
    </row>
    <row r="12" spans="1:15" x14ac:dyDescent="0.25">
      <c r="A12" s="2">
        <v>2160000</v>
      </c>
      <c r="B12" s="2">
        <v>-0.15725307099999999</v>
      </c>
      <c r="C12" s="2">
        <v>0.37498700600000001</v>
      </c>
      <c r="D12" s="2">
        <v>0.104944653</v>
      </c>
      <c r="E12" s="9">
        <v>3.5254735000000002E-2</v>
      </c>
      <c r="F12" s="3"/>
      <c r="G12" s="3">
        <f t="shared" si="1"/>
        <v>2.16</v>
      </c>
      <c r="H12" s="3">
        <f t="shared" si="2"/>
        <v>2.3705490692661151</v>
      </c>
      <c r="I12" s="4">
        <f t="shared" si="3"/>
        <v>19.116414487972591</v>
      </c>
      <c r="J12" s="4">
        <f>IMABS('LoadResistor 2800 Ohm LossCalib'!G7)</f>
        <v>17.600000000000001</v>
      </c>
      <c r="K12" s="4">
        <f t="shared" si="4"/>
        <v>1.5164144879725896</v>
      </c>
      <c r="L12" s="4">
        <f t="shared" si="0"/>
        <v>0.78492367398949725</v>
      </c>
      <c r="M12" s="4">
        <f t="shared" si="5"/>
        <v>0.73149081398309235</v>
      </c>
      <c r="N12" s="3">
        <f t="shared" si="6"/>
        <v>84.498873388530654</v>
      </c>
      <c r="O12" s="3">
        <f t="shared" si="7"/>
        <v>15.501126611469346</v>
      </c>
    </row>
    <row r="13" spans="1:15" x14ac:dyDescent="0.25">
      <c r="A13" s="2">
        <v>2450000</v>
      </c>
      <c r="B13" s="2">
        <v>-0.127455189</v>
      </c>
      <c r="C13" s="2">
        <v>0.32655546000000002</v>
      </c>
      <c r="D13" s="2">
        <v>0.108697369</v>
      </c>
      <c r="E13" s="9">
        <v>2.7461279000000002E-2</v>
      </c>
      <c r="F13" s="3"/>
      <c r="G13" s="3">
        <f t="shared" si="1"/>
        <v>2.4500000000000002</v>
      </c>
      <c r="H13" s="3">
        <f t="shared" si="2"/>
        <v>2.0795152456997221</v>
      </c>
      <c r="I13" s="4">
        <f t="shared" si="3"/>
        <v>19.006909855955161</v>
      </c>
      <c r="J13" s="4">
        <f>IMABS('LoadResistor 2800 Ohm LossCalib'!G8)</f>
        <v>17.63</v>
      </c>
      <c r="K13" s="4">
        <f t="shared" si="4"/>
        <v>1.3769098559551622</v>
      </c>
      <c r="L13" s="4">
        <f t="shared" si="0"/>
        <v>0.56942616955699621</v>
      </c>
      <c r="M13" s="4">
        <f t="shared" si="5"/>
        <v>0.80748368639816603</v>
      </c>
      <c r="N13" s="3">
        <f t="shared" si="6"/>
        <v>83.033172454283246</v>
      </c>
      <c r="O13" s="3">
        <f t="shared" si="7"/>
        <v>16.966827545716754</v>
      </c>
    </row>
    <row r="14" spans="1:15" x14ac:dyDescent="0.25">
      <c r="A14" s="2">
        <v>2740000</v>
      </c>
      <c r="B14" s="2">
        <v>-0.108898922</v>
      </c>
      <c r="C14" s="2">
        <v>0.28664597800000002</v>
      </c>
      <c r="D14" s="2">
        <v>0.110936544</v>
      </c>
      <c r="E14" s="9">
        <v>2.0700613999999999E-2</v>
      </c>
      <c r="F14" s="3"/>
      <c r="G14" s="3">
        <f t="shared" si="1"/>
        <v>2.74</v>
      </c>
      <c r="H14" s="3">
        <f t="shared" si="2"/>
        <v>1.8844827506385466</v>
      </c>
      <c r="I14" s="4">
        <f t="shared" si="3"/>
        <v>18.949863113797303</v>
      </c>
      <c r="J14" s="4">
        <f>IMABS('LoadResistor 2800 Ohm LossCalib'!G9)</f>
        <v>17.579999999999998</v>
      </c>
      <c r="K14" s="4">
        <f t="shared" si="4"/>
        <v>1.3698631137973045</v>
      </c>
      <c r="L14" s="4">
        <f t="shared" si="0"/>
        <v>0.42883734520116445</v>
      </c>
      <c r="M14" s="4">
        <f t="shared" si="5"/>
        <v>0.94102576859614007</v>
      </c>
      <c r="N14" s="3">
        <f t="shared" si="6"/>
        <v>80.518823975920512</v>
      </c>
      <c r="O14" s="3">
        <f t="shared" si="7"/>
        <v>19.481176024079488</v>
      </c>
    </row>
    <row r="15" spans="1:15" x14ac:dyDescent="0.25">
      <c r="A15" s="2">
        <v>3030000</v>
      </c>
      <c r="B15" s="2">
        <v>-9.7216448999999996E-2</v>
      </c>
      <c r="C15" s="2">
        <v>0.25400704099999999</v>
      </c>
      <c r="D15" s="2">
        <v>0.112334184</v>
      </c>
      <c r="E15" s="9">
        <v>1.4818848000000001E-2</v>
      </c>
      <c r="F15" s="3"/>
      <c r="G15" s="3">
        <f t="shared" si="1"/>
        <v>3.03</v>
      </c>
      <c r="H15" s="3">
        <f t="shared" si="2"/>
        <v>1.747159894010538</v>
      </c>
      <c r="I15" s="4">
        <f t="shared" si="3"/>
        <v>18.91483443022662</v>
      </c>
      <c r="J15" s="4">
        <f>IMABS('LoadResistor 2800 Ohm LossCalib'!G10)</f>
        <v>17.489999999999998</v>
      </c>
      <c r="K15" s="4">
        <f t="shared" si="4"/>
        <v>1.4248344302266212</v>
      </c>
      <c r="L15" s="4">
        <f t="shared" si="0"/>
        <v>0.33375231878464873</v>
      </c>
      <c r="M15" s="4">
        <f t="shared" si="5"/>
        <v>1.0910821114419724</v>
      </c>
      <c r="N15" s="3">
        <f t="shared" si="6"/>
        <v>77.784271542618058</v>
      </c>
      <c r="O15" s="3">
        <f t="shared" si="7"/>
        <v>22.215728457381942</v>
      </c>
    </row>
    <row r="16" spans="1:15" x14ac:dyDescent="0.25">
      <c r="A16" s="2">
        <v>3320000</v>
      </c>
      <c r="B16" s="2">
        <v>-8.9115693999999995E-2</v>
      </c>
      <c r="C16" s="2">
        <v>0.22737871100000001</v>
      </c>
      <c r="D16" s="2">
        <v>0.113097794</v>
      </c>
      <c r="E16" s="9">
        <v>9.6653030000000001E-3</v>
      </c>
      <c r="F16" s="3"/>
      <c r="G16" s="3">
        <f t="shared" si="1"/>
        <v>3.32</v>
      </c>
      <c r="H16" s="3">
        <f t="shared" si="2"/>
        <v>1.6462675401265199</v>
      </c>
      <c r="I16" s="4">
        <f t="shared" si="3"/>
        <v>18.899314496362503</v>
      </c>
      <c r="J16" s="4">
        <f>IMABS('LoadResistor 2800 Ohm LossCalib'!G11)</f>
        <v>17.61</v>
      </c>
      <c r="K16" s="4">
        <f t="shared" si="4"/>
        <v>1.2893144963625041</v>
      </c>
      <c r="L16" s="4">
        <f t="shared" si="0"/>
        <v>0.2670709279519396</v>
      </c>
      <c r="M16" s="4">
        <f t="shared" si="5"/>
        <v>1.0222435684105644</v>
      </c>
      <c r="N16" s="3">
        <f t="shared" si="6"/>
        <v>79.027026834163649</v>
      </c>
      <c r="O16" s="3">
        <f t="shared" si="7"/>
        <v>20.972973165836351</v>
      </c>
    </row>
    <row r="17" spans="1:15" x14ac:dyDescent="0.25">
      <c r="A17" s="2">
        <v>3610000</v>
      </c>
      <c r="B17" s="2">
        <v>-8.3748079000000003E-2</v>
      </c>
      <c r="C17" s="2">
        <v>0.20424193099999999</v>
      </c>
      <c r="D17" s="2">
        <v>0.113633312</v>
      </c>
      <c r="E17" s="9">
        <v>5.0361540000000002E-3</v>
      </c>
      <c r="F17" s="3"/>
      <c r="G17" s="3">
        <f t="shared" si="1"/>
        <v>3.61</v>
      </c>
      <c r="H17" s="3">
        <f t="shared" si="2"/>
        <v>1.5665550867907885</v>
      </c>
      <c r="I17" s="4">
        <f t="shared" si="3"/>
        <v>18.881364636081472</v>
      </c>
      <c r="J17" s="4">
        <f>IMABS('LoadResistor 2800 Ohm LossCalib'!G12)</f>
        <v>17.600000000000001</v>
      </c>
      <c r="K17" s="4">
        <f t="shared" si="4"/>
        <v>1.2813646360814701</v>
      </c>
      <c r="L17" s="4">
        <f t="shared" si="0"/>
        <v>0.21695517726239152</v>
      </c>
      <c r="M17" s="4">
        <f t="shared" si="5"/>
        <v>1.0644094588190787</v>
      </c>
      <c r="N17" s="3">
        <f t="shared" si="6"/>
        <v>78.263461824236046</v>
      </c>
      <c r="O17" s="3">
        <f t="shared" si="7"/>
        <v>21.736538175763954</v>
      </c>
    </row>
    <row r="18" spans="1:15" x14ac:dyDescent="0.25">
      <c r="A18" s="2">
        <v>3900000</v>
      </c>
      <c r="B18" s="2">
        <v>-7.9935840999999994E-2</v>
      </c>
      <c r="C18" s="2">
        <v>0.18497064699999999</v>
      </c>
      <c r="D18" s="2">
        <v>0.113809011</v>
      </c>
      <c r="E18" s="9">
        <v>9.1474000000000004E-4</v>
      </c>
      <c r="F18" s="3"/>
      <c r="G18" s="3">
        <f t="shared" si="1"/>
        <v>3.9</v>
      </c>
      <c r="H18" s="3">
        <f t="shared" si="2"/>
        <v>1.5047089842760861</v>
      </c>
      <c r="I18" s="4">
        <f t="shared" si="3"/>
        <v>18.876186461860755</v>
      </c>
      <c r="J18" s="4">
        <f>IMABS('LoadResistor 2800 Ohm LossCalib'!G13)</f>
        <v>17.55</v>
      </c>
      <c r="K18" s="4">
        <f t="shared" si="4"/>
        <v>1.326186461860754</v>
      </c>
      <c r="L18" s="4">
        <f t="shared" si="0"/>
        <v>0.18002041759657961</v>
      </c>
      <c r="M18" s="4">
        <f t="shared" si="5"/>
        <v>1.1461660442641743</v>
      </c>
      <c r="N18" s="3">
        <f t="shared" si="6"/>
        <v>76.803921590495179</v>
      </c>
      <c r="O18" s="3">
        <f t="shared" si="7"/>
        <v>23.196078409504821</v>
      </c>
    </row>
    <row r="19" spans="1:15" x14ac:dyDescent="0.25">
      <c r="A19" s="2">
        <v>4190000</v>
      </c>
      <c r="B19" s="2">
        <v>-7.7342398000000007E-2</v>
      </c>
      <c r="C19" s="2">
        <v>0.167972385</v>
      </c>
      <c r="D19" s="2">
        <v>0.11400379200000001</v>
      </c>
      <c r="E19" s="9">
        <v>-2.8872070000000001E-3</v>
      </c>
      <c r="F19" s="3"/>
      <c r="G19" s="3">
        <f t="shared" si="1"/>
        <v>4.1900000000000004</v>
      </c>
      <c r="H19" s="3">
        <f t="shared" si="2"/>
        <v>1.453756331960897</v>
      </c>
      <c r="I19" s="4">
        <f t="shared" si="3"/>
        <v>18.858829461130966</v>
      </c>
      <c r="J19" s="4">
        <f>IMABS('LoadResistor 2800 Ohm LossCalib'!G14)</f>
        <v>17.559999999999999</v>
      </c>
      <c r="K19" s="4">
        <f t="shared" si="4"/>
        <v>1.2988294611309676</v>
      </c>
      <c r="L19" s="4">
        <f t="shared" si="0"/>
        <v>0.15111255952344371</v>
      </c>
      <c r="M19" s="4">
        <f t="shared" si="5"/>
        <v>1.1477169016075239</v>
      </c>
      <c r="N19" s="3">
        <f t="shared" si="6"/>
        <v>76.776499952420295</v>
      </c>
      <c r="O19" s="3">
        <f t="shared" si="7"/>
        <v>23.223500047579705</v>
      </c>
    </row>
    <row r="20" spans="1:15" x14ac:dyDescent="0.25">
      <c r="A20" s="2">
        <v>4480000</v>
      </c>
      <c r="B20" s="2">
        <v>-7.5320108999999996E-2</v>
      </c>
      <c r="C20" s="2">
        <v>0.153301253</v>
      </c>
      <c r="D20" s="2">
        <v>0.113856054</v>
      </c>
      <c r="E20" s="9">
        <v>-6.4898159999999998E-3</v>
      </c>
      <c r="F20" s="3"/>
      <c r="G20" s="3">
        <f t="shared" si="1"/>
        <v>4.4800000000000004</v>
      </c>
      <c r="H20" s="3">
        <f t="shared" si="2"/>
        <v>1.4119782650506827</v>
      </c>
      <c r="I20" s="4">
        <f t="shared" si="3"/>
        <v>18.85878999320817</v>
      </c>
      <c r="J20" s="4">
        <f>IMABS('LoadResistor 2800 Ohm LossCalib'!G15)</f>
        <v>17.61</v>
      </c>
      <c r="K20" s="4">
        <f t="shared" si="4"/>
        <v>1.2487899932081703</v>
      </c>
      <c r="L20" s="4">
        <f t="shared" si="0"/>
        <v>0.12858777008440958</v>
      </c>
      <c r="M20" s="4">
        <f t="shared" si="5"/>
        <v>1.1202022231237607</v>
      </c>
      <c r="N20" s="3">
        <f t="shared" si="6"/>
        <v>77.264460714749347</v>
      </c>
      <c r="O20" s="3">
        <f t="shared" si="7"/>
        <v>22.735539285250653</v>
      </c>
    </row>
    <row r="21" spans="1:15" x14ac:dyDescent="0.25">
      <c r="A21" s="2">
        <v>4770000</v>
      </c>
      <c r="B21" s="2">
        <v>-7.3932445999999999E-2</v>
      </c>
      <c r="C21" s="2">
        <v>0.14045564799999999</v>
      </c>
      <c r="D21" s="2">
        <v>0.113698668</v>
      </c>
      <c r="E21" s="9">
        <v>-9.8708240000000003E-3</v>
      </c>
      <c r="F21" s="3"/>
      <c r="G21" s="3">
        <f t="shared" si="1"/>
        <v>4.7699999999999996</v>
      </c>
      <c r="H21" s="3">
        <f t="shared" si="2"/>
        <v>1.3773454258357929</v>
      </c>
      <c r="I21" s="4">
        <f t="shared" si="3"/>
        <v>18.852282607863668</v>
      </c>
      <c r="J21" s="4">
        <f>IMABS('LoadResistor 2800 Ohm LossCalib'!G16)</f>
        <v>17.59</v>
      </c>
      <c r="K21" s="4">
        <f t="shared" si="4"/>
        <v>1.2622826078636677</v>
      </c>
      <c r="L21" s="4">
        <f t="shared" si="0"/>
        <v>0.11081715313597956</v>
      </c>
      <c r="M21" s="4">
        <f t="shared" si="5"/>
        <v>1.1514654547276881</v>
      </c>
      <c r="N21" s="3">
        <f t="shared" si="6"/>
        <v>76.710259963076695</v>
      </c>
      <c r="O21" s="3">
        <f t="shared" si="7"/>
        <v>23.289740036923305</v>
      </c>
    </row>
    <row r="22" spans="1:15" x14ac:dyDescent="0.25">
      <c r="A22" s="2">
        <v>5060000</v>
      </c>
      <c r="B22" s="2">
        <v>-7.2926633000000005E-2</v>
      </c>
      <c r="C22" s="2">
        <v>0.12834231500000001</v>
      </c>
      <c r="D22" s="2">
        <v>0.113489732</v>
      </c>
      <c r="E22" s="9">
        <v>-1.3129198E-2</v>
      </c>
      <c r="F22" s="3"/>
      <c r="G22" s="3">
        <f t="shared" si="1"/>
        <v>5.0599999999999996</v>
      </c>
      <c r="H22" s="3">
        <f t="shared" si="2"/>
        <v>1.3463562248799661</v>
      </c>
      <c r="I22" s="4">
        <f t="shared" si="3"/>
        <v>18.843131154693292</v>
      </c>
      <c r="J22" s="4">
        <f>IMABS('LoadResistor 2800 Ohm LossCalib'!G17)</f>
        <v>17.55</v>
      </c>
      <c r="K22" s="4">
        <f t="shared" si="4"/>
        <v>1.2931311546932918</v>
      </c>
      <c r="L22" s="4">
        <f t="shared" si="0"/>
        <v>9.5679211725072377E-2</v>
      </c>
      <c r="M22" s="4">
        <f t="shared" si="5"/>
        <v>1.1974519429682193</v>
      </c>
      <c r="N22" s="3">
        <f t="shared" si="6"/>
        <v>75.902277204250026</v>
      </c>
      <c r="O22" s="3">
        <f t="shared" si="7"/>
        <v>24.097722795749974</v>
      </c>
    </row>
    <row r="23" spans="1:15" x14ac:dyDescent="0.25">
      <c r="A23" s="2">
        <v>5350000</v>
      </c>
      <c r="B23" s="2">
        <v>-7.2507983999999998E-2</v>
      </c>
      <c r="C23" s="2">
        <v>0.117287904</v>
      </c>
      <c r="D23" s="2">
        <v>0.11321764400000001</v>
      </c>
      <c r="E23" s="9">
        <v>-1.6226892999999999E-2</v>
      </c>
      <c r="F23" s="3"/>
      <c r="G23" s="3">
        <f t="shared" si="1"/>
        <v>5.35</v>
      </c>
      <c r="H23" s="3">
        <f t="shared" si="2"/>
        <v>1.3198916034959502</v>
      </c>
      <c r="I23" s="4">
        <f t="shared" si="3"/>
        <v>18.833408951154386</v>
      </c>
      <c r="J23" s="4">
        <f>IMABS('LoadResistor 2800 Ohm LossCalib'!G18)</f>
        <v>17.579999999999998</v>
      </c>
      <c r="K23" s="4">
        <f t="shared" si="4"/>
        <v>1.2534089511543876</v>
      </c>
      <c r="L23" s="4">
        <f t="shared" si="0"/>
        <v>8.33712864166474E-2</v>
      </c>
      <c r="M23" s="4">
        <f t="shared" si="5"/>
        <v>1.1700376647377402</v>
      </c>
      <c r="N23" s="3">
        <f t="shared" si="6"/>
        <v>76.382915914406084</v>
      </c>
      <c r="O23" s="3">
        <f t="shared" si="7"/>
        <v>23.617084085593916</v>
      </c>
    </row>
    <row r="24" spans="1:15" x14ac:dyDescent="0.25">
      <c r="A24" s="2">
        <v>5640000</v>
      </c>
      <c r="B24" s="2">
        <v>-7.2536557000000002E-2</v>
      </c>
      <c r="C24" s="2">
        <v>0.107543714</v>
      </c>
      <c r="D24" s="2">
        <v>0.112931042</v>
      </c>
      <c r="E24" s="9">
        <v>-1.9129157000000001E-2</v>
      </c>
      <c r="F24" s="3"/>
      <c r="G24" s="3">
        <f t="shared" si="1"/>
        <v>5.64</v>
      </c>
      <c r="H24" s="3">
        <f t="shared" si="2"/>
        <v>1.2981101804908255</v>
      </c>
      <c r="I24" s="4">
        <f t="shared" si="3"/>
        <v>18.820878506085513</v>
      </c>
      <c r="J24" s="4">
        <f>IMABS('LoadResistor 2800 Ohm LossCalib'!G19)</f>
        <v>17.559999999999999</v>
      </c>
      <c r="K24" s="4">
        <f t="shared" si="4"/>
        <v>1.2608785060855148</v>
      </c>
      <c r="L24" s="4">
        <f t="shared" si="0"/>
        <v>7.3701460581092129E-2</v>
      </c>
      <c r="M24" s="4">
        <f t="shared" si="5"/>
        <v>1.1871770455044226</v>
      </c>
      <c r="N24" s="3">
        <f t="shared" si="6"/>
        <v>76.082065674497102</v>
      </c>
      <c r="O24" s="3">
        <f t="shared" si="7"/>
        <v>23.917934325502898</v>
      </c>
    </row>
    <row r="25" spans="1:15" x14ac:dyDescent="0.25">
      <c r="A25" s="2">
        <v>5930000</v>
      </c>
      <c r="B25" s="2">
        <v>-7.2718492999999995E-2</v>
      </c>
      <c r="C25" s="2">
        <v>9.8256178E-2</v>
      </c>
      <c r="D25" s="2">
        <v>0.11250463099999999</v>
      </c>
      <c r="E25" s="9">
        <v>-2.1962054000000002E-2</v>
      </c>
      <c r="F25" s="3"/>
      <c r="G25" s="3">
        <f t="shared" si="1"/>
        <v>5.93</v>
      </c>
      <c r="H25" s="3">
        <f t="shared" si="2"/>
        <v>1.2785233178582149</v>
      </c>
      <c r="I25" s="4">
        <f t="shared" si="3"/>
        <v>18.814170684567099</v>
      </c>
      <c r="J25" s="4">
        <f>IMABS('LoadResistor 2800 Ohm LossCalib'!G20)</f>
        <v>17.579999999999998</v>
      </c>
      <c r="K25" s="4">
        <f t="shared" si="4"/>
        <v>1.2341706845671006</v>
      </c>
      <c r="L25" s="4">
        <f t="shared" si="0"/>
        <v>6.5383103361903838E-2</v>
      </c>
      <c r="M25" s="4">
        <f t="shared" si="5"/>
        <v>1.1687875812051967</v>
      </c>
      <c r="N25" s="3">
        <f t="shared" si="6"/>
        <v>76.404905318593421</v>
      </c>
      <c r="O25" s="3">
        <f t="shared" si="7"/>
        <v>23.595094681406579</v>
      </c>
    </row>
    <row r="26" spans="1:15" x14ac:dyDescent="0.25">
      <c r="A26" s="2">
        <v>6220000</v>
      </c>
      <c r="B26" s="2">
        <v>-7.3703445000000006E-2</v>
      </c>
      <c r="C26" s="2">
        <v>8.9692138000000005E-2</v>
      </c>
      <c r="D26" s="2">
        <v>0.112082011</v>
      </c>
      <c r="E26" s="9">
        <v>-2.4837207E-2</v>
      </c>
      <c r="F26" s="3"/>
      <c r="G26" s="3">
        <f t="shared" si="1"/>
        <v>6.22</v>
      </c>
      <c r="H26" s="3">
        <f t="shared" si="2"/>
        <v>1.2626736839242927</v>
      </c>
      <c r="I26" s="4">
        <f t="shared" si="3"/>
        <v>18.801088410089399</v>
      </c>
      <c r="J26" s="4">
        <f>IMABS('LoadResistor 2800 Ohm LossCalib'!G21)</f>
        <v>17.53</v>
      </c>
      <c r="K26" s="4">
        <f t="shared" si="4"/>
        <v>1.2710884100893978</v>
      </c>
      <c r="L26" s="4">
        <f t="shared" si="0"/>
        <v>5.8927311015708063E-2</v>
      </c>
      <c r="M26" s="4">
        <f t="shared" si="5"/>
        <v>1.2121610990736897</v>
      </c>
      <c r="N26" s="3">
        <f t="shared" si="6"/>
        <v>75.645637999266441</v>
      </c>
      <c r="O26" s="3">
        <f t="shared" si="7"/>
        <v>24.354362000733559</v>
      </c>
    </row>
    <row r="27" spans="1:15" x14ac:dyDescent="0.25">
      <c r="A27" s="2">
        <v>6510000</v>
      </c>
      <c r="B27" s="2">
        <v>-7.4777357000000003E-2</v>
      </c>
      <c r="C27" s="2">
        <v>8.1796906000000003E-2</v>
      </c>
      <c r="D27" s="2">
        <v>0.111710935</v>
      </c>
      <c r="E27" s="2">
        <v>-2.7422027000000002E-2</v>
      </c>
      <c r="F27" s="3"/>
      <c r="G27" s="3">
        <f t="shared" si="1"/>
        <v>6.51</v>
      </c>
      <c r="H27" s="3">
        <f t="shared" si="2"/>
        <v>1.2492783690097047</v>
      </c>
      <c r="I27" s="4">
        <f t="shared" si="3"/>
        <v>18.783974649786906</v>
      </c>
      <c r="J27" s="4">
        <f>IMABS('LoadResistor 2800 Ohm LossCalib'!G22)</f>
        <v>17.52</v>
      </c>
      <c r="K27" s="4">
        <f t="shared" si="4"/>
        <v>1.2639746497869062</v>
      </c>
      <c r="L27" s="4">
        <f t="shared" si="0"/>
        <v>5.3672017930488744E-2</v>
      </c>
      <c r="M27" s="4">
        <f t="shared" si="5"/>
        <v>1.2103026318564174</v>
      </c>
      <c r="N27" s="3">
        <f t="shared" si="6"/>
        <v>75.678015804790078</v>
      </c>
      <c r="O27" s="3">
        <f t="shared" si="7"/>
        <v>24.321984195209922</v>
      </c>
    </row>
    <row r="28" spans="1:15" x14ac:dyDescent="0.25">
      <c r="A28" s="2">
        <v>6800000</v>
      </c>
      <c r="B28" s="2">
        <v>-7.6243191000000002E-2</v>
      </c>
      <c r="C28" s="2">
        <v>7.4603691E-2</v>
      </c>
      <c r="D28" s="2">
        <v>0.11126604599999999</v>
      </c>
      <c r="E28" s="9">
        <v>-3.0279840999999998E-2</v>
      </c>
      <c r="F28" s="3"/>
      <c r="G28" s="3">
        <f t="shared" si="1"/>
        <v>6.8</v>
      </c>
      <c r="H28" s="3">
        <f t="shared" si="2"/>
        <v>1.2388172135501627</v>
      </c>
      <c r="I28" s="4">
        <f t="shared" si="3"/>
        <v>18.762462736476607</v>
      </c>
      <c r="J28" s="4">
        <f>IMABS('LoadResistor 2800 Ohm LossCalib'!G23)</f>
        <v>17.53</v>
      </c>
      <c r="K28" s="4">
        <f t="shared" si="4"/>
        <v>1.2324627364766059</v>
      </c>
      <c r="L28" s="4">
        <f t="shared" si="0"/>
        <v>4.9700521567391839E-2</v>
      </c>
      <c r="M28" s="4">
        <f t="shared" si="5"/>
        <v>1.1827622149092141</v>
      </c>
      <c r="N28" s="3">
        <f t="shared" si="6"/>
        <v>76.159446398347768</v>
      </c>
      <c r="O28" s="3">
        <f t="shared" si="7"/>
        <v>23.840553601652232</v>
      </c>
    </row>
    <row r="29" spans="1:15" x14ac:dyDescent="0.25">
      <c r="A29" s="2">
        <v>7090000</v>
      </c>
      <c r="B29" s="2">
        <v>-7.7494389999999996E-2</v>
      </c>
      <c r="C29" s="2">
        <v>6.8158969E-2</v>
      </c>
      <c r="D29" s="2">
        <v>0.11007151</v>
      </c>
      <c r="E29" s="9">
        <v>-3.2830756000000003E-2</v>
      </c>
      <c r="F29" s="3"/>
      <c r="G29" s="3">
        <f t="shared" si="1"/>
        <v>7.09</v>
      </c>
      <c r="H29" s="3">
        <f t="shared" si="2"/>
        <v>1.2301611146312574</v>
      </c>
      <c r="I29" s="4">
        <f t="shared" si="3"/>
        <v>18.796368233788257</v>
      </c>
      <c r="J29" s="4">
        <f>IMABS('LoadResistor 2800 Ohm LossCalib'!G24)</f>
        <v>17.55</v>
      </c>
      <c r="K29" s="4">
        <f t="shared" si="4"/>
        <v>1.2463682337882567</v>
      </c>
      <c r="L29" s="4">
        <f t="shared" si="0"/>
        <v>4.6504920721312064E-2</v>
      </c>
      <c r="M29" s="4">
        <f t="shared" si="5"/>
        <v>1.1998633130669447</v>
      </c>
      <c r="N29" s="3">
        <f t="shared" si="6"/>
        <v>75.860145036682908</v>
      </c>
      <c r="O29" s="3">
        <f t="shared" si="7"/>
        <v>24.139854963317092</v>
      </c>
    </row>
    <row r="30" spans="1:15" x14ac:dyDescent="0.25">
      <c r="A30" s="2">
        <v>7380000</v>
      </c>
      <c r="B30" s="2">
        <v>-7.9119077999999995E-2</v>
      </c>
      <c r="C30" s="2">
        <v>6.2013704000000003E-2</v>
      </c>
      <c r="D30" s="2">
        <v>0.109280407</v>
      </c>
      <c r="E30" s="9">
        <v>-3.5193067000000001E-2</v>
      </c>
      <c r="F30" s="3"/>
      <c r="G30" s="3">
        <f t="shared" si="1"/>
        <v>7.38</v>
      </c>
      <c r="H30" s="3">
        <f t="shared" si="2"/>
        <v>1.2235223780501217</v>
      </c>
      <c r="I30" s="4">
        <f t="shared" si="3"/>
        <v>18.800595701265252</v>
      </c>
      <c r="J30" s="4">
        <f>IMABS('LoadResistor 2800 Ohm LossCalib'!G25)</f>
        <v>17.62</v>
      </c>
      <c r="K30" s="4">
        <f t="shared" si="4"/>
        <v>1.1805957012652506</v>
      </c>
      <c r="L30" s="4">
        <f t="shared" si="0"/>
        <v>4.4111010240524287E-2</v>
      </c>
      <c r="M30" s="4">
        <f t="shared" si="5"/>
        <v>1.1364846910247264</v>
      </c>
      <c r="N30" s="3">
        <f t="shared" si="6"/>
        <v>76.975324941455952</v>
      </c>
      <c r="O30" s="3">
        <f t="shared" si="7"/>
        <v>23.024675058544048</v>
      </c>
    </row>
    <row r="31" spans="1:15" x14ac:dyDescent="0.25">
      <c r="A31" s="2">
        <v>7670000</v>
      </c>
      <c r="B31" s="2">
        <v>-8.0987668999999998E-2</v>
      </c>
      <c r="C31" s="2">
        <v>5.5879819999999997E-2</v>
      </c>
      <c r="D31" s="2">
        <v>0.108571454</v>
      </c>
      <c r="E31" s="9">
        <v>-3.7592709000000002E-2</v>
      </c>
      <c r="F31" s="3"/>
      <c r="G31" s="3">
        <f t="shared" si="1"/>
        <v>7.67</v>
      </c>
      <c r="H31" s="3">
        <f t="shared" si="2"/>
        <v>1.2182660737691666</v>
      </c>
      <c r="I31" s="4">
        <f t="shared" si="3"/>
        <v>18.793940771551409</v>
      </c>
      <c r="J31" s="4">
        <f>IMABS('LoadResistor 2800 Ohm LossCalib'!G26)</f>
        <v>17.64</v>
      </c>
      <c r="K31" s="4">
        <f t="shared" si="4"/>
        <v>1.1539407715514081</v>
      </c>
      <c r="L31" s="4">
        <f t="shared" si="0"/>
        <v>4.2251327952919401E-2</v>
      </c>
      <c r="M31" s="4">
        <f t="shared" si="5"/>
        <v>1.1116894435984888</v>
      </c>
      <c r="N31" s="3">
        <f t="shared" si="6"/>
        <v>77.416058396658684</v>
      </c>
      <c r="O31" s="3">
        <f t="shared" si="7"/>
        <v>22.583941603341316</v>
      </c>
    </row>
    <row r="32" spans="1:15" x14ac:dyDescent="0.25">
      <c r="A32" s="2">
        <v>7960000</v>
      </c>
      <c r="B32" s="2">
        <v>-8.3949259999999998E-2</v>
      </c>
      <c r="C32" s="2">
        <v>5.0462330999999999E-2</v>
      </c>
      <c r="D32" s="2">
        <v>0.10771120300000001</v>
      </c>
      <c r="E32" s="9">
        <v>-3.9973522999999997E-2</v>
      </c>
      <c r="F32" s="3"/>
      <c r="G32" s="3">
        <f t="shared" si="1"/>
        <v>7.96</v>
      </c>
      <c r="H32" s="3">
        <f t="shared" si="2"/>
        <v>1.2171685166612165</v>
      </c>
      <c r="I32" s="4">
        <f t="shared" si="3"/>
        <v>18.794396968812997</v>
      </c>
      <c r="J32" s="4">
        <f>IMABS('LoadResistor 2800 Ohm LossCalib'!G27)</f>
        <v>17.59</v>
      </c>
      <c r="K32" s="4">
        <f t="shared" si="4"/>
        <v>1.204396968812997</v>
      </c>
      <c r="L32" s="4">
        <f t="shared" si="0"/>
        <v>4.1867044654132705E-2</v>
      </c>
      <c r="M32" s="4">
        <f t="shared" si="5"/>
        <v>1.1625299241588642</v>
      </c>
      <c r="N32" s="3">
        <f t="shared" si="6"/>
        <v>76.515074877028141</v>
      </c>
      <c r="O32" s="3">
        <f t="shared" si="7"/>
        <v>23.484925122971859</v>
      </c>
    </row>
    <row r="33" spans="1:15" x14ac:dyDescent="0.25">
      <c r="A33" s="2">
        <v>8250000</v>
      </c>
      <c r="B33" s="2">
        <v>-8.6195996999999996E-2</v>
      </c>
      <c r="C33" s="2">
        <v>4.5455109E-2</v>
      </c>
      <c r="D33" s="2">
        <v>0.106772795</v>
      </c>
      <c r="E33" s="9">
        <v>-4.2387869000000002E-2</v>
      </c>
      <c r="F33" s="3"/>
      <c r="G33" s="3">
        <f t="shared" si="1"/>
        <v>8.25</v>
      </c>
      <c r="H33" s="3">
        <f t="shared" si="2"/>
        <v>1.2159363371494154</v>
      </c>
      <c r="I33" s="4">
        <f t="shared" si="3"/>
        <v>18.79519478786878</v>
      </c>
      <c r="J33" s="4">
        <f>IMABS('LoadResistor 2800 Ohm LossCalib'!G28)</f>
        <v>17.579999999999998</v>
      </c>
      <c r="K33" s="4">
        <f t="shared" si="4"/>
        <v>1.2151947878687821</v>
      </c>
      <c r="L33" s="4">
        <f t="shared" si="0"/>
        <v>4.1437298243432556E-2</v>
      </c>
      <c r="M33" s="4">
        <f t="shared" si="5"/>
        <v>1.1737574896253495</v>
      </c>
      <c r="N33" s="3">
        <f t="shared" si="6"/>
        <v>76.31752032776788</v>
      </c>
      <c r="O33" s="3">
        <f t="shared" si="7"/>
        <v>23.68247967223212</v>
      </c>
    </row>
    <row r="34" spans="1:15" x14ac:dyDescent="0.25">
      <c r="A34" s="2">
        <v>8540000</v>
      </c>
      <c r="B34" s="2">
        <v>-8.9096552999999995E-2</v>
      </c>
      <c r="C34" s="2">
        <v>4.1290555E-2</v>
      </c>
      <c r="D34" s="2">
        <v>0.10583445399999999</v>
      </c>
      <c r="E34" s="9">
        <v>-4.4784795000000002E-2</v>
      </c>
      <c r="F34" s="3"/>
      <c r="G34" s="3">
        <f t="shared" si="1"/>
        <v>8.5399999999999991</v>
      </c>
      <c r="H34" s="3">
        <f t="shared" si="2"/>
        <v>1.2177849670954435</v>
      </c>
      <c r="I34" s="4">
        <f t="shared" si="3"/>
        <v>18.792086628696204</v>
      </c>
      <c r="J34" s="4">
        <f>IMABS('LoadResistor 2800 Ohm LossCalib'!G29)</f>
        <v>17.57</v>
      </c>
      <c r="K34" s="4">
        <f t="shared" si="4"/>
        <v>1.2220866286962035</v>
      </c>
      <c r="L34" s="4">
        <f t="shared" si="0"/>
        <v>4.2082707574596777E-2</v>
      </c>
      <c r="M34" s="4">
        <f t="shared" si="5"/>
        <v>1.1800039211216067</v>
      </c>
      <c r="N34" s="3">
        <f t="shared" si="6"/>
        <v>76.207832196621538</v>
      </c>
      <c r="O34" s="3">
        <f t="shared" si="7"/>
        <v>23.792167803378462</v>
      </c>
    </row>
    <row r="35" spans="1:15" x14ac:dyDescent="0.25">
      <c r="A35" s="2">
        <v>8830000</v>
      </c>
      <c r="B35" s="2">
        <v>-9.1912074999999996E-2</v>
      </c>
      <c r="C35" s="2">
        <v>3.7082395999999997E-2</v>
      </c>
      <c r="D35" s="2">
        <v>0.104942753</v>
      </c>
      <c r="E35" s="9">
        <v>-4.6965501999999999E-2</v>
      </c>
      <c r="F35" s="3"/>
      <c r="G35" s="3">
        <f t="shared" si="1"/>
        <v>8.83</v>
      </c>
      <c r="H35" s="3">
        <f t="shared" si="2"/>
        <v>1.2200286217371532</v>
      </c>
      <c r="I35" s="4">
        <f t="shared" si="3"/>
        <v>18.788099465421091</v>
      </c>
      <c r="J35" s="4">
        <f>IMABS('LoadResistor 2800 Ohm LossCalib'!G30)</f>
        <v>17.52</v>
      </c>
      <c r="K35" s="4">
        <f t="shared" si="4"/>
        <v>1.2680994654210913</v>
      </c>
      <c r="L35" s="4">
        <f t="shared" si="0"/>
        <v>4.2871366408238895E-2</v>
      </c>
      <c r="M35" s="4">
        <f t="shared" si="5"/>
        <v>1.2252280990128523</v>
      </c>
      <c r="N35" s="3">
        <f t="shared" si="6"/>
        <v>75.418378376373056</v>
      </c>
      <c r="O35" s="3">
        <f t="shared" si="7"/>
        <v>24.581621623626944</v>
      </c>
    </row>
    <row r="36" spans="1:15" x14ac:dyDescent="0.25">
      <c r="A36" s="2">
        <v>9120000</v>
      </c>
      <c r="B36" s="2">
        <v>-9.4830095000000003E-2</v>
      </c>
      <c r="C36" s="2">
        <v>3.3472875999999999E-2</v>
      </c>
      <c r="D36" s="2">
        <v>0.103922136</v>
      </c>
      <c r="E36" s="9">
        <v>-4.9223177E-2</v>
      </c>
      <c r="F36" s="3"/>
      <c r="G36" s="3">
        <f t="shared" si="1"/>
        <v>9.1199999999999992</v>
      </c>
      <c r="H36" s="3">
        <f t="shared" si="2"/>
        <v>1.223616453212456</v>
      </c>
      <c r="I36" s="4">
        <f t="shared" si="3"/>
        <v>18.786788205754533</v>
      </c>
      <c r="J36" s="4">
        <f>IMABS('LoadResistor 2800 Ohm LossCalib'!G31)</f>
        <v>17.54</v>
      </c>
      <c r="K36" s="4">
        <f t="shared" si="4"/>
        <v>1.2467882057545339</v>
      </c>
      <c r="L36" s="4">
        <f t="shared" si="0"/>
        <v>4.4144583412358558E-2</v>
      </c>
      <c r="M36" s="4">
        <f t="shared" si="5"/>
        <v>1.2026436223421753</v>
      </c>
      <c r="N36" s="3">
        <f t="shared" si="6"/>
        <v>75.811595682422038</v>
      </c>
      <c r="O36" s="3">
        <f t="shared" si="7"/>
        <v>24.188404317577962</v>
      </c>
    </row>
    <row r="37" spans="1:15" x14ac:dyDescent="0.25">
      <c r="A37" s="2">
        <v>9410000</v>
      </c>
      <c r="B37" s="2">
        <v>-9.8072147999999998E-2</v>
      </c>
      <c r="C37" s="2">
        <v>3.0164090000000001E-2</v>
      </c>
      <c r="D37" s="2">
        <v>0.10290981</v>
      </c>
      <c r="E37" s="9">
        <v>-5.1422715000000001E-2</v>
      </c>
      <c r="F37" s="3"/>
      <c r="G37" s="3">
        <f t="shared" si="1"/>
        <v>9.41</v>
      </c>
      <c r="H37" s="3">
        <f t="shared" si="2"/>
        <v>1.2286758062998708</v>
      </c>
      <c r="I37" s="4">
        <f t="shared" si="3"/>
        <v>18.782850910564783</v>
      </c>
      <c r="J37" s="4">
        <f>IMABS('LoadResistor 2800 Ohm LossCalib'!G32)</f>
        <v>17.559999999999999</v>
      </c>
      <c r="K37" s="4">
        <f t="shared" si="4"/>
        <v>1.2228509105647838</v>
      </c>
      <c r="L37" s="4">
        <f t="shared" si="0"/>
        <v>4.5964990514200672E-2</v>
      </c>
      <c r="M37" s="4">
        <f t="shared" si="5"/>
        <v>1.176885920050583</v>
      </c>
      <c r="N37" s="3">
        <f t="shared" si="6"/>
        <v>76.262564971392877</v>
      </c>
      <c r="O37" s="3">
        <f t="shared" si="7"/>
        <v>23.737435028607123</v>
      </c>
    </row>
    <row r="38" spans="1:15" x14ac:dyDescent="0.25">
      <c r="A38" s="2">
        <v>9700000</v>
      </c>
      <c r="B38" s="2">
        <v>-0.10197002400000001</v>
      </c>
      <c r="C38" s="2">
        <v>2.7064982000000001E-2</v>
      </c>
      <c r="D38" s="2">
        <v>0.10173241700000001</v>
      </c>
      <c r="E38" s="9">
        <v>-5.3446937E-2</v>
      </c>
      <c r="F38" s="3"/>
      <c r="G38" s="3">
        <f t="shared" si="1"/>
        <v>9.6999999999999993</v>
      </c>
      <c r="H38" s="3">
        <f t="shared" si="2"/>
        <v>1.2358877354621889</v>
      </c>
      <c r="I38" s="4">
        <f t="shared" si="3"/>
        <v>18.792267423389529</v>
      </c>
      <c r="J38" s="4">
        <f>IMABS('LoadResistor 2800 Ohm LossCalib'!G33)</f>
        <v>17.579999999999998</v>
      </c>
      <c r="K38" s="4">
        <f t="shared" si="4"/>
        <v>1.2122674233895303</v>
      </c>
      <c r="L38" s="4">
        <f t="shared" si="0"/>
        <v>4.8609736399622405E-2</v>
      </c>
      <c r="M38" s="4">
        <f t="shared" si="5"/>
        <v>1.1636576869899078</v>
      </c>
      <c r="N38" s="3">
        <f t="shared" si="6"/>
        <v>76.495208252387314</v>
      </c>
      <c r="O38" s="3">
        <f t="shared" si="7"/>
        <v>23.504791747612686</v>
      </c>
    </row>
    <row r="39" spans="1:15" x14ac:dyDescent="0.25">
      <c r="A39" s="2">
        <v>9990000</v>
      </c>
      <c r="B39" s="2">
        <v>-0.10529717</v>
      </c>
      <c r="C39" s="2">
        <v>2.4770164000000001E-2</v>
      </c>
      <c r="D39" s="2">
        <v>0.10060617299999999</v>
      </c>
      <c r="E39" s="9">
        <v>-5.5630058000000003E-2</v>
      </c>
      <c r="F39" s="3"/>
      <c r="G39" s="3">
        <f t="shared" si="1"/>
        <v>9.99</v>
      </c>
      <c r="H39" s="3">
        <f t="shared" si="2"/>
        <v>1.2425834221484848</v>
      </c>
      <c r="I39" s="4">
        <f t="shared" si="3"/>
        <v>18.788899343490158</v>
      </c>
      <c r="J39" s="4">
        <f>IMABS('LoadResistor 2800 Ohm LossCalib'!G34)</f>
        <v>17.61</v>
      </c>
      <c r="K39" s="4">
        <f t="shared" si="4"/>
        <v>1.1788993434901585</v>
      </c>
      <c r="L39" s="4">
        <f t="shared" si="0"/>
        <v>5.1116682553946975E-2</v>
      </c>
      <c r="M39" s="4">
        <f t="shared" si="5"/>
        <v>1.1277826609362114</v>
      </c>
      <c r="N39" s="3">
        <f t="shared" si="6"/>
        <v>77.129716294885313</v>
      </c>
      <c r="O39" s="3">
        <f t="shared" si="7"/>
        <v>22.870283705114687</v>
      </c>
    </row>
    <row r="40" spans="1:15" x14ac:dyDescent="0.25">
      <c r="A40" s="2">
        <v>10280000</v>
      </c>
      <c r="B40" s="2">
        <v>-0.10848806</v>
      </c>
      <c r="C40" s="2">
        <v>2.2844644000000001E-2</v>
      </c>
      <c r="D40" s="2">
        <v>9.9318063999999998E-2</v>
      </c>
      <c r="E40" s="9">
        <v>-5.7611856000000003E-2</v>
      </c>
      <c r="F40" s="3"/>
      <c r="G40" s="3">
        <f t="shared" si="1"/>
        <v>10.28</v>
      </c>
      <c r="H40" s="3">
        <f t="shared" si="2"/>
        <v>1.2493827794792332</v>
      </c>
      <c r="I40" s="4">
        <f t="shared" si="3"/>
        <v>18.799790344632996</v>
      </c>
      <c r="J40" s="4">
        <f>IMABS('LoadResistor 2800 Ohm LossCalib'!G35)</f>
        <v>17.59</v>
      </c>
      <c r="K40" s="4">
        <f t="shared" si="4"/>
        <v>1.2097903446329958</v>
      </c>
      <c r="L40" s="4">
        <f t="shared" si="0"/>
        <v>5.3712250080410945E-2</v>
      </c>
      <c r="M40" s="4">
        <f t="shared" si="5"/>
        <v>1.1560780945525848</v>
      </c>
      <c r="N40" s="3">
        <f t="shared" si="6"/>
        <v>76.628829280355532</v>
      </c>
      <c r="O40" s="3">
        <f t="shared" si="7"/>
        <v>23.371170719644468</v>
      </c>
    </row>
    <row r="41" spans="1:15" x14ac:dyDescent="0.25">
      <c r="A41" s="2">
        <v>10570000</v>
      </c>
      <c r="B41" s="2">
        <v>-0.112077891</v>
      </c>
      <c r="C41" s="2">
        <v>2.1328652E-2</v>
      </c>
      <c r="D41" s="2">
        <v>9.8153978000000003E-2</v>
      </c>
      <c r="E41" s="9">
        <v>-5.9597745000000001E-2</v>
      </c>
      <c r="F41" s="3"/>
      <c r="G41" s="3">
        <f t="shared" si="1"/>
        <v>10.57</v>
      </c>
      <c r="H41" s="3">
        <f t="shared" si="2"/>
        <v>1.2575638459720149</v>
      </c>
      <c r="I41" s="4">
        <f t="shared" si="3"/>
        <v>18.798838126473154</v>
      </c>
      <c r="J41" s="4">
        <f>IMABS('LoadResistor 2800 Ohm LossCalib'!G36)</f>
        <v>17.579999999999998</v>
      </c>
      <c r="K41" s="4">
        <f t="shared" si="4"/>
        <v>1.2188381264731554</v>
      </c>
      <c r="L41" s="4">
        <f t="shared" si="0"/>
        <v>5.6900482509235698E-2</v>
      </c>
      <c r="M41" s="4">
        <f t="shared" si="5"/>
        <v>1.1619376439639197</v>
      </c>
      <c r="N41" s="3">
        <f t="shared" si="6"/>
        <v>76.525510527421403</v>
      </c>
      <c r="O41" s="3">
        <f t="shared" si="7"/>
        <v>23.474489472578597</v>
      </c>
    </row>
    <row r="42" spans="1:15" x14ac:dyDescent="0.25">
      <c r="A42" s="2">
        <v>10860000</v>
      </c>
      <c r="B42" s="2">
        <v>-0.11528059</v>
      </c>
      <c r="C42" s="2">
        <v>2.0409401000000001E-2</v>
      </c>
      <c r="D42" s="2">
        <v>9.6830464000000005E-2</v>
      </c>
      <c r="E42" s="9">
        <v>-6.1558026000000002E-2</v>
      </c>
      <c r="F42" s="3"/>
      <c r="G42" s="3">
        <f t="shared" si="1"/>
        <v>10.86</v>
      </c>
      <c r="H42" s="3">
        <f t="shared" si="2"/>
        <v>1.2651937073657462</v>
      </c>
      <c r="I42" s="4">
        <f t="shared" si="3"/>
        <v>18.805616752862292</v>
      </c>
      <c r="J42" s="4">
        <f>IMABS('LoadResistor 2800 Ohm LossCalib'!G37)</f>
        <v>17.579999999999998</v>
      </c>
      <c r="K42" s="4">
        <f t="shared" si="4"/>
        <v>1.2256167528622939</v>
      </c>
      <c r="L42" s="4">
        <f t="shared" si="0"/>
        <v>5.9936784534732716E-2</v>
      </c>
      <c r="M42" s="4">
        <f t="shared" si="5"/>
        <v>1.1656799683275612</v>
      </c>
      <c r="N42" s="3">
        <f t="shared" si="6"/>
        <v>76.459596742807264</v>
      </c>
      <c r="O42" s="3">
        <f t="shared" si="7"/>
        <v>23.540403257192736</v>
      </c>
    </row>
    <row r="43" spans="1:15" x14ac:dyDescent="0.25">
      <c r="A43" s="2">
        <v>11150000</v>
      </c>
      <c r="B43" s="2">
        <v>-0.118426121</v>
      </c>
      <c r="C43" s="2">
        <v>1.9801346000000001E-2</v>
      </c>
      <c r="D43" s="2">
        <v>9.5559656000000007E-2</v>
      </c>
      <c r="E43" s="9">
        <v>-6.3380046999999995E-2</v>
      </c>
      <c r="F43" s="3"/>
      <c r="G43" s="3">
        <f t="shared" si="1"/>
        <v>11.15</v>
      </c>
      <c r="H43" s="3">
        <f t="shared" si="2"/>
        <v>1.2729084437449398</v>
      </c>
      <c r="I43" s="4">
        <f t="shared" si="3"/>
        <v>18.811179029798154</v>
      </c>
      <c r="J43" s="4">
        <f>IMABS('LoadResistor 2800 Ohm LossCalib'!G38)</f>
        <v>17.63</v>
      </c>
      <c r="K43" s="4">
        <f t="shared" si="4"/>
        <v>1.1811790297981553</v>
      </c>
      <c r="L43" s="4">
        <f t="shared" si="0"/>
        <v>6.3067253680659033E-2</v>
      </c>
      <c r="M43" s="4">
        <f t="shared" si="5"/>
        <v>1.1181117761174961</v>
      </c>
      <c r="N43" s="3">
        <f t="shared" si="6"/>
        <v>77.301660390586832</v>
      </c>
      <c r="O43" s="3">
        <f t="shared" si="7"/>
        <v>22.698339609413168</v>
      </c>
    </row>
    <row r="44" spans="1:15" x14ac:dyDescent="0.25">
      <c r="A44" s="2">
        <v>11440000</v>
      </c>
      <c r="B44" s="2">
        <v>-0.121483691</v>
      </c>
      <c r="C44" s="2">
        <v>1.8652454999999998E-2</v>
      </c>
      <c r="D44" s="2">
        <v>9.4338438999999996E-2</v>
      </c>
      <c r="E44" s="9">
        <v>-6.5273082999999996E-2</v>
      </c>
      <c r="F44" s="3"/>
      <c r="G44" s="3">
        <f t="shared" si="1"/>
        <v>11.44</v>
      </c>
      <c r="H44" s="3">
        <f t="shared" si="2"/>
        <v>1.2802606507865755</v>
      </c>
      <c r="I44" s="4">
        <f t="shared" si="3"/>
        <v>18.807336680690952</v>
      </c>
      <c r="J44" s="4">
        <f>IMABS('LoadResistor 2800 Ohm LossCalib'!G39)</f>
        <v>17.62</v>
      </c>
      <c r="K44" s="4">
        <f t="shared" si="4"/>
        <v>1.1873366806909509</v>
      </c>
      <c r="L44" s="4">
        <f t="shared" si="0"/>
        <v>6.6105970214634754E-2</v>
      </c>
      <c r="M44" s="4">
        <f t="shared" si="5"/>
        <v>1.1212307104763162</v>
      </c>
      <c r="N44" s="3">
        <f t="shared" si="6"/>
        <v>77.24616526885508</v>
      </c>
      <c r="O44" s="3">
        <f t="shared" si="7"/>
        <v>22.75383473114492</v>
      </c>
    </row>
    <row r="45" spans="1:15" x14ac:dyDescent="0.25">
      <c r="A45" s="2">
        <v>11730000</v>
      </c>
      <c r="B45" s="2">
        <v>-0.124693684</v>
      </c>
      <c r="C45" s="2">
        <v>1.7618501000000002E-2</v>
      </c>
      <c r="D45" s="2">
        <v>9.3038766999999994E-2</v>
      </c>
      <c r="E45" s="9">
        <v>-6.7151427E-2</v>
      </c>
      <c r="F45" s="3"/>
      <c r="G45" s="3">
        <f t="shared" si="1"/>
        <v>11.73</v>
      </c>
      <c r="H45" s="3">
        <f t="shared" si="2"/>
        <v>1.2881520945172047</v>
      </c>
      <c r="I45" s="4">
        <f t="shared" si="3"/>
        <v>18.805617745928551</v>
      </c>
      <c r="J45" s="4">
        <f>IMABS('LoadResistor 2800 Ohm LossCalib'!G40)</f>
        <v>17.55</v>
      </c>
      <c r="K45" s="4">
        <f t="shared" si="4"/>
        <v>1.25561774592855</v>
      </c>
      <c r="L45" s="4">
        <f t="shared" si="0"/>
        <v>6.9426423292997558E-2</v>
      </c>
      <c r="M45" s="4">
        <f t="shared" si="5"/>
        <v>1.1861913226355525</v>
      </c>
      <c r="N45" s="3">
        <f t="shared" si="6"/>
        <v>76.099336062852913</v>
      </c>
      <c r="O45" s="3">
        <f t="shared" si="7"/>
        <v>23.900663937147087</v>
      </c>
    </row>
    <row r="46" spans="1:15" x14ac:dyDescent="0.25">
      <c r="A46" s="2">
        <v>12020000</v>
      </c>
      <c r="B46" s="2">
        <v>-0.128355726</v>
      </c>
      <c r="C46" s="2">
        <v>1.7217777E-2</v>
      </c>
      <c r="D46" s="2">
        <v>9.1609381000000004E-2</v>
      </c>
      <c r="E46" s="9">
        <v>-6.9122462999999995E-2</v>
      </c>
      <c r="F46" s="3"/>
      <c r="G46" s="3">
        <f t="shared" si="1"/>
        <v>12.02</v>
      </c>
      <c r="H46" s="3">
        <f t="shared" si="2"/>
        <v>1.297544362804989</v>
      </c>
      <c r="I46" s="4">
        <f t="shared" si="3"/>
        <v>18.804078416358969</v>
      </c>
      <c r="J46" s="4">
        <f>IMABS('LoadResistor 2800 Ohm LossCalib'!G41)</f>
        <v>17.63</v>
      </c>
      <c r="K46" s="4">
        <f t="shared" si="4"/>
        <v>1.1740784163589701</v>
      </c>
      <c r="L46" s="4">
        <f t="shared" si="0"/>
        <v>7.3456051300078706E-2</v>
      </c>
      <c r="M46" s="4">
        <f t="shared" si="5"/>
        <v>1.1006223650588915</v>
      </c>
      <c r="N46" s="3">
        <f t="shared" si="6"/>
        <v>77.613588462177006</v>
      </c>
      <c r="O46" s="3">
        <f t="shared" si="7"/>
        <v>22.386411537822994</v>
      </c>
    </row>
    <row r="47" spans="1:15" x14ac:dyDescent="0.25">
      <c r="A47" s="2">
        <v>12310000</v>
      </c>
      <c r="B47" s="2">
        <v>-0.13204516399999999</v>
      </c>
      <c r="C47" s="2">
        <v>1.7295397000000001E-2</v>
      </c>
      <c r="D47" s="2">
        <v>9.0170084999999997E-2</v>
      </c>
      <c r="E47" s="9">
        <v>-7.1019216999999996E-2</v>
      </c>
      <c r="F47" s="3"/>
      <c r="G47" s="3">
        <f t="shared" si="1"/>
        <v>12.31</v>
      </c>
      <c r="H47" s="3">
        <f t="shared" si="2"/>
        <v>1.3072655451704682</v>
      </c>
      <c r="I47" s="4">
        <f t="shared" si="3"/>
        <v>18.802700311510879</v>
      </c>
      <c r="J47" s="4">
        <f>IMABS('LoadResistor 2800 Ohm LossCalib'!G42)</f>
        <v>17.579999999999998</v>
      </c>
      <c r="K47" s="4">
        <f t="shared" si="4"/>
        <v>1.2227003115108808</v>
      </c>
      <c r="L47" s="4">
        <f t="shared" si="0"/>
        <v>7.7713552299224442E-2</v>
      </c>
      <c r="M47" s="4">
        <f t="shared" si="5"/>
        <v>1.1449867592116563</v>
      </c>
      <c r="N47" s="3">
        <f t="shared" si="6"/>
        <v>76.824779791279852</v>
      </c>
      <c r="O47" s="3">
        <f t="shared" si="7"/>
        <v>23.175220208720148</v>
      </c>
    </row>
    <row r="48" spans="1:15" x14ac:dyDescent="0.25">
      <c r="A48" s="2">
        <v>12600000</v>
      </c>
      <c r="B48" s="2">
        <v>-0.13578701000000001</v>
      </c>
      <c r="C48" s="2">
        <v>1.79139E-2</v>
      </c>
      <c r="D48" s="2">
        <v>8.8698148000000004E-2</v>
      </c>
      <c r="E48" s="9">
        <v>-7.2718932999999999E-2</v>
      </c>
      <c r="F48" s="3"/>
      <c r="G48" s="3">
        <f t="shared" si="1"/>
        <v>12.6</v>
      </c>
      <c r="H48" s="3">
        <f t="shared" si="2"/>
        <v>1.3173992820977178</v>
      </c>
      <c r="I48" s="4">
        <f t="shared" si="3"/>
        <v>18.808957879780063</v>
      </c>
      <c r="J48" s="4">
        <f>IMABS('LoadResistor 2800 Ohm LossCalib'!G43)</f>
        <v>17.579999999999998</v>
      </c>
      <c r="K48" s="4">
        <f t="shared" si="4"/>
        <v>1.2289578797800651</v>
      </c>
      <c r="L48" s="4">
        <f t="shared" si="0"/>
        <v>8.2243224096582371E-2</v>
      </c>
      <c r="M48" s="4">
        <f t="shared" si="5"/>
        <v>1.1467146556834826</v>
      </c>
      <c r="N48" s="3">
        <f t="shared" si="6"/>
        <v>76.794220143903161</v>
      </c>
      <c r="O48" s="3">
        <f t="shared" si="7"/>
        <v>23.205779856096839</v>
      </c>
    </row>
    <row r="49" spans="1:15" x14ac:dyDescent="0.25">
      <c r="A49" s="2">
        <v>12890000</v>
      </c>
      <c r="B49" s="2">
        <v>-0.13946008600000001</v>
      </c>
      <c r="C49" s="2">
        <v>1.8708022000000001E-2</v>
      </c>
      <c r="D49" s="2">
        <v>8.7141900999999994E-2</v>
      </c>
      <c r="E49" s="9">
        <v>-7.4506416000000006E-2</v>
      </c>
      <c r="F49" s="3"/>
      <c r="G49" s="3">
        <f t="shared" si="1"/>
        <v>12.89</v>
      </c>
      <c r="H49" s="3">
        <f t="shared" si="2"/>
        <v>1.3275010286446263</v>
      </c>
      <c r="I49" s="4">
        <f t="shared" si="3"/>
        <v>18.812421539288287</v>
      </c>
      <c r="J49" s="4">
        <f>IMABS('LoadResistor 2800 Ohm LossCalib'!G44)</f>
        <v>17.54</v>
      </c>
      <c r="K49" s="4">
        <f t="shared" si="4"/>
        <v>1.2724215392882883</v>
      </c>
      <c r="L49" s="4">
        <f t="shared" si="0"/>
        <v>8.6849055771658773E-2</v>
      </c>
      <c r="M49" s="4">
        <f t="shared" si="5"/>
        <v>1.1855724835166295</v>
      </c>
      <c r="N49" s="3">
        <f t="shared" si="6"/>
        <v>76.110180456099883</v>
      </c>
      <c r="O49" s="3">
        <f t="shared" si="7"/>
        <v>23.889819543900117</v>
      </c>
    </row>
    <row r="50" spans="1:15" x14ac:dyDescent="0.25">
      <c r="A50" s="2">
        <v>13180000</v>
      </c>
      <c r="B50" s="2">
        <v>-0.142916932</v>
      </c>
      <c r="C50" s="2">
        <v>2.0257199E-2</v>
      </c>
      <c r="D50" s="2">
        <v>8.5521817E-2</v>
      </c>
      <c r="E50" s="9">
        <v>-7.6097972E-2</v>
      </c>
      <c r="F50" s="3"/>
      <c r="G50" s="3">
        <f t="shared" si="1"/>
        <v>13.18</v>
      </c>
      <c r="H50" s="3">
        <f t="shared" si="2"/>
        <v>1.3373918323753506</v>
      </c>
      <c r="I50" s="4">
        <f t="shared" si="3"/>
        <v>18.825668677931738</v>
      </c>
      <c r="J50" s="4">
        <f>IMABS('LoadResistor 2800 Ohm LossCalib'!G45)</f>
        <v>17.579999999999998</v>
      </c>
      <c r="K50" s="4">
        <f t="shared" si="4"/>
        <v>1.2456686779317394</v>
      </c>
      <c r="L50" s="4">
        <f t="shared" si="0"/>
        <v>9.1443863671497858E-2</v>
      </c>
      <c r="M50" s="4">
        <f t="shared" si="5"/>
        <v>1.1542248142602416</v>
      </c>
      <c r="N50" s="3">
        <f t="shared" si="6"/>
        <v>76.661536351382011</v>
      </c>
      <c r="O50" s="3">
        <f t="shared" si="7"/>
        <v>23.338463648617989</v>
      </c>
    </row>
    <row r="51" spans="1:15" x14ac:dyDescent="0.25">
      <c r="A51" s="2">
        <v>13470000</v>
      </c>
      <c r="B51" s="2">
        <v>-0.14594016900000001</v>
      </c>
      <c r="C51" s="2">
        <v>2.2016923000000001E-2</v>
      </c>
      <c r="D51" s="2">
        <v>8.4001846000000005E-2</v>
      </c>
      <c r="E51" s="9">
        <v>-7.7709904999999996E-2</v>
      </c>
      <c r="F51" s="3"/>
      <c r="G51" s="3">
        <f t="shared" si="1"/>
        <v>13.47</v>
      </c>
      <c r="H51" s="3">
        <f t="shared" si="2"/>
        <v>1.3462931379095082</v>
      </c>
      <c r="I51" s="4">
        <f t="shared" si="3"/>
        <v>18.828898718690592</v>
      </c>
      <c r="J51" s="4">
        <f>IMABS('LoadResistor 2800 Ohm LossCalib'!G46)</f>
        <v>17.559999999999999</v>
      </c>
      <c r="K51" s="4">
        <f t="shared" si="4"/>
        <v>1.2688987186905933</v>
      </c>
      <c r="L51" s="4">
        <f t="shared" si="0"/>
        <v>9.5649173829017789E-2</v>
      </c>
      <c r="M51" s="4">
        <f t="shared" si="5"/>
        <v>1.1732495448615756</v>
      </c>
      <c r="N51" s="3">
        <f t="shared" si="6"/>
        <v>76.326446840420829</v>
      </c>
      <c r="O51" s="3">
        <f t="shared" si="7"/>
        <v>23.673553159579171</v>
      </c>
    </row>
    <row r="52" spans="1:15" x14ac:dyDescent="0.25">
      <c r="A52" s="2">
        <v>13760000</v>
      </c>
      <c r="B52" s="2">
        <v>-0.14867115</v>
      </c>
      <c r="C52" s="2">
        <v>2.4351790000000002E-2</v>
      </c>
      <c r="D52" s="2">
        <v>8.2436575999999998E-2</v>
      </c>
      <c r="E52" s="9">
        <v>-7.9331174000000004E-2</v>
      </c>
      <c r="F52" s="3"/>
      <c r="G52" s="3">
        <f t="shared" si="1"/>
        <v>13.76</v>
      </c>
      <c r="H52" s="3">
        <f t="shared" si="2"/>
        <v>1.3547482841920602</v>
      </c>
      <c r="I52" s="4">
        <f t="shared" si="3"/>
        <v>18.830860923535251</v>
      </c>
      <c r="J52" s="4">
        <f>IMABS('LoadResistor 2800 Ohm LossCalib'!G47)</f>
        <v>17.559999999999999</v>
      </c>
      <c r="K52" s="4">
        <f t="shared" si="4"/>
        <v>1.2708609235352526</v>
      </c>
      <c r="L52" s="4">
        <f t="shared" si="0"/>
        <v>9.9703772615762368E-2</v>
      </c>
      <c r="M52" s="4">
        <f t="shared" si="5"/>
        <v>1.1711571509194902</v>
      </c>
      <c r="N52" s="3">
        <f t="shared" si="6"/>
        <v>76.363229134481841</v>
      </c>
      <c r="O52" s="3">
        <f t="shared" si="7"/>
        <v>23.636770865518159</v>
      </c>
    </row>
    <row r="53" spans="1:15" x14ac:dyDescent="0.25">
      <c r="A53" s="2">
        <v>14050000</v>
      </c>
      <c r="B53" s="2">
        <v>-0.15141275500000001</v>
      </c>
      <c r="C53" s="2">
        <v>2.6905142999999999E-2</v>
      </c>
      <c r="D53" s="2">
        <v>8.0709173999999995E-2</v>
      </c>
      <c r="E53" s="9">
        <v>-8.0858400999999996E-2</v>
      </c>
      <c r="F53" s="3"/>
      <c r="G53" s="3">
        <f t="shared" si="1"/>
        <v>14.05</v>
      </c>
      <c r="H53" s="3">
        <f t="shared" si="2"/>
        <v>1.3634644859131702</v>
      </c>
      <c r="I53" s="4">
        <f t="shared" si="3"/>
        <v>18.843212119496975</v>
      </c>
      <c r="J53" s="4">
        <f>IMABS('LoadResistor 2800 Ohm LossCalib'!G48)</f>
        <v>17.61</v>
      </c>
      <c r="K53" s="4">
        <f t="shared" si="4"/>
        <v>1.2332121194969758</v>
      </c>
      <c r="L53" s="4">
        <f t="shared" si="0"/>
        <v>0.10394340004424275</v>
      </c>
      <c r="M53" s="4">
        <f t="shared" si="5"/>
        <v>1.1292687194527331</v>
      </c>
      <c r="N53" s="3">
        <f t="shared" si="6"/>
        <v>77.103328747100562</v>
      </c>
      <c r="O53" s="3">
        <f t="shared" si="7"/>
        <v>22.896671252899438</v>
      </c>
    </row>
    <row r="54" spans="1:15" x14ac:dyDescent="0.25">
      <c r="A54" s="2">
        <v>14340000</v>
      </c>
      <c r="B54" s="2">
        <v>-0.15382769700000001</v>
      </c>
      <c r="C54" s="2">
        <v>2.9416119000000001E-2</v>
      </c>
      <c r="D54" s="2">
        <v>7.9064324000000005E-2</v>
      </c>
      <c r="E54" s="9">
        <v>-8.2314371999999997E-2</v>
      </c>
      <c r="F54" s="3"/>
      <c r="G54" s="3">
        <f t="shared" si="1"/>
        <v>14.34</v>
      </c>
      <c r="H54" s="3">
        <f t="shared" si="2"/>
        <v>1.3713963103378803</v>
      </c>
      <c r="I54" s="4">
        <f t="shared" si="3"/>
        <v>18.85161482147327</v>
      </c>
      <c r="J54" s="4">
        <f>IMABS('LoadResistor 2800 Ohm LossCalib'!G49)</f>
        <v>17.61</v>
      </c>
      <c r="K54" s="4">
        <f t="shared" si="4"/>
        <v>1.2416148214732701</v>
      </c>
      <c r="L54" s="4">
        <f t="shared" si="0"/>
        <v>0.1078531160753317</v>
      </c>
      <c r="M54" s="4">
        <f t="shared" si="5"/>
        <v>1.1337617053979383</v>
      </c>
      <c r="N54" s="3">
        <f t="shared" si="6"/>
        <v>77.023602880819325</v>
      </c>
      <c r="O54" s="3">
        <f t="shared" si="7"/>
        <v>22.976397119180675</v>
      </c>
    </row>
    <row r="55" spans="1:15" x14ac:dyDescent="0.25">
      <c r="A55" s="2">
        <v>14630000</v>
      </c>
      <c r="B55" s="2">
        <v>-0.15638349900000001</v>
      </c>
      <c r="C55" s="2">
        <v>3.2245796E-2</v>
      </c>
      <c r="D55" s="2">
        <v>7.7483608999999995E-2</v>
      </c>
      <c r="E55" s="9">
        <v>-8.3831041999999995E-2</v>
      </c>
      <c r="F55" s="3"/>
      <c r="G55" s="3">
        <f t="shared" si="1"/>
        <v>14.63</v>
      </c>
      <c r="H55" s="3">
        <f t="shared" si="2"/>
        <v>1.3800269634469147</v>
      </c>
      <c r="I55" s="4">
        <f t="shared" si="3"/>
        <v>18.850104817821645</v>
      </c>
      <c r="J55" s="4">
        <f>IMABS('LoadResistor 2800 Ohm LossCalib'!G50)</f>
        <v>17.579999999999998</v>
      </c>
      <c r="K55" s="4">
        <f t="shared" si="4"/>
        <v>1.2701048178216467</v>
      </c>
      <c r="L55" s="4">
        <f t="shared" si="0"/>
        <v>0.11216191248686302</v>
      </c>
      <c r="M55" s="4">
        <f t="shared" si="5"/>
        <v>1.1579429053347838</v>
      </c>
      <c r="N55" s="3">
        <f t="shared" si="6"/>
        <v>76.595932801589797</v>
      </c>
      <c r="O55" s="3">
        <f t="shared" si="7"/>
        <v>23.404067198410203</v>
      </c>
    </row>
    <row r="56" spans="1:15" x14ac:dyDescent="0.25">
      <c r="A56" s="2">
        <v>14920000</v>
      </c>
      <c r="B56" s="2">
        <v>-0.15847286499999999</v>
      </c>
      <c r="C56" s="2">
        <v>3.4782804E-2</v>
      </c>
      <c r="D56" s="2">
        <v>7.5812756999999995E-2</v>
      </c>
      <c r="E56" s="9">
        <v>-8.5264704999999996E-2</v>
      </c>
      <c r="F56" s="3"/>
      <c r="G56" s="3">
        <f t="shared" si="1"/>
        <v>14.92</v>
      </c>
      <c r="H56" s="3">
        <f t="shared" si="2"/>
        <v>1.3873332720170675</v>
      </c>
      <c r="I56" s="4">
        <f t="shared" si="3"/>
        <v>18.854676080756121</v>
      </c>
      <c r="J56" s="4">
        <f>IMABS('LoadResistor 2800 Ohm LossCalib'!G51)</f>
        <v>17.63</v>
      </c>
      <c r="K56" s="4">
        <f t="shared" si="4"/>
        <v>1.2246760807561223</v>
      </c>
      <c r="L56" s="4">
        <f t="shared" si="0"/>
        <v>0.11585308314303164</v>
      </c>
      <c r="M56" s="4">
        <f t="shared" si="5"/>
        <v>1.1088229976130908</v>
      </c>
      <c r="N56" s="3">
        <f t="shared" si="6"/>
        <v>77.46717168677182</v>
      </c>
      <c r="O56" s="3">
        <f t="shared" si="7"/>
        <v>22.53282831322818</v>
      </c>
    </row>
    <row r="57" spans="1:15" x14ac:dyDescent="0.25">
      <c r="A57" s="2">
        <v>15210000</v>
      </c>
      <c r="B57" s="2">
        <v>-0.16050209100000001</v>
      </c>
      <c r="C57" s="2">
        <v>3.8245491E-2</v>
      </c>
      <c r="D57" s="2">
        <v>7.4132933999999998E-2</v>
      </c>
      <c r="E57" s="9">
        <v>-8.6663872000000003E-2</v>
      </c>
      <c r="F57" s="3"/>
      <c r="G57" s="3">
        <f t="shared" si="1"/>
        <v>15.21</v>
      </c>
      <c r="H57" s="3">
        <f t="shared" si="2"/>
        <v>1.3951977485370068</v>
      </c>
      <c r="I57" s="4">
        <f t="shared" si="3"/>
        <v>18.858456113628968</v>
      </c>
      <c r="J57" s="4">
        <f>IMABS('LoadResistor 2800 Ohm LossCalib'!G52)</f>
        <v>17.62</v>
      </c>
      <c r="K57" s="4">
        <f t="shared" si="4"/>
        <v>1.2384561136289669</v>
      </c>
      <c r="L57" s="4">
        <f t="shared" si="0"/>
        <v>0.11986991447079701</v>
      </c>
      <c r="M57" s="4">
        <f t="shared" si="5"/>
        <v>1.1185861991581698</v>
      </c>
      <c r="N57" s="3">
        <f t="shared" si="6"/>
        <v>77.29321642289743</v>
      </c>
      <c r="O57" s="3">
        <f t="shared" si="7"/>
        <v>22.70678357710257</v>
      </c>
    </row>
    <row r="58" spans="1:15" x14ac:dyDescent="0.25">
      <c r="A58" s="2">
        <v>15500000</v>
      </c>
      <c r="B58" s="2">
        <v>-0.162067607</v>
      </c>
      <c r="C58" s="2">
        <v>4.0737487000000003E-2</v>
      </c>
      <c r="D58" s="2">
        <v>7.2357721E-2</v>
      </c>
      <c r="E58" s="9">
        <v>-8.8167756E-2</v>
      </c>
      <c r="F58" s="3"/>
      <c r="G58" s="3">
        <f t="shared" si="1"/>
        <v>15.5</v>
      </c>
      <c r="H58" s="3">
        <f t="shared" si="2"/>
        <v>1.4012748916160052</v>
      </c>
      <c r="I58" s="4">
        <f t="shared" si="3"/>
        <v>18.857496436712037</v>
      </c>
      <c r="J58" s="4">
        <f>IMABS('LoadResistor 2800 Ohm LossCalib'!G53)</f>
        <v>17.579999999999998</v>
      </c>
      <c r="K58" s="4">
        <f t="shared" si="4"/>
        <v>1.2774964367120383</v>
      </c>
      <c r="L58" s="4">
        <f t="shared" si="0"/>
        <v>0.12300427968467531</v>
      </c>
      <c r="M58" s="4">
        <f t="shared" si="5"/>
        <v>1.154492157027363</v>
      </c>
      <c r="N58" s="3">
        <f t="shared" si="6"/>
        <v>76.656817369834997</v>
      </c>
      <c r="O58" s="3">
        <f t="shared" si="7"/>
        <v>23.343182630165003</v>
      </c>
    </row>
    <row r="59" spans="1:15" x14ac:dyDescent="0.25">
      <c r="A59" s="2">
        <v>15790000</v>
      </c>
      <c r="B59" s="2">
        <v>-0.16408866599999999</v>
      </c>
      <c r="C59" s="2">
        <v>4.4654636999999997E-2</v>
      </c>
      <c r="D59" s="2">
        <v>7.0560701000000003E-2</v>
      </c>
      <c r="E59" s="9">
        <v>-8.9562691E-2</v>
      </c>
      <c r="F59" s="3"/>
      <c r="G59" s="3">
        <f t="shared" si="1"/>
        <v>15.79</v>
      </c>
      <c r="H59" s="3">
        <f t="shared" si="2"/>
        <v>1.4098018584414411</v>
      </c>
      <c r="I59" s="4">
        <f t="shared" si="3"/>
        <v>18.860470216702392</v>
      </c>
      <c r="J59" s="4">
        <f>IMABS('LoadResistor 2800 Ohm LossCalib'!G54)</f>
        <v>17.63</v>
      </c>
      <c r="K59" s="4">
        <f t="shared" si="4"/>
        <v>1.2304702167023933</v>
      </c>
      <c r="L59" s="4">
        <f t="shared" si="0"/>
        <v>0.12744599884107746</v>
      </c>
      <c r="M59" s="4">
        <f t="shared" si="5"/>
        <v>1.1030242178613159</v>
      </c>
      <c r="N59" s="3">
        <f t="shared" si="6"/>
        <v>77.570676363659146</v>
      </c>
      <c r="O59" s="3">
        <f t="shared" si="7"/>
        <v>22.429323636340854</v>
      </c>
    </row>
    <row r="60" spans="1:15" x14ac:dyDescent="0.25">
      <c r="A60" s="2">
        <v>16080000</v>
      </c>
      <c r="B60" s="2">
        <v>-0.165669918</v>
      </c>
      <c r="C60" s="2">
        <v>4.8390585E-2</v>
      </c>
      <c r="D60" s="2">
        <v>6.8725824000000005E-2</v>
      </c>
      <c r="E60" s="9">
        <v>-9.0902528999999996E-2</v>
      </c>
      <c r="F60" s="3"/>
      <c r="G60" s="3">
        <f t="shared" si="1"/>
        <v>16.079999999999998</v>
      </c>
      <c r="H60" s="3">
        <f t="shared" si="2"/>
        <v>1.4171886231778834</v>
      </c>
      <c r="I60" s="4">
        <f t="shared" si="3"/>
        <v>18.865075904329125</v>
      </c>
      <c r="J60" s="4">
        <f>IMABS('LoadResistor 2800 Ohm LossCalib'!G55)</f>
        <v>17.649999999999999</v>
      </c>
      <c r="K60" s="4">
        <f t="shared" si="4"/>
        <v>1.2150759043291259</v>
      </c>
      <c r="L60" s="4">
        <f t="shared" si="0"/>
        <v>0.13133434432310101</v>
      </c>
      <c r="M60" s="4">
        <f t="shared" si="5"/>
        <v>1.083741560006025</v>
      </c>
      <c r="N60" s="3">
        <f t="shared" si="6"/>
        <v>77.915855590692885</v>
      </c>
      <c r="O60" s="3">
        <f t="shared" si="7"/>
        <v>22.084144409307115</v>
      </c>
    </row>
    <row r="61" spans="1:15" x14ac:dyDescent="0.25">
      <c r="A61" s="2">
        <v>16370000</v>
      </c>
      <c r="B61" s="2">
        <v>-0.16720518400000001</v>
      </c>
      <c r="C61" s="2">
        <v>5.2421502000000002E-2</v>
      </c>
      <c r="D61" s="2">
        <v>6.6804997000000005E-2</v>
      </c>
      <c r="E61" s="9">
        <v>-9.21323E-2</v>
      </c>
      <c r="F61" s="3"/>
      <c r="G61" s="3">
        <f t="shared" si="1"/>
        <v>16.37</v>
      </c>
      <c r="H61" s="3">
        <f t="shared" si="2"/>
        <v>1.4249187517859219</v>
      </c>
      <c r="I61" s="4">
        <f t="shared" si="3"/>
        <v>18.876876987144076</v>
      </c>
      <c r="J61" s="4">
        <f>IMABS('LoadResistor 2800 Ohm LossCalib'!G56)</f>
        <v>17.579999999999998</v>
      </c>
      <c r="K61" s="4">
        <f t="shared" si="4"/>
        <v>1.2968769871440777</v>
      </c>
      <c r="L61" s="4">
        <f t="shared" si="0"/>
        <v>0.13544290714999724</v>
      </c>
      <c r="M61" s="4">
        <f t="shared" si="5"/>
        <v>1.1614340799940805</v>
      </c>
      <c r="N61" s="3">
        <f t="shared" si="6"/>
        <v>76.534384166313956</v>
      </c>
      <c r="O61" s="3">
        <f t="shared" si="7"/>
        <v>23.465615833686044</v>
      </c>
    </row>
    <row r="62" spans="1:15" x14ac:dyDescent="0.25">
      <c r="A62" s="2">
        <v>16660000</v>
      </c>
      <c r="B62" s="2">
        <v>-0.16830736299999999</v>
      </c>
      <c r="C62" s="2">
        <v>5.6965790000000002E-2</v>
      </c>
      <c r="D62" s="2">
        <v>6.5000540999999995E-2</v>
      </c>
      <c r="E62" s="9">
        <v>-9.3424983000000003E-2</v>
      </c>
      <c r="F62" s="3"/>
      <c r="G62" s="3">
        <f t="shared" si="1"/>
        <v>16.66</v>
      </c>
      <c r="H62" s="3">
        <f t="shared" si="2"/>
        <v>1.4321622413407031</v>
      </c>
      <c r="I62" s="4">
        <f t="shared" si="3"/>
        <v>18.876196505150983</v>
      </c>
      <c r="J62" s="4">
        <f>IMABS('LoadResistor 2800 Ohm LossCalib'!G57)</f>
        <v>17.53</v>
      </c>
      <c r="K62" s="4">
        <f t="shared" si="4"/>
        <v>1.3461965051509814</v>
      </c>
      <c r="L62" s="4">
        <f t="shared" si="0"/>
        <v>0.13932872988762016</v>
      </c>
      <c r="M62" s="4">
        <f t="shared" si="5"/>
        <v>1.2068677752633612</v>
      </c>
      <c r="N62" s="3">
        <f t="shared" si="6"/>
        <v>75.737893598460971</v>
      </c>
      <c r="O62" s="3">
        <f t="shared" si="7"/>
        <v>24.262106401539029</v>
      </c>
    </row>
    <row r="63" spans="1:15" x14ac:dyDescent="0.25">
      <c r="A63" s="2">
        <v>16950000</v>
      </c>
      <c r="B63" s="2">
        <v>-0.169292464</v>
      </c>
      <c r="C63" s="2">
        <v>6.1634610999999999E-2</v>
      </c>
      <c r="D63" s="2">
        <v>6.3032618999999998E-2</v>
      </c>
      <c r="E63" s="9">
        <v>-9.4664505999999995E-2</v>
      </c>
      <c r="F63" s="3"/>
      <c r="G63" s="3">
        <f t="shared" si="1"/>
        <v>16.95</v>
      </c>
      <c r="H63" s="3">
        <f t="shared" si="2"/>
        <v>1.4395097883956127</v>
      </c>
      <c r="I63" s="4">
        <f t="shared" si="3"/>
        <v>18.882510346253561</v>
      </c>
      <c r="J63" s="4">
        <f>IMABS('LoadResistor 2800 Ohm LossCalib'!G58)</f>
        <v>17.59</v>
      </c>
      <c r="K63" s="4">
        <f t="shared" si="4"/>
        <v>1.292510346253561</v>
      </c>
      <c r="L63" s="4">
        <f t="shared" si="0"/>
        <v>0.14330516395016907</v>
      </c>
      <c r="M63" s="4">
        <f t="shared" si="5"/>
        <v>1.149205182303392</v>
      </c>
      <c r="N63" s="3">
        <f t="shared" si="6"/>
        <v>76.750193975467056</v>
      </c>
      <c r="O63" s="3">
        <f t="shared" si="7"/>
        <v>23.249806024532944</v>
      </c>
    </row>
    <row r="64" spans="1:15" x14ac:dyDescent="0.25">
      <c r="A64" s="2">
        <v>17240000</v>
      </c>
      <c r="B64" s="2">
        <v>-0.16971644699999999</v>
      </c>
      <c r="C64" s="2">
        <v>6.6502540999999998E-2</v>
      </c>
      <c r="D64" s="2">
        <v>6.1087623000000001E-2</v>
      </c>
      <c r="E64" s="9">
        <v>-9.5853364999999996E-2</v>
      </c>
      <c r="F64" s="3"/>
      <c r="G64" s="3">
        <f t="shared" si="1"/>
        <v>17.239999999999998</v>
      </c>
      <c r="H64" s="3">
        <f t="shared" si="2"/>
        <v>1.4458271258616129</v>
      </c>
      <c r="I64" s="4">
        <f t="shared" si="3"/>
        <v>18.887520998023682</v>
      </c>
      <c r="J64" s="4">
        <f>IMABS('LoadResistor 2800 Ohm LossCalib'!G59)</f>
        <v>17.63</v>
      </c>
      <c r="K64" s="4">
        <f t="shared" si="4"/>
        <v>1.2575209980236828</v>
      </c>
      <c r="L64" s="4">
        <f t="shared" si="0"/>
        <v>0.14675154785291769</v>
      </c>
      <c r="M64" s="4">
        <f t="shared" si="5"/>
        <v>1.110769450170765</v>
      </c>
      <c r="N64" s="3">
        <f t="shared" si="6"/>
        <v>77.432459666340222</v>
      </c>
      <c r="O64" s="3">
        <f t="shared" si="7"/>
        <v>22.567540333659778</v>
      </c>
    </row>
    <row r="65" spans="1:15" x14ac:dyDescent="0.25">
      <c r="A65" s="2">
        <v>17530000</v>
      </c>
      <c r="B65" s="2">
        <v>-0.16975338700000001</v>
      </c>
      <c r="C65" s="2">
        <v>7.1384787000000005E-2</v>
      </c>
      <c r="D65" s="2">
        <v>5.9175579999999998E-2</v>
      </c>
      <c r="E65" s="9">
        <v>-9.6945254999999994E-2</v>
      </c>
      <c r="F65" s="3"/>
      <c r="G65" s="3">
        <f t="shared" si="1"/>
        <v>17.53</v>
      </c>
      <c r="H65" s="3">
        <f t="shared" si="2"/>
        <v>1.4514373677720995</v>
      </c>
      <c r="I65" s="4">
        <f t="shared" si="3"/>
        <v>18.894058546895828</v>
      </c>
      <c r="J65" s="4">
        <f>IMABS('LoadResistor 2800 Ohm LossCalib'!G60)</f>
        <v>17.62</v>
      </c>
      <c r="K65" s="4">
        <f t="shared" si="4"/>
        <v>1.2740585468958265</v>
      </c>
      <c r="L65" s="4">
        <f t="shared" si="0"/>
        <v>0.14983312423803508</v>
      </c>
      <c r="M65" s="4">
        <f t="shared" si="5"/>
        <v>1.1242254226577915</v>
      </c>
      <c r="N65" s="3">
        <f t="shared" si="6"/>
        <v>77.192917921183053</v>
      </c>
      <c r="O65" s="3">
        <f t="shared" si="7"/>
        <v>22.807082078816947</v>
      </c>
    </row>
    <row r="66" spans="1:15" x14ac:dyDescent="0.25">
      <c r="A66" s="2">
        <v>17820000</v>
      </c>
      <c r="B66" s="2">
        <v>-0.169508412</v>
      </c>
      <c r="C66" s="2">
        <v>7.6623394999999997E-2</v>
      </c>
      <c r="D66" s="2">
        <v>5.7187631000000003E-2</v>
      </c>
      <c r="E66" s="2">
        <v>-9.7977295000000006E-2</v>
      </c>
      <c r="F66" s="3"/>
      <c r="G66" s="3">
        <f t="shared" si="1"/>
        <v>17.82</v>
      </c>
      <c r="H66" s="3">
        <f t="shared" si="2"/>
        <v>1.4570693666275629</v>
      </c>
      <c r="I66" s="4">
        <f t="shared" si="3"/>
        <v>18.904222806886011</v>
      </c>
      <c r="J66" s="4">
        <f>IMABS('LoadResistor 2800 Ohm LossCalib'!G61)</f>
        <v>17.63</v>
      </c>
      <c r="K66" s="4">
        <f t="shared" si="4"/>
        <v>1.2742228068860122</v>
      </c>
      <c r="L66" s="4">
        <f t="shared" si="0"/>
        <v>0.15294615805478867</v>
      </c>
      <c r="M66" s="4">
        <f t="shared" si="5"/>
        <v>1.1212766488312236</v>
      </c>
      <c r="N66" s="3">
        <f t="shared" si="6"/>
        <v>77.245348186636562</v>
      </c>
      <c r="O66" s="3">
        <f t="shared" si="7"/>
        <v>22.754651813363438</v>
      </c>
    </row>
    <row r="67" spans="1:15" x14ac:dyDescent="0.25">
      <c r="A67" s="2">
        <v>18110000</v>
      </c>
      <c r="B67" s="2">
        <v>-0.168694764</v>
      </c>
      <c r="C67" s="2">
        <v>8.2159876000000007E-2</v>
      </c>
      <c r="D67" s="2">
        <v>5.5197617999999997E-2</v>
      </c>
      <c r="E67" s="9">
        <v>-9.9007665999999994E-2</v>
      </c>
      <c r="F67" s="3"/>
      <c r="G67" s="3">
        <f t="shared" si="1"/>
        <v>18.11</v>
      </c>
      <c r="H67" s="3">
        <f t="shared" si="2"/>
        <v>1.4619578233734698</v>
      </c>
      <c r="I67" s="4">
        <f t="shared" si="3"/>
        <v>18.911207014017553</v>
      </c>
      <c r="J67" s="4">
        <f>IMABS('LoadResistor 2800 Ohm LossCalib'!G62)</f>
        <v>17.559999999999999</v>
      </c>
      <c r="K67" s="4">
        <f t="shared" si="4"/>
        <v>1.3512070140175538</v>
      </c>
      <c r="L67" s="4">
        <f t="shared" si="0"/>
        <v>0.15566382239509391</v>
      </c>
      <c r="M67" s="4">
        <f t="shared" si="5"/>
        <v>1.1955431916224599</v>
      </c>
      <c r="N67" s="3">
        <f t="shared" si="6"/>
        <v>75.935644060607032</v>
      </c>
      <c r="O67" s="3">
        <f t="shared" si="7"/>
        <v>24.064355939392968</v>
      </c>
    </row>
    <row r="68" spans="1:15" x14ac:dyDescent="0.25">
      <c r="A68" s="2">
        <v>18400000</v>
      </c>
      <c r="B68" s="2">
        <v>-0.16775478399999999</v>
      </c>
      <c r="C68" s="2">
        <v>8.7745606000000004E-2</v>
      </c>
      <c r="D68" s="2">
        <v>5.3162916999999997E-2</v>
      </c>
      <c r="E68" s="9">
        <v>-9.9995902999999997E-2</v>
      </c>
      <c r="F68" s="3"/>
      <c r="G68" s="3">
        <f t="shared" si="1"/>
        <v>18.399999999999999</v>
      </c>
      <c r="H68" s="3">
        <f t="shared" si="2"/>
        <v>1.4670558175719215</v>
      </c>
      <c r="I68" s="4">
        <f t="shared" si="3"/>
        <v>18.91926495456201</v>
      </c>
      <c r="J68" s="4">
        <f>IMABS('LoadResistor 2800 Ohm LossCalib'!G63)</f>
        <v>17.62</v>
      </c>
      <c r="K68" s="4">
        <f t="shared" si="4"/>
        <v>1.299264954562009</v>
      </c>
      <c r="L68" s="4">
        <f t="shared" si="0"/>
        <v>0.15851321944377872</v>
      </c>
      <c r="M68" s="4">
        <f t="shared" si="5"/>
        <v>1.1407517351182301</v>
      </c>
      <c r="N68" s="3">
        <f t="shared" si="6"/>
        <v>76.899732039914554</v>
      </c>
      <c r="O68" s="3">
        <f t="shared" si="7"/>
        <v>23.100267960085446</v>
      </c>
    </row>
    <row r="69" spans="1:15" x14ac:dyDescent="0.25">
      <c r="A69" s="2">
        <v>18690000</v>
      </c>
      <c r="B69" s="2">
        <v>-0.16617388999999999</v>
      </c>
      <c r="C69" s="2">
        <v>9.3042172000000006E-2</v>
      </c>
      <c r="D69" s="2">
        <v>5.1113776E-2</v>
      </c>
      <c r="E69" s="9">
        <v>-0.10094373600000001</v>
      </c>
      <c r="F69" s="3"/>
      <c r="G69" s="3">
        <f t="shared" si="1"/>
        <v>18.690000000000001</v>
      </c>
      <c r="H69" s="3">
        <f t="shared" si="2"/>
        <v>1.4705035399411426</v>
      </c>
      <c r="I69" s="4">
        <f t="shared" si="3"/>
        <v>18.92713494912423</v>
      </c>
      <c r="J69" s="4">
        <f>IMABS('LoadResistor 2800 Ohm LossCalib'!G64)</f>
        <v>17.600000000000001</v>
      </c>
      <c r="K69" s="4">
        <f t="shared" si="4"/>
        <v>1.327134949124229</v>
      </c>
      <c r="L69" s="4">
        <f t="shared" si="0"/>
        <v>0.16044895388821484</v>
      </c>
      <c r="M69" s="4">
        <f t="shared" si="5"/>
        <v>1.1666859952360142</v>
      </c>
      <c r="N69" s="3">
        <f t="shared" si="6"/>
        <v>76.441887214719117</v>
      </c>
      <c r="O69" s="3">
        <f t="shared" si="7"/>
        <v>23.558112785280883</v>
      </c>
    </row>
    <row r="70" spans="1:15" x14ac:dyDescent="0.25">
      <c r="A70" s="2">
        <v>18980000</v>
      </c>
      <c r="B70" s="2">
        <v>-0.164185523</v>
      </c>
      <c r="C70" s="2">
        <v>9.8463891999999997E-2</v>
      </c>
      <c r="D70" s="2">
        <v>4.9084383000000002E-2</v>
      </c>
      <c r="E70" s="9">
        <v>-0.10194254599999999</v>
      </c>
      <c r="F70" s="3"/>
      <c r="G70" s="3">
        <f t="shared" si="1"/>
        <v>18.98</v>
      </c>
      <c r="H70" s="3">
        <f t="shared" si="2"/>
        <v>1.4735551700181901</v>
      </c>
      <c r="I70" s="4">
        <f t="shared" si="3"/>
        <v>18.927371263464323</v>
      </c>
      <c r="J70" s="4">
        <f>IMABS('LoadResistor 2800 Ohm LossCalib'!G65)</f>
        <v>17.63</v>
      </c>
      <c r="K70" s="4">
        <f t="shared" si="4"/>
        <v>1.2973712634643242</v>
      </c>
      <c r="L70" s="4">
        <f t="shared" si="0"/>
        <v>0.16216810732908177</v>
      </c>
      <c r="M70" s="4">
        <f t="shared" si="5"/>
        <v>1.1352031561352425</v>
      </c>
      <c r="N70" s="3">
        <f t="shared" si="6"/>
        <v>76.998042503988188</v>
      </c>
      <c r="O70" s="3">
        <f t="shared" si="7"/>
        <v>23.001957496011812</v>
      </c>
    </row>
    <row r="71" spans="1:15" x14ac:dyDescent="0.25">
      <c r="A71" s="2">
        <v>19270000</v>
      </c>
      <c r="B71" s="2">
        <v>-0.162134259</v>
      </c>
      <c r="C71" s="2">
        <v>0.103950507</v>
      </c>
      <c r="D71" s="2">
        <v>4.7062030999999997E-2</v>
      </c>
      <c r="E71" s="9">
        <v>-0.10281122400000001</v>
      </c>
      <c r="F71" s="3"/>
      <c r="G71" s="3">
        <f t="shared" si="1"/>
        <v>19.27</v>
      </c>
      <c r="H71" s="3">
        <f t="shared" si="2"/>
        <v>1.4770747267075164</v>
      </c>
      <c r="I71" s="4">
        <f t="shared" si="3"/>
        <v>18.932998606623883</v>
      </c>
      <c r="J71" s="4">
        <f>IMABS('LoadResistor 2800 Ohm LossCalib'!G66)</f>
        <v>17.600000000000001</v>
      </c>
      <c r="K71" s="4">
        <f t="shared" si="4"/>
        <v>1.3329986066238817</v>
      </c>
      <c r="L71" s="4">
        <f t="shared" si="0"/>
        <v>0.16415757974962028</v>
      </c>
      <c r="M71" s="4">
        <f t="shared" si="5"/>
        <v>1.1688410268742615</v>
      </c>
      <c r="N71" s="3">
        <f t="shared" si="6"/>
        <v>76.403965061157891</v>
      </c>
      <c r="O71" s="3">
        <f t="shared" si="7"/>
        <v>23.596034938842109</v>
      </c>
    </row>
    <row r="72" spans="1:15" x14ac:dyDescent="0.25">
      <c r="A72" s="2">
        <v>19560000</v>
      </c>
      <c r="B72" s="2">
        <v>-0.15949718600000001</v>
      </c>
      <c r="C72" s="2">
        <v>0.109552502</v>
      </c>
      <c r="D72" s="2">
        <v>4.4942232999999998E-2</v>
      </c>
      <c r="E72" s="9">
        <v>-0.10366258</v>
      </c>
      <c r="F72" s="3"/>
      <c r="G72" s="3">
        <f t="shared" si="1"/>
        <v>19.559999999999999</v>
      </c>
      <c r="H72" s="3">
        <f t="shared" si="2"/>
        <v>1.4798420959213712</v>
      </c>
      <c r="I72" s="4">
        <f t="shared" si="3"/>
        <v>18.93954182027823</v>
      </c>
      <c r="J72" s="4">
        <f>IMABS('LoadResistor 2800 Ohm LossCalib'!G67)</f>
        <v>17.54</v>
      </c>
      <c r="K72" s="4">
        <f t="shared" si="4"/>
        <v>1.3995418202782304</v>
      </c>
      <c r="L72" s="4">
        <f t="shared" ref="L72:L108" si="8">-10*LOG((1-IMABS(COMPLEX(B72,C72))^2))</f>
        <v>0.16572687436361064</v>
      </c>
      <c r="M72" s="4">
        <f t="shared" si="5"/>
        <v>1.2338149459146197</v>
      </c>
      <c r="N72" s="3">
        <f t="shared" si="6"/>
        <v>75.269408887743836</v>
      </c>
      <c r="O72" s="3">
        <f t="shared" si="7"/>
        <v>24.730591112256164</v>
      </c>
    </row>
    <row r="73" spans="1:15" x14ac:dyDescent="0.25">
      <c r="A73" s="2">
        <v>19850000</v>
      </c>
      <c r="B73" s="2">
        <v>-0.15649421499999999</v>
      </c>
      <c r="C73" s="2">
        <v>0.115204423</v>
      </c>
      <c r="D73" s="2">
        <v>4.2836546000000003E-2</v>
      </c>
      <c r="E73" s="9">
        <v>-0.104547388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1.482392863202584</v>
      </c>
      <c r="I73" s="4">
        <f t="shared" ref="I73:I108" si="11">IMABS(-20*LOG10(IMABS(COMPLEX(D73,E73))))</f>
        <v>18.939748937042925</v>
      </c>
      <c r="J73" s="4">
        <f>IMABS('LoadResistor 2800 Ohm LossCalib'!G68)</f>
        <v>17.600000000000001</v>
      </c>
      <c r="K73" s="4">
        <f t="shared" ref="K73:K108" si="12">I73-J73</f>
        <v>1.3397489370429234</v>
      </c>
      <c r="L73" s="4">
        <f t="shared" si="8"/>
        <v>0.16717721204578348</v>
      </c>
      <c r="M73" s="4">
        <f t="shared" ref="M73:M108" si="13">K73-L73</f>
        <v>1.1725717249971399</v>
      </c>
      <c r="N73" s="3">
        <f t="shared" ref="N73:N108" si="14">POWER(10,-M73/10) * 100</f>
        <v>76.33836032804281</v>
      </c>
      <c r="O73" s="3">
        <f t="shared" ref="O73:O108" si="15">100-N73</f>
        <v>23.66163967195719</v>
      </c>
    </row>
    <row r="74" spans="1:15" x14ac:dyDescent="0.25">
      <c r="A74" s="2">
        <v>20140000</v>
      </c>
      <c r="B74" s="2">
        <v>-0.15351335699999999</v>
      </c>
      <c r="C74" s="2">
        <v>0.120676934</v>
      </c>
      <c r="D74" s="2">
        <v>4.0672510000000002E-2</v>
      </c>
      <c r="E74" s="9">
        <v>-0.105214089</v>
      </c>
      <c r="F74" s="3"/>
      <c r="G74" s="3">
        <f t="shared" si="9"/>
        <v>20.14</v>
      </c>
      <c r="H74" s="3">
        <f t="shared" si="10"/>
        <v>1.4852969338700206</v>
      </c>
      <c r="I74" s="4">
        <f t="shared" si="11"/>
        <v>18.953675474840757</v>
      </c>
      <c r="J74" s="4">
        <f>IMABS('LoadResistor 2800 Ohm LossCalib'!G69)</f>
        <v>17.62</v>
      </c>
      <c r="K74" s="4">
        <f t="shared" si="12"/>
        <v>1.3336754748407564</v>
      </c>
      <c r="L74" s="4">
        <f t="shared" si="8"/>
        <v>0.16883292203352093</v>
      </c>
      <c r="M74" s="4">
        <f t="shared" si="13"/>
        <v>1.1648425528072355</v>
      </c>
      <c r="N74" s="3">
        <f t="shared" si="14"/>
        <v>76.474341260433917</v>
      </c>
      <c r="O74" s="3">
        <f t="shared" si="15"/>
        <v>23.525658739566083</v>
      </c>
    </row>
    <row r="75" spans="1:15" x14ac:dyDescent="0.25">
      <c r="A75" s="2">
        <v>20430000</v>
      </c>
      <c r="B75" s="2">
        <v>-0.14954356799999999</v>
      </c>
      <c r="C75" s="2">
        <v>0.12616875699999999</v>
      </c>
      <c r="D75" s="2">
        <v>3.8542716999999997E-2</v>
      </c>
      <c r="E75" s="9">
        <v>-0.10607784200000001</v>
      </c>
      <c r="F75" s="3"/>
      <c r="G75" s="3">
        <f t="shared" si="9"/>
        <v>20.43</v>
      </c>
      <c r="H75" s="3">
        <f t="shared" si="10"/>
        <v>1.4865027668386437</v>
      </c>
      <c r="I75" s="4">
        <f t="shared" si="11"/>
        <v>18.948970644695766</v>
      </c>
      <c r="J75" s="4">
        <f>IMABS('LoadResistor 2800 Ohm LossCalib'!G70)</f>
        <v>17.59</v>
      </c>
      <c r="K75" s="4">
        <f t="shared" si="12"/>
        <v>1.3589706446957663</v>
      </c>
      <c r="L75" s="4">
        <f t="shared" si="8"/>
        <v>0.16952180428130983</v>
      </c>
      <c r="M75" s="4">
        <f t="shared" si="13"/>
        <v>1.1894488404144565</v>
      </c>
      <c r="N75" s="3">
        <f t="shared" si="14"/>
        <v>76.042277545112697</v>
      </c>
      <c r="O75" s="3">
        <f t="shared" si="15"/>
        <v>23.957722454887303</v>
      </c>
    </row>
    <row r="76" spans="1:15" x14ac:dyDescent="0.25">
      <c r="A76" s="2">
        <v>20720000</v>
      </c>
      <c r="B76" s="2">
        <v>-0.145057618</v>
      </c>
      <c r="C76" s="2">
        <v>0.13190996599999999</v>
      </c>
      <c r="D76" s="2">
        <v>3.6337003E-2</v>
      </c>
      <c r="E76" s="9">
        <v>-0.106678232</v>
      </c>
      <c r="F76" s="3"/>
      <c r="G76" s="3">
        <f t="shared" si="9"/>
        <v>20.72</v>
      </c>
      <c r="H76" s="3">
        <f t="shared" si="10"/>
        <v>1.4877670030216017</v>
      </c>
      <c r="I76" s="4">
        <f t="shared" si="11"/>
        <v>18.961749762366665</v>
      </c>
      <c r="J76" s="4">
        <f>IMABS('LoadResistor 2800 Ohm LossCalib'!G71)</f>
        <v>17.64</v>
      </c>
      <c r="K76" s="4">
        <f t="shared" si="12"/>
        <v>1.3217497623666645</v>
      </c>
      <c r="L76" s="4">
        <f t="shared" si="8"/>
        <v>0.17024492695960916</v>
      </c>
      <c r="M76" s="4">
        <f t="shared" si="13"/>
        <v>1.1515048354070554</v>
      </c>
      <c r="N76" s="3">
        <f t="shared" si="14"/>
        <v>76.709564377804199</v>
      </c>
      <c r="O76" s="3">
        <f t="shared" si="15"/>
        <v>23.290435622195801</v>
      </c>
    </row>
    <row r="77" spans="1:15" x14ac:dyDescent="0.25">
      <c r="A77" s="2">
        <v>21010000</v>
      </c>
      <c r="B77" s="2">
        <v>-0.14065471199999999</v>
      </c>
      <c r="C77" s="2">
        <v>0.13735565499999999</v>
      </c>
      <c r="D77" s="2">
        <v>3.4132197000000003E-2</v>
      </c>
      <c r="E77" s="9">
        <v>-0.107370667</v>
      </c>
      <c r="F77" s="3"/>
      <c r="G77" s="3">
        <f t="shared" si="9"/>
        <v>21.01</v>
      </c>
      <c r="H77" s="3">
        <f t="shared" si="10"/>
        <v>1.4894102245815253</v>
      </c>
      <c r="I77" s="4">
        <f t="shared" si="11"/>
        <v>18.964197415703772</v>
      </c>
      <c r="J77" s="4">
        <f>IMABS('LoadResistor 2800 Ohm LossCalib'!G72)</f>
        <v>17.59</v>
      </c>
      <c r="K77" s="4">
        <f t="shared" si="12"/>
        <v>1.3741974157037724</v>
      </c>
      <c r="L77" s="4">
        <f t="shared" si="8"/>
        <v>0.17118615714504706</v>
      </c>
      <c r="M77" s="4">
        <f t="shared" si="13"/>
        <v>1.2030112585587254</v>
      </c>
      <c r="N77" s="3">
        <f t="shared" si="14"/>
        <v>75.805178398818626</v>
      </c>
      <c r="O77" s="3">
        <f t="shared" si="15"/>
        <v>24.194821601181374</v>
      </c>
    </row>
    <row r="78" spans="1:15" x14ac:dyDescent="0.25">
      <c r="A78" s="2">
        <v>21300000</v>
      </c>
      <c r="B78" s="2">
        <v>-0.135550692</v>
      </c>
      <c r="C78" s="2">
        <v>0.14287492600000001</v>
      </c>
      <c r="D78" s="2">
        <v>3.1827978E-2</v>
      </c>
      <c r="E78" s="9">
        <v>-0.107931412</v>
      </c>
      <c r="F78" s="3"/>
      <c r="G78" s="3">
        <f t="shared" si="9"/>
        <v>21.3</v>
      </c>
      <c r="H78" s="3">
        <f t="shared" si="10"/>
        <v>1.490488668346257</v>
      </c>
      <c r="I78" s="4">
        <f t="shared" si="11"/>
        <v>18.974904921951119</v>
      </c>
      <c r="J78" s="4">
        <f>IMABS('LoadResistor 2800 Ohm LossCalib'!G73)</f>
        <v>17.600000000000001</v>
      </c>
      <c r="K78" s="4">
        <f t="shared" si="12"/>
        <v>1.3749049219511171</v>
      </c>
      <c r="L78" s="4">
        <f t="shared" si="8"/>
        <v>0.17180470167203962</v>
      </c>
      <c r="M78" s="4">
        <f t="shared" si="13"/>
        <v>1.2031002202790775</v>
      </c>
      <c r="N78" s="3">
        <f t="shared" si="14"/>
        <v>75.803625606809234</v>
      </c>
      <c r="O78" s="3">
        <f t="shared" si="15"/>
        <v>24.196374393190766</v>
      </c>
    </row>
    <row r="79" spans="1:15" x14ac:dyDescent="0.25">
      <c r="A79" s="2">
        <v>21590000</v>
      </c>
      <c r="B79" s="2">
        <v>-0.13010248499999999</v>
      </c>
      <c r="C79" s="2">
        <v>0.147870585</v>
      </c>
      <c r="D79" s="2">
        <v>2.9631887999999999E-2</v>
      </c>
      <c r="E79" s="9">
        <v>-0.108472652</v>
      </c>
      <c r="F79" s="3"/>
      <c r="G79" s="3">
        <f t="shared" si="9"/>
        <v>21.59</v>
      </c>
      <c r="H79" s="3">
        <f t="shared" si="10"/>
        <v>1.4905290736304051</v>
      </c>
      <c r="I79" s="4">
        <f t="shared" si="11"/>
        <v>18.981029754099382</v>
      </c>
      <c r="J79" s="4">
        <f>IMABS('LoadResistor 2800 Ohm LossCalib'!G74)</f>
        <v>17.55</v>
      </c>
      <c r="K79" s="4">
        <f t="shared" si="12"/>
        <v>1.4310297540993808</v>
      </c>
      <c r="L79" s="4">
        <f t="shared" si="8"/>
        <v>0.17182788878535804</v>
      </c>
      <c r="M79" s="4">
        <f t="shared" si="13"/>
        <v>1.2592018653140227</v>
      </c>
      <c r="N79" s="3">
        <f t="shared" si="14"/>
        <v>74.830700971930384</v>
      </c>
      <c r="O79" s="3">
        <f t="shared" si="15"/>
        <v>25.169299028069616</v>
      </c>
    </row>
    <row r="80" spans="1:15" x14ac:dyDescent="0.25">
      <c r="A80" s="2">
        <v>21880000</v>
      </c>
      <c r="B80" s="2">
        <v>-0.123821213</v>
      </c>
      <c r="C80" s="2">
        <v>0.15285706499999999</v>
      </c>
      <c r="D80" s="2">
        <v>2.7383495000000001E-2</v>
      </c>
      <c r="E80" s="9">
        <v>-0.109139755</v>
      </c>
      <c r="F80" s="3"/>
      <c r="G80" s="3">
        <f t="shared" si="9"/>
        <v>21.88</v>
      </c>
      <c r="H80" s="3">
        <f t="shared" si="10"/>
        <v>1.4897778045018526</v>
      </c>
      <c r="I80" s="4">
        <f t="shared" si="11"/>
        <v>18.975202629195948</v>
      </c>
      <c r="J80" s="4">
        <f>IMABS('LoadResistor 2800 Ohm LossCalib'!G75)</f>
        <v>17.61</v>
      </c>
      <c r="K80" s="4">
        <f t="shared" si="12"/>
        <v>1.3652026291959487</v>
      </c>
      <c r="L80" s="4">
        <f t="shared" si="8"/>
        <v>0.17139691110047406</v>
      </c>
      <c r="M80" s="4">
        <f t="shared" si="13"/>
        <v>1.1938057180954746</v>
      </c>
      <c r="N80" s="3">
        <f t="shared" si="14"/>
        <v>75.966029564465103</v>
      </c>
      <c r="O80" s="3">
        <f t="shared" si="15"/>
        <v>24.033970435534897</v>
      </c>
    </row>
    <row r="81" spans="1:15" x14ac:dyDescent="0.25">
      <c r="A81" s="2">
        <v>22170000</v>
      </c>
      <c r="B81" s="2">
        <v>-0.11758801300000001</v>
      </c>
      <c r="C81" s="2">
        <v>0.15814423499999999</v>
      </c>
      <c r="D81" s="2">
        <v>2.5066021000000001E-2</v>
      </c>
      <c r="E81" s="9">
        <v>-0.109567977</v>
      </c>
      <c r="F81" s="3"/>
      <c r="G81" s="3">
        <f t="shared" si="9"/>
        <v>22.17</v>
      </c>
      <c r="H81" s="3">
        <f t="shared" si="10"/>
        <v>1.4908768079271162</v>
      </c>
      <c r="I81" s="4">
        <f t="shared" si="11"/>
        <v>18.984781375175679</v>
      </c>
      <c r="J81" s="4">
        <f>IMABS('LoadResistor 2800 Ohm LossCalib'!G76)</f>
        <v>17.59</v>
      </c>
      <c r="K81" s="4">
        <f t="shared" si="12"/>
        <v>1.394781375175679</v>
      </c>
      <c r="L81" s="4">
        <f t="shared" si="8"/>
        <v>0.17202747817561925</v>
      </c>
      <c r="M81" s="4">
        <f t="shared" si="13"/>
        <v>1.2227538970000598</v>
      </c>
      <c r="N81" s="3">
        <f t="shared" si="14"/>
        <v>75.461356925517947</v>
      </c>
      <c r="O81" s="3">
        <f t="shared" si="15"/>
        <v>24.538643074482053</v>
      </c>
    </row>
    <row r="82" spans="1:15" x14ac:dyDescent="0.25">
      <c r="A82" s="2">
        <v>22460000</v>
      </c>
      <c r="B82" s="2">
        <v>-0.110660195</v>
      </c>
      <c r="C82" s="2">
        <v>0.162416115</v>
      </c>
      <c r="D82" s="2">
        <v>2.2654581E-2</v>
      </c>
      <c r="E82" s="9">
        <v>-0.109956003</v>
      </c>
      <c r="F82" s="3"/>
      <c r="G82" s="3">
        <f t="shared" si="9"/>
        <v>22.46</v>
      </c>
      <c r="H82" s="3">
        <f t="shared" si="10"/>
        <v>1.4892080651153208</v>
      </c>
      <c r="I82" s="4">
        <f t="shared" si="11"/>
        <v>18.995070205373366</v>
      </c>
      <c r="J82" s="4">
        <f>IMABS('LoadResistor 2800 Ohm LossCalib'!G77)</f>
        <v>17.57</v>
      </c>
      <c r="K82" s="4">
        <f t="shared" si="12"/>
        <v>1.4250702053733662</v>
      </c>
      <c r="L82" s="4">
        <f t="shared" si="8"/>
        <v>0.17107027993419635</v>
      </c>
      <c r="M82" s="4">
        <f t="shared" si="13"/>
        <v>1.2539999254391698</v>
      </c>
      <c r="N82" s="3">
        <f t="shared" si="14"/>
        <v>74.920386207528097</v>
      </c>
      <c r="O82" s="3">
        <f t="shared" si="15"/>
        <v>25.079613792471903</v>
      </c>
    </row>
    <row r="83" spans="1:15" x14ac:dyDescent="0.25">
      <c r="A83" s="2">
        <v>22750000</v>
      </c>
      <c r="B83" s="2">
        <v>-0.10309138800000001</v>
      </c>
      <c r="C83" s="2">
        <v>0.16739769199999999</v>
      </c>
      <c r="D83" s="2">
        <v>2.0337449E-2</v>
      </c>
      <c r="E83" s="9">
        <v>-0.110347077</v>
      </c>
      <c r="F83" s="3"/>
      <c r="G83" s="3">
        <f t="shared" si="9"/>
        <v>22.75</v>
      </c>
      <c r="H83" s="3">
        <f t="shared" si="10"/>
        <v>1.4894062653754987</v>
      </c>
      <c r="I83" s="4">
        <f t="shared" si="11"/>
        <v>18.999711917496128</v>
      </c>
      <c r="J83" s="4">
        <f>IMABS('LoadResistor 2800 Ohm LossCalib'!G78)</f>
        <v>17.649999999999999</v>
      </c>
      <c r="K83" s="4">
        <f t="shared" si="12"/>
        <v>1.3497119174961298</v>
      </c>
      <c r="L83" s="4">
        <f t="shared" si="8"/>
        <v>0.17118388752155797</v>
      </c>
      <c r="M83" s="4">
        <f t="shared" si="13"/>
        <v>1.178528029974572</v>
      </c>
      <c r="N83" s="3">
        <f t="shared" si="14"/>
        <v>76.233734800313343</v>
      </c>
      <c r="O83" s="3">
        <f t="shared" si="15"/>
        <v>23.766265199686657</v>
      </c>
    </row>
    <row r="84" spans="1:15" x14ac:dyDescent="0.25">
      <c r="A84" s="2">
        <v>23040000</v>
      </c>
      <c r="B84" s="2">
        <v>-9.5644413999999997E-2</v>
      </c>
      <c r="C84" s="2">
        <v>0.17182397799999999</v>
      </c>
      <c r="D84" s="2">
        <v>1.8165053E-2</v>
      </c>
      <c r="E84" s="9">
        <v>-0.11066907600000001</v>
      </c>
      <c r="F84" s="3"/>
      <c r="G84" s="3">
        <f t="shared" si="9"/>
        <v>23.04</v>
      </c>
      <c r="H84" s="3">
        <f t="shared" si="10"/>
        <v>1.489575778484542</v>
      </c>
      <c r="I84" s="4">
        <f t="shared" si="11"/>
        <v>19.004017537784886</v>
      </c>
      <c r="J84" s="4">
        <f>IMABS('LoadResistor 2800 Ohm LossCalib'!G79)</f>
        <v>17.62</v>
      </c>
      <c r="K84" s="4">
        <f t="shared" si="12"/>
        <v>1.3840175377848851</v>
      </c>
      <c r="L84" s="4">
        <f t="shared" si="8"/>
        <v>0.17128106908365762</v>
      </c>
      <c r="M84" s="4">
        <f t="shared" si="13"/>
        <v>1.2127364687012274</v>
      </c>
      <c r="N84" s="3">
        <f t="shared" si="14"/>
        <v>75.635616845101126</v>
      </c>
      <c r="O84" s="3">
        <f t="shared" si="15"/>
        <v>24.364383154898874</v>
      </c>
    </row>
    <row r="85" spans="1:15" x14ac:dyDescent="0.25">
      <c r="A85" s="2">
        <v>23330000</v>
      </c>
      <c r="B85" s="2">
        <v>-8.7289675999999997E-2</v>
      </c>
      <c r="C85" s="2">
        <v>0.17561112300000001</v>
      </c>
      <c r="D85" s="2">
        <v>1.5691960000000001E-2</v>
      </c>
      <c r="E85" s="9">
        <v>-0.110926307</v>
      </c>
      <c r="F85" s="3"/>
      <c r="G85" s="3">
        <f t="shared" si="9"/>
        <v>23.33</v>
      </c>
      <c r="H85" s="3">
        <f t="shared" si="10"/>
        <v>1.4878995907701023</v>
      </c>
      <c r="I85" s="4">
        <f t="shared" si="11"/>
        <v>19.013257122322912</v>
      </c>
      <c r="J85" s="4">
        <f>IMABS('LoadResistor 2800 Ohm LossCalib'!G80)</f>
        <v>17.600000000000001</v>
      </c>
      <c r="K85" s="4">
        <f t="shared" si="12"/>
        <v>1.4132571223229107</v>
      </c>
      <c r="L85" s="4">
        <f t="shared" si="8"/>
        <v>0.17032081679242336</v>
      </c>
      <c r="M85" s="4">
        <f t="shared" si="13"/>
        <v>1.2429363055304874</v>
      </c>
      <c r="N85" s="3">
        <f t="shared" si="14"/>
        <v>75.111488651734646</v>
      </c>
      <c r="O85" s="3">
        <f t="shared" si="15"/>
        <v>24.888511348265354</v>
      </c>
    </row>
    <row r="86" spans="1:15" x14ac:dyDescent="0.25">
      <c r="A86" s="2">
        <v>23620000</v>
      </c>
      <c r="B86" s="2">
        <v>-7.8625120000000007E-2</v>
      </c>
      <c r="C86" s="2">
        <v>0.17949967</v>
      </c>
      <c r="D86" s="2">
        <v>1.3230239E-2</v>
      </c>
      <c r="E86" s="9">
        <v>-0.111129783</v>
      </c>
      <c r="F86" s="3"/>
      <c r="G86" s="3">
        <f t="shared" si="9"/>
        <v>23.62</v>
      </c>
      <c r="H86" s="3">
        <f t="shared" si="10"/>
        <v>1.4874520083420031</v>
      </c>
      <c r="I86" s="4">
        <f t="shared" si="11"/>
        <v>19.02226846169108</v>
      </c>
      <c r="J86" s="4">
        <f>IMABS('LoadResistor 2800 Ohm LossCalib'!G81)</f>
        <v>17.59</v>
      </c>
      <c r="K86" s="4">
        <f t="shared" si="12"/>
        <v>1.4322684616910806</v>
      </c>
      <c r="L86" s="4">
        <f t="shared" si="8"/>
        <v>0.17006467145505008</v>
      </c>
      <c r="M86" s="4">
        <f t="shared" si="13"/>
        <v>1.2622037902360306</v>
      </c>
      <c r="N86" s="3">
        <f t="shared" si="14"/>
        <v>74.778994460090587</v>
      </c>
      <c r="O86" s="3">
        <f t="shared" si="15"/>
        <v>25.221005539909413</v>
      </c>
    </row>
    <row r="87" spans="1:15" x14ac:dyDescent="0.25">
      <c r="A87" s="2">
        <v>23910000</v>
      </c>
      <c r="B87" s="2">
        <v>-6.9243095000000005E-2</v>
      </c>
      <c r="C87" s="2">
        <v>0.18292333099999999</v>
      </c>
      <c r="D87" s="2">
        <v>1.0889754999999999E-2</v>
      </c>
      <c r="E87" s="9">
        <v>-0.11134383</v>
      </c>
      <c r="F87" s="3"/>
      <c r="G87" s="3">
        <f t="shared" si="9"/>
        <v>23.91</v>
      </c>
      <c r="H87" s="3">
        <f t="shared" si="10"/>
        <v>1.4862951175117514</v>
      </c>
      <c r="I87" s="4">
        <f t="shared" si="11"/>
        <v>19.025332226246427</v>
      </c>
      <c r="J87" s="4">
        <f>IMABS('LoadResistor 2800 Ohm LossCalib'!G82)</f>
        <v>17.64</v>
      </c>
      <c r="K87" s="4">
        <f t="shared" si="12"/>
        <v>1.385332226246426</v>
      </c>
      <c r="L87" s="4">
        <f t="shared" si="8"/>
        <v>0.16940311779885553</v>
      </c>
      <c r="M87" s="4">
        <f t="shared" si="13"/>
        <v>1.2159291084475705</v>
      </c>
      <c r="N87" s="3">
        <f t="shared" si="14"/>
        <v>75.580035079849679</v>
      </c>
      <c r="O87" s="3">
        <f t="shared" si="15"/>
        <v>24.419964920150321</v>
      </c>
    </row>
    <row r="88" spans="1:15" x14ac:dyDescent="0.25">
      <c r="A88" s="2">
        <v>24200000</v>
      </c>
      <c r="B88" s="2">
        <v>-5.9967257000000003E-2</v>
      </c>
      <c r="C88" s="2">
        <v>0.18579509799999999</v>
      </c>
      <c r="D88" s="2">
        <v>8.3510679999999997E-3</v>
      </c>
      <c r="E88" s="9">
        <v>-0.11145553699999999</v>
      </c>
      <c r="F88" s="3"/>
      <c r="G88" s="3">
        <f t="shared" si="9"/>
        <v>24.2</v>
      </c>
      <c r="H88" s="3">
        <f t="shared" si="10"/>
        <v>1.4851910975571225</v>
      </c>
      <c r="I88" s="4">
        <f t="shared" si="11"/>
        <v>19.03365345233523</v>
      </c>
      <c r="J88" s="4">
        <f>IMABS('LoadResistor 2800 Ohm LossCalib'!G83)</f>
        <v>17.600000000000001</v>
      </c>
      <c r="K88" s="4">
        <f t="shared" si="12"/>
        <v>1.4336534523352285</v>
      </c>
      <c r="L88" s="4">
        <f t="shared" si="8"/>
        <v>0.16877249763269953</v>
      </c>
      <c r="M88" s="4">
        <f t="shared" si="13"/>
        <v>1.2648809547025288</v>
      </c>
      <c r="N88" s="3">
        <f t="shared" si="14"/>
        <v>74.732911909303695</v>
      </c>
      <c r="O88" s="3">
        <f t="shared" si="15"/>
        <v>25.267088090696305</v>
      </c>
    </row>
    <row r="89" spans="1:15" x14ac:dyDescent="0.25">
      <c r="A89" s="2">
        <v>24490000</v>
      </c>
      <c r="B89" s="2">
        <v>-4.9714769999999998E-2</v>
      </c>
      <c r="C89" s="2">
        <v>0.188211828</v>
      </c>
      <c r="D89" s="2">
        <v>5.962144E-3</v>
      </c>
      <c r="E89" s="9">
        <v>-0.111448086</v>
      </c>
      <c r="F89" s="3"/>
      <c r="G89" s="3">
        <f t="shared" si="9"/>
        <v>24.49</v>
      </c>
      <c r="H89" s="3">
        <f t="shared" si="10"/>
        <v>1.4834448130874236</v>
      </c>
      <c r="I89" s="4">
        <f t="shared" si="11"/>
        <v>19.046136241370178</v>
      </c>
      <c r="J89" s="4">
        <f>IMABS('LoadResistor 2800 Ohm LossCalib'!G84)</f>
        <v>17.579999999999998</v>
      </c>
      <c r="K89" s="4">
        <f t="shared" si="12"/>
        <v>1.4661362413701795</v>
      </c>
      <c r="L89" s="4">
        <f t="shared" si="8"/>
        <v>0.16777641445282493</v>
      </c>
      <c r="M89" s="4">
        <f t="shared" si="13"/>
        <v>1.2983598269173546</v>
      </c>
      <c r="N89" s="3">
        <f t="shared" si="14"/>
        <v>74.159026022347831</v>
      </c>
      <c r="O89" s="3">
        <f t="shared" si="15"/>
        <v>25.840973977652169</v>
      </c>
    </row>
    <row r="90" spans="1:15" x14ac:dyDescent="0.25">
      <c r="A90" s="2">
        <v>24780000</v>
      </c>
      <c r="B90" s="2">
        <v>-3.9396680000000003E-2</v>
      </c>
      <c r="C90" s="2">
        <v>0.19084472899999999</v>
      </c>
      <c r="D90" s="2">
        <v>3.6109610000000002E-3</v>
      </c>
      <c r="E90" s="9">
        <v>-0.11139123099999999</v>
      </c>
      <c r="F90" s="3"/>
      <c r="G90" s="3">
        <f t="shared" si="9"/>
        <v>24.78</v>
      </c>
      <c r="H90" s="3">
        <f t="shared" si="10"/>
        <v>1.4840668745390266</v>
      </c>
      <c r="I90" s="4">
        <f t="shared" si="11"/>
        <v>19.058418514235512</v>
      </c>
      <c r="J90" s="4">
        <f>IMABS('LoadResistor 2800 Ohm LossCalib'!G85)</f>
        <v>17.64</v>
      </c>
      <c r="K90" s="4">
        <f t="shared" si="12"/>
        <v>1.4184185142355119</v>
      </c>
      <c r="L90" s="4">
        <f t="shared" si="8"/>
        <v>0.16813104199495355</v>
      </c>
      <c r="M90" s="4">
        <f t="shared" si="13"/>
        <v>1.2502874722405584</v>
      </c>
      <c r="N90" s="3">
        <f t="shared" si="14"/>
        <v>74.984457328066398</v>
      </c>
      <c r="O90" s="3">
        <f t="shared" si="15"/>
        <v>25.015542671933602</v>
      </c>
    </row>
    <row r="91" spans="1:15" x14ac:dyDescent="0.25">
      <c r="A91" s="2">
        <v>25070000</v>
      </c>
      <c r="B91" s="2">
        <v>-2.8568711E-2</v>
      </c>
      <c r="C91" s="2">
        <v>0.19238366100000001</v>
      </c>
      <c r="D91" s="2">
        <v>1.0749430000000001E-3</v>
      </c>
      <c r="E91" s="9">
        <v>-0.11141709900000001</v>
      </c>
      <c r="F91" s="3"/>
      <c r="G91" s="3">
        <f t="shared" si="9"/>
        <v>25.07</v>
      </c>
      <c r="H91" s="3">
        <f t="shared" si="10"/>
        <v>1.4829092089970135</v>
      </c>
      <c r="I91" s="4">
        <f t="shared" si="11"/>
        <v>19.060558839120446</v>
      </c>
      <c r="J91" s="4">
        <f>IMABS('LoadResistor 2800 Ohm LossCalib'!G86)</f>
        <v>17.61</v>
      </c>
      <c r="K91" s="4">
        <f t="shared" si="12"/>
        <v>1.4505588391204469</v>
      </c>
      <c r="L91" s="4">
        <f t="shared" si="8"/>
        <v>0.16747125011401853</v>
      </c>
      <c r="M91" s="4">
        <f t="shared" si="13"/>
        <v>1.2830875890064284</v>
      </c>
      <c r="N91" s="3">
        <f t="shared" si="14"/>
        <v>74.420269960857553</v>
      </c>
      <c r="O91" s="3">
        <f t="shared" si="15"/>
        <v>25.579730039142447</v>
      </c>
    </row>
    <row r="92" spans="1:15" x14ac:dyDescent="0.25">
      <c r="A92" s="2">
        <v>25360000</v>
      </c>
      <c r="B92" s="2">
        <v>-1.6983451E-2</v>
      </c>
      <c r="C92" s="2">
        <v>0.19327451200000001</v>
      </c>
      <c r="D92" s="2">
        <v>-1.4476440000000001E-3</v>
      </c>
      <c r="E92" s="9">
        <v>-0.1111871</v>
      </c>
      <c r="F92" s="3"/>
      <c r="G92" s="3">
        <f t="shared" si="9"/>
        <v>25.36</v>
      </c>
      <c r="H92" s="3">
        <f t="shared" si="10"/>
        <v>1.4814488850018122</v>
      </c>
      <c r="I92" s="4">
        <f t="shared" si="11"/>
        <v>19.078175796114099</v>
      </c>
      <c r="J92" s="4">
        <f>IMABS('LoadResistor 2800 Ohm LossCalib'!G87)</f>
        <v>17.600000000000001</v>
      </c>
      <c r="K92" s="4">
        <f t="shared" si="12"/>
        <v>1.4781757961140976</v>
      </c>
      <c r="L92" s="4">
        <f t="shared" si="8"/>
        <v>0.16664004541775251</v>
      </c>
      <c r="M92" s="4">
        <f t="shared" si="13"/>
        <v>1.311535750696345</v>
      </c>
      <c r="N92" s="3">
        <f t="shared" si="14"/>
        <v>73.934378232511435</v>
      </c>
      <c r="O92" s="3">
        <f t="shared" si="15"/>
        <v>26.065621767488565</v>
      </c>
    </row>
    <row r="93" spans="1:15" x14ac:dyDescent="0.25">
      <c r="A93" s="2">
        <v>25650000</v>
      </c>
      <c r="B93" s="2">
        <v>-5.4761000000000002E-3</v>
      </c>
      <c r="C93" s="2">
        <v>0.19376634000000001</v>
      </c>
      <c r="D93" s="2">
        <v>-3.7981299999999998E-3</v>
      </c>
      <c r="E93" s="9">
        <v>-0.111144296</v>
      </c>
      <c r="F93" s="3"/>
      <c r="G93" s="3">
        <f t="shared" si="9"/>
        <v>25.65</v>
      </c>
      <c r="H93" s="3">
        <f t="shared" si="10"/>
        <v>1.4809084960483225</v>
      </c>
      <c r="I93" s="4">
        <f t="shared" si="11"/>
        <v>19.077187718732993</v>
      </c>
      <c r="J93" s="4">
        <f>IMABS('LoadResistor 2800 Ohm LossCalib'!G88)</f>
        <v>17.579999999999998</v>
      </c>
      <c r="K93" s="4">
        <f t="shared" si="12"/>
        <v>1.4971877187329952</v>
      </c>
      <c r="L93" s="4">
        <f t="shared" si="8"/>
        <v>0.16633276729017407</v>
      </c>
      <c r="M93" s="4">
        <f t="shared" si="13"/>
        <v>1.3308549514428212</v>
      </c>
      <c r="N93" s="3">
        <f t="shared" si="14"/>
        <v>73.606218214429603</v>
      </c>
      <c r="O93" s="3">
        <f t="shared" si="15"/>
        <v>26.393781785570397</v>
      </c>
    </row>
    <row r="94" spans="1:15" x14ac:dyDescent="0.25">
      <c r="A94" s="2">
        <v>25940000</v>
      </c>
      <c r="B94" s="2">
        <v>6.5037059999999997E-3</v>
      </c>
      <c r="C94" s="2">
        <v>0.19352364499999999</v>
      </c>
      <c r="D94" s="2">
        <v>-6.3262240000000001E-3</v>
      </c>
      <c r="E94" s="9">
        <v>-0.11083772</v>
      </c>
      <c r="F94" s="3"/>
      <c r="G94" s="3">
        <f t="shared" si="9"/>
        <v>25.94</v>
      </c>
      <c r="H94" s="3">
        <f t="shared" si="10"/>
        <v>1.4802599165803239</v>
      </c>
      <c r="I94" s="4">
        <f t="shared" si="11"/>
        <v>19.092123220381442</v>
      </c>
      <c r="J94" s="4">
        <f>IMABS('LoadResistor 2800 Ohm LossCalib'!G89)</f>
        <v>17.579999999999998</v>
      </c>
      <c r="K94" s="4">
        <f t="shared" si="12"/>
        <v>1.5121232203814436</v>
      </c>
      <c r="L94" s="4">
        <f t="shared" si="8"/>
        <v>0.16596418887824799</v>
      </c>
      <c r="M94" s="4">
        <f t="shared" si="13"/>
        <v>1.3461590315031957</v>
      </c>
      <c r="N94" s="3">
        <f t="shared" si="14"/>
        <v>73.347294133587354</v>
      </c>
      <c r="O94" s="3">
        <f t="shared" si="15"/>
        <v>26.652705866412646</v>
      </c>
    </row>
    <row r="95" spans="1:15" x14ac:dyDescent="0.25">
      <c r="A95" s="2">
        <v>26230000</v>
      </c>
      <c r="B95" s="2">
        <v>1.8245424999999999E-2</v>
      </c>
      <c r="C95" s="2">
        <v>0.192771419</v>
      </c>
      <c r="D95" s="2">
        <v>-8.7923889999999994E-3</v>
      </c>
      <c r="E95" s="9">
        <v>-0.110577285</v>
      </c>
      <c r="F95" s="3"/>
      <c r="G95" s="3">
        <f t="shared" si="9"/>
        <v>26.23</v>
      </c>
      <c r="H95" s="3">
        <f t="shared" si="10"/>
        <v>1.4802600448581278</v>
      </c>
      <c r="I95" s="4">
        <f t="shared" si="11"/>
        <v>19.099310152508643</v>
      </c>
      <c r="J95" s="4">
        <f>IMABS('LoadResistor 2800 Ohm LossCalib'!G90)</f>
        <v>17.559999999999999</v>
      </c>
      <c r="K95" s="4">
        <f t="shared" si="12"/>
        <v>1.5393101525086443</v>
      </c>
      <c r="L95" s="4">
        <f t="shared" si="8"/>
        <v>0.16596426175298909</v>
      </c>
      <c r="M95" s="4">
        <f t="shared" si="13"/>
        <v>1.3733458907556553</v>
      </c>
      <c r="N95" s="3">
        <f t="shared" si="14"/>
        <v>72.889573816047971</v>
      </c>
      <c r="O95" s="3">
        <f t="shared" si="15"/>
        <v>27.110426183952029</v>
      </c>
    </row>
    <row r="96" spans="1:15" x14ac:dyDescent="0.25">
      <c r="A96" s="2">
        <v>26520000</v>
      </c>
      <c r="B96" s="2">
        <v>3.0827951999999999E-2</v>
      </c>
      <c r="C96" s="2">
        <v>0.19156585600000001</v>
      </c>
      <c r="D96" s="2">
        <v>-1.1333342E-2</v>
      </c>
      <c r="E96" s="9">
        <v>-0.11023806</v>
      </c>
      <c r="F96" s="3"/>
      <c r="G96" s="3">
        <f t="shared" si="9"/>
        <v>26.52</v>
      </c>
      <c r="H96" s="3">
        <f t="shared" si="10"/>
        <v>1.481483519166521</v>
      </c>
      <c r="I96" s="4">
        <f t="shared" si="11"/>
        <v>19.107707062531617</v>
      </c>
      <c r="J96" s="4">
        <f>IMABS('LoadResistor 2800 Ohm LossCalib'!G91)</f>
        <v>17.62</v>
      </c>
      <c r="K96" s="4">
        <f t="shared" si="12"/>
        <v>1.4877070625316158</v>
      </c>
      <c r="L96" s="4">
        <f t="shared" si="8"/>
        <v>0.16665974489595417</v>
      </c>
      <c r="M96" s="4">
        <f t="shared" si="13"/>
        <v>1.3210473176356616</v>
      </c>
      <c r="N96" s="3">
        <f t="shared" si="14"/>
        <v>73.772630317651917</v>
      </c>
      <c r="O96" s="3">
        <f t="shared" si="15"/>
        <v>26.227369682348083</v>
      </c>
    </row>
    <row r="97" spans="1:15" x14ac:dyDescent="0.25">
      <c r="A97" s="2">
        <v>26810000</v>
      </c>
      <c r="B97" s="2">
        <v>4.2865003999999998E-2</v>
      </c>
      <c r="C97" s="2">
        <v>0.189621031</v>
      </c>
      <c r="D97" s="2">
        <v>-1.3800359999999999E-2</v>
      </c>
      <c r="E97" s="9">
        <v>-0.10981804100000001</v>
      </c>
      <c r="F97" s="3"/>
      <c r="G97" s="3">
        <f t="shared" si="9"/>
        <v>26.81</v>
      </c>
      <c r="H97" s="3">
        <f t="shared" si="10"/>
        <v>1.4826389588700588</v>
      </c>
      <c r="I97" s="4">
        <f t="shared" si="11"/>
        <v>19.118478847033284</v>
      </c>
      <c r="J97" s="4">
        <f>IMABS('LoadResistor 2800 Ohm LossCalib'!G92)</f>
        <v>17.579999999999998</v>
      </c>
      <c r="K97" s="4">
        <f t="shared" si="12"/>
        <v>1.5384788470332857</v>
      </c>
      <c r="L97" s="4">
        <f t="shared" si="8"/>
        <v>0.16731733475041144</v>
      </c>
      <c r="M97" s="4">
        <f t="shared" si="13"/>
        <v>1.3711615122828742</v>
      </c>
      <c r="N97" s="3">
        <f t="shared" si="14"/>
        <v>72.92624443252258</v>
      </c>
      <c r="O97" s="3">
        <f t="shared" si="15"/>
        <v>27.07375556747742</v>
      </c>
    </row>
    <row r="98" spans="1:15" x14ac:dyDescent="0.25">
      <c r="A98" s="2">
        <v>27100000</v>
      </c>
      <c r="B98" s="2">
        <v>5.5606078000000003E-2</v>
      </c>
      <c r="C98" s="2">
        <v>0.18742336300000001</v>
      </c>
      <c r="D98" s="2">
        <v>-1.6451153E-2</v>
      </c>
      <c r="E98" s="9">
        <v>-0.10930812299999999</v>
      </c>
      <c r="F98" s="3"/>
      <c r="G98" s="3">
        <f t="shared" si="9"/>
        <v>27.1</v>
      </c>
      <c r="H98" s="3">
        <f t="shared" si="10"/>
        <v>1.4860106498639556</v>
      </c>
      <c r="I98" s="4">
        <f t="shared" si="11"/>
        <v>19.129676694964477</v>
      </c>
      <c r="J98" s="4">
        <f>IMABS('LoadResistor 2800 Ohm LossCalib'!G93)</f>
        <v>17.55</v>
      </c>
      <c r="K98" s="4">
        <f t="shared" si="12"/>
        <v>1.5796766949644763</v>
      </c>
      <c r="L98" s="4">
        <f t="shared" si="8"/>
        <v>0.16924056339672711</v>
      </c>
      <c r="M98" s="4">
        <f t="shared" si="13"/>
        <v>1.4104361315677492</v>
      </c>
      <c r="N98" s="3">
        <f t="shared" si="14"/>
        <v>72.269722453118874</v>
      </c>
      <c r="O98" s="3">
        <f t="shared" si="15"/>
        <v>27.730277546881126</v>
      </c>
    </row>
    <row r="99" spans="1:15" x14ac:dyDescent="0.25">
      <c r="A99" s="2">
        <v>27390000</v>
      </c>
      <c r="B99" s="2">
        <v>6.8799479999999996E-2</v>
      </c>
      <c r="C99" s="2">
        <v>0.18480828399999999</v>
      </c>
      <c r="D99" s="2">
        <v>-1.9065156E-2</v>
      </c>
      <c r="E99" s="9">
        <v>-0.108839437</v>
      </c>
      <c r="F99" s="3"/>
      <c r="G99" s="3">
        <f t="shared" si="9"/>
        <v>27.39</v>
      </c>
      <c r="H99" s="3">
        <f t="shared" si="10"/>
        <v>1.4912776091579509</v>
      </c>
      <c r="I99" s="4">
        <f t="shared" si="11"/>
        <v>19.133020062677982</v>
      </c>
      <c r="J99" s="4">
        <f>IMABS('LoadResistor 2800 Ohm LossCalib'!G94)</f>
        <v>17.61</v>
      </c>
      <c r="K99" s="4">
        <f t="shared" si="12"/>
        <v>1.5230200626779826</v>
      </c>
      <c r="L99" s="4">
        <f t="shared" si="8"/>
        <v>0.17225760953800789</v>
      </c>
      <c r="M99" s="4">
        <f t="shared" si="13"/>
        <v>1.3507624531399747</v>
      </c>
      <c r="N99" s="3">
        <f t="shared" si="14"/>
        <v>73.269588878684743</v>
      </c>
      <c r="O99" s="3">
        <f t="shared" si="15"/>
        <v>26.730411121315257</v>
      </c>
    </row>
    <row r="100" spans="1:15" x14ac:dyDescent="0.25">
      <c r="A100" s="2">
        <v>27680000</v>
      </c>
      <c r="B100" s="2">
        <v>8.2605502999999997E-2</v>
      </c>
      <c r="C100" s="2">
        <v>0.18097376800000001</v>
      </c>
      <c r="D100" s="2">
        <v>-2.1671209E-2</v>
      </c>
      <c r="E100" s="9">
        <v>-0.108146913</v>
      </c>
      <c r="F100" s="3"/>
      <c r="G100" s="3">
        <f t="shared" si="9"/>
        <v>27.68</v>
      </c>
      <c r="H100" s="3">
        <f t="shared" si="10"/>
        <v>1.4966766099199627</v>
      </c>
      <c r="I100" s="4">
        <f t="shared" si="11"/>
        <v>19.148737463867555</v>
      </c>
      <c r="J100" s="4">
        <f>IMABS('LoadResistor 2800 Ohm LossCalib'!G95)</f>
        <v>17.579999999999998</v>
      </c>
      <c r="K100" s="4">
        <f t="shared" si="12"/>
        <v>1.5687374638675564</v>
      </c>
      <c r="L100" s="4">
        <f t="shared" si="8"/>
        <v>0.17536622324625945</v>
      </c>
      <c r="M100" s="4">
        <f t="shared" si="13"/>
        <v>1.393371240621297</v>
      </c>
      <c r="N100" s="3">
        <f t="shared" si="14"/>
        <v>72.554253142910525</v>
      </c>
      <c r="O100" s="3">
        <f t="shared" si="15"/>
        <v>27.445746857089475</v>
      </c>
    </row>
    <row r="101" spans="1:15" x14ac:dyDescent="0.25">
      <c r="A101" s="2">
        <v>27970000</v>
      </c>
      <c r="B101" s="2">
        <v>9.6029332999999995E-2</v>
      </c>
      <c r="C101" s="2">
        <v>0.17633700299999999</v>
      </c>
      <c r="D101" s="2">
        <v>-2.4200784999999999E-2</v>
      </c>
      <c r="E101" s="9">
        <v>-0.107322558</v>
      </c>
      <c r="F101" s="3"/>
      <c r="G101" s="3">
        <f t="shared" si="9"/>
        <v>27.97</v>
      </c>
      <c r="H101" s="3">
        <f t="shared" si="10"/>
        <v>1.5024692201409355</v>
      </c>
      <c r="I101" s="4">
        <f t="shared" si="11"/>
        <v>19.170779220092832</v>
      </c>
      <c r="J101" s="4">
        <f>IMABS('LoadResistor 2800 Ohm LossCalib'!G96)</f>
        <v>17.53</v>
      </c>
      <c r="K101" s="4">
        <f t="shared" si="12"/>
        <v>1.6407792200928313</v>
      </c>
      <c r="L101" s="4">
        <f t="shared" si="8"/>
        <v>0.17871913844255019</v>
      </c>
      <c r="M101" s="4">
        <f t="shared" si="13"/>
        <v>1.4620600816502811</v>
      </c>
      <c r="N101" s="3">
        <f t="shared" si="14"/>
        <v>71.415748416449063</v>
      </c>
      <c r="O101" s="3">
        <f t="shared" si="15"/>
        <v>28.584251583550937</v>
      </c>
    </row>
    <row r="102" spans="1:15" x14ac:dyDescent="0.25">
      <c r="A102" s="2">
        <v>28260000</v>
      </c>
      <c r="B102" s="2">
        <v>0.11001420000000001</v>
      </c>
      <c r="C102" s="2">
        <v>0.17097559500000001</v>
      </c>
      <c r="D102" s="2">
        <v>-2.677061E-2</v>
      </c>
      <c r="E102" s="9">
        <v>-0.10649700400000001</v>
      </c>
      <c r="F102" s="3"/>
      <c r="G102" s="3">
        <f t="shared" si="9"/>
        <v>28.26</v>
      </c>
      <c r="H102" s="3">
        <f t="shared" si="10"/>
        <v>1.5103930964358816</v>
      </c>
      <c r="I102" s="4">
        <f t="shared" si="11"/>
        <v>19.187147286881057</v>
      </c>
      <c r="J102" s="4">
        <f>IMABS('LoadResistor 2800 Ohm LossCalib'!G97)</f>
        <v>17.62</v>
      </c>
      <c r="K102" s="4">
        <f t="shared" si="12"/>
        <v>1.5671472868810561</v>
      </c>
      <c r="L102" s="4">
        <f t="shared" si="8"/>
        <v>0.18333480621487055</v>
      </c>
      <c r="M102" s="4">
        <f t="shared" si="13"/>
        <v>1.3838124806661856</v>
      </c>
      <c r="N102" s="3">
        <f t="shared" si="14"/>
        <v>72.714119892801989</v>
      </c>
      <c r="O102" s="3">
        <f t="shared" si="15"/>
        <v>27.285880107198011</v>
      </c>
    </row>
    <row r="103" spans="1:15" x14ac:dyDescent="0.25">
      <c r="A103" s="2">
        <v>28550000</v>
      </c>
      <c r="B103" s="2">
        <v>0.123812466</v>
      </c>
      <c r="C103" s="2">
        <v>0.16440959199999999</v>
      </c>
      <c r="D103" s="2">
        <v>-2.9301511999999998E-2</v>
      </c>
      <c r="E103" s="9">
        <v>-0.105619333</v>
      </c>
      <c r="F103" s="3"/>
      <c r="G103" s="3">
        <f t="shared" si="9"/>
        <v>28.55</v>
      </c>
      <c r="H103" s="3">
        <f t="shared" si="10"/>
        <v>1.5183066734025408</v>
      </c>
      <c r="I103" s="4">
        <f t="shared" si="11"/>
        <v>19.203115731758146</v>
      </c>
      <c r="J103" s="4">
        <f>IMABS('LoadResistor 2800 Ohm LossCalib'!G98)</f>
        <v>17.600000000000001</v>
      </c>
      <c r="K103" s="4">
        <f t="shared" si="12"/>
        <v>1.6031157317581446</v>
      </c>
      <c r="L103" s="4">
        <f t="shared" si="8"/>
        <v>0.18797740472667235</v>
      </c>
      <c r="M103" s="4">
        <f t="shared" si="13"/>
        <v>1.4151383270314724</v>
      </c>
      <c r="N103" s="3">
        <f t="shared" si="14"/>
        <v>72.191516886820665</v>
      </c>
      <c r="O103" s="3">
        <f t="shared" si="15"/>
        <v>27.808483113179335</v>
      </c>
    </row>
    <row r="104" spans="1:15" x14ac:dyDescent="0.25">
      <c r="A104" s="2">
        <v>28840000</v>
      </c>
      <c r="B104" s="2">
        <v>0.13761918200000001</v>
      </c>
      <c r="C104" s="2">
        <v>0.15724691700000001</v>
      </c>
      <c r="D104" s="2">
        <v>-3.1850206999999998E-2</v>
      </c>
      <c r="E104" s="9">
        <v>-0.104577608</v>
      </c>
      <c r="F104" s="3"/>
      <c r="G104" s="3">
        <f t="shared" si="9"/>
        <v>28.84</v>
      </c>
      <c r="H104" s="3">
        <f t="shared" si="10"/>
        <v>1.5283274809629124</v>
      </c>
      <c r="I104" s="4">
        <f t="shared" si="11"/>
        <v>19.225989594583499</v>
      </c>
      <c r="J104" s="4">
        <f>IMABS('LoadResistor 2800 Ohm LossCalib'!G99)</f>
        <v>17.61</v>
      </c>
      <c r="K104" s="4">
        <f t="shared" si="12"/>
        <v>1.6159895945834997</v>
      </c>
      <c r="L104" s="4">
        <f t="shared" si="8"/>
        <v>0.19390236679164136</v>
      </c>
      <c r="M104" s="4">
        <f t="shared" si="13"/>
        <v>1.4220872277918584</v>
      </c>
      <c r="N104" s="3">
        <f t="shared" si="14"/>
        <v>72.076099678181976</v>
      </c>
      <c r="O104" s="3">
        <f t="shared" si="15"/>
        <v>27.923900321818024</v>
      </c>
    </row>
    <row r="105" spans="1:15" x14ac:dyDescent="0.25">
      <c r="A105" s="2">
        <v>29130000</v>
      </c>
      <c r="B105" s="2">
        <v>0.15144565700000001</v>
      </c>
      <c r="C105" s="2">
        <v>0.14921408799999999</v>
      </c>
      <c r="D105" s="2">
        <v>-3.4390661000000003E-2</v>
      </c>
      <c r="E105" s="9">
        <v>-0.103445515</v>
      </c>
      <c r="F105" s="3"/>
      <c r="G105" s="3">
        <f t="shared" si="9"/>
        <v>29.13</v>
      </c>
      <c r="H105" s="3">
        <f t="shared" si="10"/>
        <v>1.5400192750505839</v>
      </c>
      <c r="I105" s="4">
        <f t="shared" si="11"/>
        <v>19.250486076811807</v>
      </c>
      <c r="J105" s="4">
        <f>IMABS('LoadResistor 2800 Ohm LossCalib'!G100)</f>
        <v>17.600000000000001</v>
      </c>
      <c r="K105" s="4">
        <f t="shared" si="12"/>
        <v>1.6504860768118057</v>
      </c>
      <c r="L105" s="4">
        <f t="shared" si="8"/>
        <v>0.2008787671539663</v>
      </c>
      <c r="M105" s="4">
        <f t="shared" si="13"/>
        <v>1.4496073096578395</v>
      </c>
      <c r="N105" s="3">
        <f t="shared" si="14"/>
        <v>71.62081670373631</v>
      </c>
      <c r="O105" s="3">
        <f t="shared" si="15"/>
        <v>28.37918329626369</v>
      </c>
    </row>
    <row r="106" spans="1:15" x14ac:dyDescent="0.25">
      <c r="A106" s="2">
        <v>29420000</v>
      </c>
      <c r="B106" s="2">
        <v>0.165534555</v>
      </c>
      <c r="C106" s="2">
        <v>0.14028808400000001</v>
      </c>
      <c r="D106" s="2">
        <v>-3.6832652E-2</v>
      </c>
      <c r="E106" s="9">
        <v>-0.102390922</v>
      </c>
      <c r="F106" s="3"/>
      <c r="G106" s="3">
        <f t="shared" si="9"/>
        <v>29.42</v>
      </c>
      <c r="H106" s="3">
        <f t="shared" si="10"/>
        <v>1.5542290727281531</v>
      </c>
      <c r="I106" s="4">
        <f t="shared" si="11"/>
        <v>19.266283014035348</v>
      </c>
      <c r="J106" s="4">
        <f>IMABS('LoadResistor 2800 Ohm LossCalib'!G101)</f>
        <v>17.57</v>
      </c>
      <c r="K106" s="4">
        <f t="shared" si="12"/>
        <v>1.6962830140353482</v>
      </c>
      <c r="L106" s="4">
        <f t="shared" si="8"/>
        <v>0.20944667874592429</v>
      </c>
      <c r="M106" s="4">
        <f t="shared" si="13"/>
        <v>1.4868363352894238</v>
      </c>
      <c r="N106" s="3">
        <f t="shared" si="14"/>
        <v>71.009485581149022</v>
      </c>
      <c r="O106" s="3">
        <f t="shared" si="15"/>
        <v>28.990514418850978</v>
      </c>
    </row>
    <row r="107" spans="1:15" x14ac:dyDescent="0.25">
      <c r="A107" s="2">
        <v>29710000</v>
      </c>
      <c r="B107" s="2">
        <v>0.17950277000000001</v>
      </c>
      <c r="C107" s="2">
        <v>0.130170166</v>
      </c>
      <c r="D107" s="2">
        <v>-3.9352167E-2</v>
      </c>
      <c r="E107" s="9">
        <v>-0.10103045400000001</v>
      </c>
      <c r="F107" s="3"/>
      <c r="G107" s="3">
        <f t="shared" si="9"/>
        <v>29.71</v>
      </c>
      <c r="H107" s="3">
        <f t="shared" si="10"/>
        <v>1.5698121094336543</v>
      </c>
      <c r="I107" s="4">
        <f t="shared" si="11"/>
        <v>19.297498177717788</v>
      </c>
      <c r="J107" s="4">
        <f>IMABS('LoadResistor 2800 Ohm LossCalib'!G102)</f>
        <v>17.579999999999998</v>
      </c>
      <c r="K107" s="4">
        <f t="shared" si="12"/>
        <v>1.7174981777177898</v>
      </c>
      <c r="L107" s="4">
        <f t="shared" si="8"/>
        <v>0.2189507631419027</v>
      </c>
      <c r="M107" s="4">
        <f t="shared" si="13"/>
        <v>1.498547414575887</v>
      </c>
      <c r="N107" s="3">
        <f t="shared" si="14"/>
        <v>70.818261072340121</v>
      </c>
      <c r="O107" s="3">
        <f t="shared" si="15"/>
        <v>29.181738927659879</v>
      </c>
    </row>
    <row r="108" spans="1:15" x14ac:dyDescent="0.25">
      <c r="A108" s="2">
        <v>30000000</v>
      </c>
      <c r="B108" s="2">
        <v>0.19279955300000001</v>
      </c>
      <c r="C108" s="2">
        <v>0.11957959</v>
      </c>
      <c r="D108" s="2">
        <v>-4.1769199E-2</v>
      </c>
      <c r="E108" s="9">
        <v>-9.9653362999999995E-2</v>
      </c>
      <c r="F108" s="3"/>
      <c r="G108" s="3">
        <f t="shared" si="9"/>
        <v>30</v>
      </c>
      <c r="H108" s="3">
        <f t="shared" si="10"/>
        <v>1.5868940681967421</v>
      </c>
      <c r="I108" s="4">
        <f t="shared" si="11"/>
        <v>19.327260464928639</v>
      </c>
      <c r="J108" s="4">
        <f>IMABS('LoadResistor 2800 Ohm LossCalib'!G103)</f>
        <v>17.61</v>
      </c>
      <c r="K108" s="4">
        <f t="shared" si="12"/>
        <v>1.7172604649286392</v>
      </c>
      <c r="L108" s="4">
        <f t="shared" si="8"/>
        <v>0.22949361869012116</v>
      </c>
      <c r="M108" s="4">
        <f t="shared" si="13"/>
        <v>1.4877668462385181</v>
      </c>
      <c r="N108" s="3">
        <f t="shared" si="14"/>
        <v>70.994272856023684</v>
      </c>
      <c r="O108" s="3">
        <f t="shared" si="15"/>
        <v>29.005727143976316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08"/>
  <sheetViews>
    <sheetView workbookViewId="0">
      <selection activeCell="B3" sqref="B3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56</v>
      </c>
    </row>
    <row r="2" spans="1:15" x14ac:dyDescent="0.25">
      <c r="A2" s="2" t="s">
        <v>23</v>
      </c>
      <c r="B2" s="2" t="s">
        <v>57</v>
      </c>
    </row>
    <row r="3" spans="1:15" x14ac:dyDescent="0.25">
      <c r="A3" s="2" t="s">
        <v>24</v>
      </c>
      <c r="B3" s="10" t="s">
        <v>25</v>
      </c>
    </row>
    <row r="4" spans="1:15" x14ac:dyDescent="0.25">
      <c r="A4" s="2" t="s">
        <v>26</v>
      </c>
    </row>
    <row r="5" spans="1:15" x14ac:dyDescent="0.25">
      <c r="A5" s="2" t="s">
        <v>32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-5.7036489000000003E-2</v>
      </c>
      <c r="C8" s="2">
        <v>0.24468696100000001</v>
      </c>
      <c r="D8" s="2">
        <v>0.123354829</v>
      </c>
      <c r="E8" s="9">
        <v>2.7239503000000002E-2</v>
      </c>
      <c r="F8" s="3"/>
      <c r="G8" s="3">
        <f>A8/1000000</f>
        <v>1</v>
      </c>
      <c r="H8" s="3">
        <f>(1 + IMABS(COMPLEX(B8,C8)))/(1-IMABS(COMPLEX(B8,C8)))</f>
        <v>1.6711065148843542</v>
      </c>
      <c r="I8" s="4">
        <f>IMABS(-20*LOG10(IMABS(COMPLEX(D8,E8))))</f>
        <v>17.970105347724527</v>
      </c>
      <c r="J8" s="4">
        <f>IMABS('LoadResistor 2800 Ohm LossCalib'!G3)</f>
        <v>17.829999999999998</v>
      </c>
      <c r="K8" s="4">
        <f>I8-J8</f>
        <v>0.14010534772452843</v>
      </c>
      <c r="L8" s="4">
        <f t="shared" ref="L8:L71" si="0">-10*LOG((1-IMABS(COMPLEX(B8,C8))^2))</f>
        <v>0.2831828952716407</v>
      </c>
      <c r="M8" s="4">
        <f>K8-L8</f>
        <v>-0.14307754754711227</v>
      </c>
      <c r="N8" s="3">
        <f>POWER(10,-M8/10) * 100</f>
        <v>103.34935124026256</v>
      </c>
      <c r="O8" s="3">
        <f>100-N8</f>
        <v>-3.349351240262564</v>
      </c>
    </row>
    <row r="9" spans="1:15" x14ac:dyDescent="0.25">
      <c r="A9" s="2">
        <v>1290000</v>
      </c>
      <c r="B9" s="2">
        <v>-1.7484862E-2</v>
      </c>
      <c r="C9" s="2">
        <v>0.18006245700000001</v>
      </c>
      <c r="D9" s="2">
        <v>0.12743453599999999</v>
      </c>
      <c r="E9" s="9">
        <v>1.6236077000000002E-2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1.4417323129237543</v>
      </c>
      <c r="I9" s="4">
        <f t="shared" ref="I9:I72" si="3">IMABS(-20*LOG10(IMABS(COMPLEX(D9,E9))))</f>
        <v>17.824325960418495</v>
      </c>
      <c r="J9" s="4">
        <f>IMABS('LoadResistor 2800 Ohm LossCalib'!G4)</f>
        <v>17.63</v>
      </c>
      <c r="K9" s="4">
        <f t="shared" ref="K9:K72" si="4">I9-J9</f>
        <v>0.19432596041849592</v>
      </c>
      <c r="L9" s="4">
        <f t="shared" si="0"/>
        <v>0.14451477494430764</v>
      </c>
      <c r="M9" s="4">
        <f t="shared" ref="M9:M72" si="5">K9-L9</f>
        <v>4.981118547418828E-2</v>
      </c>
      <c r="N9" s="3">
        <f t="shared" ref="N9:N72" si="6">POWER(10,-M9/10) * 100</f>
        <v>98.85960740750815</v>
      </c>
      <c r="O9" s="3">
        <f t="shared" ref="O9:O72" si="7">100-N9</f>
        <v>1.1403925924918497</v>
      </c>
    </row>
    <row r="10" spans="1:15" x14ac:dyDescent="0.25">
      <c r="A10" s="2">
        <v>1580000</v>
      </c>
      <c r="B10" s="2">
        <v>-9.5839440000000005E-3</v>
      </c>
      <c r="C10" s="2">
        <v>0.125617071</v>
      </c>
      <c r="D10" s="2">
        <v>0.12858040600000001</v>
      </c>
      <c r="E10" s="9">
        <v>7.4204789999999998E-3</v>
      </c>
      <c r="F10" s="3"/>
      <c r="G10" s="3">
        <f t="shared" si="1"/>
        <v>1.58</v>
      </c>
      <c r="H10" s="3">
        <f t="shared" si="2"/>
        <v>1.2882827683481719</v>
      </c>
      <c r="I10" s="4">
        <f t="shared" si="3"/>
        <v>17.802063839423315</v>
      </c>
      <c r="J10" s="4">
        <f>IMABS('LoadResistor 2800 Ohm LossCalib'!G5)</f>
        <v>17.55</v>
      </c>
      <c r="K10" s="4">
        <f t="shared" si="4"/>
        <v>0.25206383942331456</v>
      </c>
      <c r="L10" s="4">
        <f t="shared" si="0"/>
        <v>6.9481912269613755E-2</v>
      </c>
      <c r="M10" s="4">
        <f t="shared" si="5"/>
        <v>0.18258192715370081</v>
      </c>
      <c r="N10" s="3">
        <f t="shared" si="6"/>
        <v>95.883042709038904</v>
      </c>
      <c r="O10" s="3">
        <f t="shared" si="7"/>
        <v>4.1169572909610963</v>
      </c>
    </row>
    <row r="11" spans="1:15" x14ac:dyDescent="0.25">
      <c r="A11" s="2">
        <v>1870000</v>
      </c>
      <c r="B11" s="2">
        <v>-1.1686192E-2</v>
      </c>
      <c r="C11" s="2">
        <v>8.7677665000000002E-2</v>
      </c>
      <c r="D11" s="2">
        <v>0.12839017799999999</v>
      </c>
      <c r="E11" s="9">
        <v>8.4090200000000003E-4</v>
      </c>
      <c r="F11" s="3"/>
      <c r="G11" s="3">
        <f t="shared" si="1"/>
        <v>1.87</v>
      </c>
      <c r="H11" s="3">
        <f t="shared" si="2"/>
        <v>1.1940723676500873</v>
      </c>
      <c r="I11" s="4">
        <f t="shared" si="3"/>
        <v>17.829177685311986</v>
      </c>
      <c r="J11" s="4">
        <f>IMABS('LoadResistor 2800 Ohm LossCalib'!G6)</f>
        <v>17.59</v>
      </c>
      <c r="K11" s="4">
        <f t="shared" si="4"/>
        <v>0.23917768531198647</v>
      </c>
      <c r="L11" s="4">
        <f t="shared" si="0"/>
        <v>3.4112561805572206E-2</v>
      </c>
      <c r="M11" s="4">
        <f t="shared" si="5"/>
        <v>0.20506512350641426</v>
      </c>
      <c r="N11" s="3">
        <f t="shared" si="6"/>
        <v>95.387943908174307</v>
      </c>
      <c r="O11" s="3">
        <f t="shared" si="7"/>
        <v>4.6120560918256928</v>
      </c>
    </row>
    <row r="12" spans="1:15" x14ac:dyDescent="0.25">
      <c r="A12" s="2">
        <v>2160000</v>
      </c>
      <c r="B12" s="2">
        <v>-1.6369584E-2</v>
      </c>
      <c r="C12" s="2">
        <v>6.1181015999999998E-2</v>
      </c>
      <c r="D12" s="2">
        <v>0.12777028900000001</v>
      </c>
      <c r="E12" s="9">
        <v>-4.3161190000000002E-3</v>
      </c>
      <c r="F12" s="3"/>
      <c r="G12" s="3">
        <f t="shared" si="1"/>
        <v>2.16</v>
      </c>
      <c r="H12" s="3">
        <f t="shared" si="2"/>
        <v>1.1352307568059745</v>
      </c>
      <c r="I12" s="4">
        <f t="shared" si="3"/>
        <v>17.866449510448586</v>
      </c>
      <c r="J12" s="4">
        <f>IMABS('LoadResistor 2800 Ohm LossCalib'!G7)</f>
        <v>17.600000000000001</v>
      </c>
      <c r="K12" s="4">
        <f t="shared" si="4"/>
        <v>0.26644951044858445</v>
      </c>
      <c r="L12" s="4">
        <f t="shared" si="0"/>
        <v>1.7454929108848591E-2</v>
      </c>
      <c r="M12" s="4">
        <f t="shared" si="5"/>
        <v>0.24899458133973584</v>
      </c>
      <c r="N12" s="3">
        <f t="shared" si="6"/>
        <v>94.427945753426798</v>
      </c>
      <c r="O12" s="3">
        <f t="shared" si="7"/>
        <v>5.5720542465732024</v>
      </c>
    </row>
    <row r="13" spans="1:15" x14ac:dyDescent="0.25">
      <c r="A13" s="2">
        <v>2450000</v>
      </c>
      <c r="B13" s="2">
        <v>-2.1363732999999999E-2</v>
      </c>
      <c r="C13" s="2">
        <v>4.1523531000000002E-2</v>
      </c>
      <c r="D13" s="2">
        <v>0.127075999</v>
      </c>
      <c r="E13" s="9">
        <v>-8.6462499999999994E-3</v>
      </c>
      <c r="F13" s="3"/>
      <c r="G13" s="3">
        <f t="shared" si="1"/>
        <v>2.4500000000000002</v>
      </c>
      <c r="H13" s="3">
        <f t="shared" si="2"/>
        <v>1.0979689199193776</v>
      </c>
      <c r="I13" s="4">
        <f t="shared" si="3"/>
        <v>17.898670339022566</v>
      </c>
      <c r="J13" s="4">
        <f>IMABS('LoadResistor 2800 Ohm LossCalib'!G8)</f>
        <v>17.63</v>
      </c>
      <c r="K13" s="4">
        <f t="shared" si="4"/>
        <v>0.26867033902256665</v>
      </c>
      <c r="L13" s="4">
        <f t="shared" si="0"/>
        <v>9.4806212327890882E-3</v>
      </c>
      <c r="M13" s="4">
        <f t="shared" si="5"/>
        <v>0.25918971778977756</v>
      </c>
      <c r="N13" s="3">
        <f t="shared" si="6"/>
        <v>94.206534537914337</v>
      </c>
      <c r="O13" s="3">
        <f t="shared" si="7"/>
        <v>5.7934654620856634</v>
      </c>
    </row>
    <row r="14" spans="1:15" x14ac:dyDescent="0.25">
      <c r="A14" s="2">
        <v>2740000</v>
      </c>
      <c r="B14" s="2">
        <v>-2.5708936000000002E-2</v>
      </c>
      <c r="C14" s="2">
        <v>2.5249180999999999E-2</v>
      </c>
      <c r="D14" s="2">
        <v>0.12640354000000001</v>
      </c>
      <c r="E14" s="9">
        <v>-1.2401260000000001E-2</v>
      </c>
      <c r="F14" s="3"/>
      <c r="G14" s="3">
        <f t="shared" si="1"/>
        <v>2.74</v>
      </c>
      <c r="H14" s="3">
        <f t="shared" si="2"/>
        <v>1.0747626113095423</v>
      </c>
      <c r="I14" s="4">
        <f t="shared" si="3"/>
        <v>17.92321312223109</v>
      </c>
      <c r="J14" s="4">
        <f>IMABS('LoadResistor 2800 Ohm LossCalib'!G9)</f>
        <v>17.579999999999998</v>
      </c>
      <c r="K14" s="4">
        <f t="shared" si="4"/>
        <v>0.34321312223109146</v>
      </c>
      <c r="L14" s="4">
        <f t="shared" si="0"/>
        <v>5.6428501978044981E-3</v>
      </c>
      <c r="M14" s="4">
        <f t="shared" si="5"/>
        <v>0.33757027203328699</v>
      </c>
      <c r="N14" s="3">
        <f t="shared" si="6"/>
        <v>92.521565544412638</v>
      </c>
      <c r="O14" s="3">
        <f t="shared" si="7"/>
        <v>7.4784344555873616</v>
      </c>
    </row>
    <row r="15" spans="1:15" x14ac:dyDescent="0.25">
      <c r="A15" s="2">
        <v>3030000</v>
      </c>
      <c r="B15" s="2">
        <v>-3.0634709999999999E-2</v>
      </c>
      <c r="C15" s="2">
        <v>1.2167516E-2</v>
      </c>
      <c r="D15" s="2">
        <v>0.12580059399999999</v>
      </c>
      <c r="E15" s="9">
        <v>-1.5919724E-2</v>
      </c>
      <c r="F15" s="3"/>
      <c r="G15" s="3">
        <f t="shared" si="1"/>
        <v>3.03</v>
      </c>
      <c r="H15" s="3">
        <f t="shared" si="2"/>
        <v>1.0681723668064531</v>
      </c>
      <c r="I15" s="4">
        <f t="shared" si="3"/>
        <v>17.937348318529168</v>
      </c>
      <c r="J15" s="4">
        <f>IMABS('LoadResistor 2800 Ohm LossCalib'!G10)</f>
        <v>17.489999999999998</v>
      </c>
      <c r="K15" s="4">
        <f t="shared" si="4"/>
        <v>0.44734831852916912</v>
      </c>
      <c r="L15" s="4">
        <f t="shared" si="0"/>
        <v>4.7213221851503534E-3</v>
      </c>
      <c r="M15" s="4">
        <f t="shared" si="5"/>
        <v>0.44262699634401875</v>
      </c>
      <c r="N15" s="3">
        <f t="shared" si="6"/>
        <v>90.310303204732506</v>
      </c>
      <c r="O15" s="3">
        <f t="shared" si="7"/>
        <v>9.6896967952674942</v>
      </c>
    </row>
    <row r="16" spans="1:15" x14ac:dyDescent="0.25">
      <c r="A16" s="2">
        <v>3320000</v>
      </c>
      <c r="B16" s="2">
        <v>-3.4877523000000001E-2</v>
      </c>
      <c r="C16" s="2">
        <v>8.7790600000000002E-4</v>
      </c>
      <c r="D16" s="2">
        <v>0.12509877899999999</v>
      </c>
      <c r="E16" s="9">
        <v>-1.9055888999999999E-2</v>
      </c>
      <c r="F16" s="3"/>
      <c r="G16" s="3">
        <f t="shared" si="1"/>
        <v>3.32</v>
      </c>
      <c r="H16" s="3">
        <f t="shared" si="2"/>
        <v>1.0722995689560677</v>
      </c>
      <c r="I16" s="4">
        <f t="shared" si="3"/>
        <v>17.955318686888361</v>
      </c>
      <c r="J16" s="4">
        <f>IMABS('LoadResistor 2800 Ohm LossCalib'!G11)</f>
        <v>17.61</v>
      </c>
      <c r="K16" s="4">
        <f t="shared" si="4"/>
        <v>0.34531868688836198</v>
      </c>
      <c r="L16" s="4">
        <f t="shared" si="0"/>
        <v>5.2895058596797058E-3</v>
      </c>
      <c r="M16" s="4">
        <f t="shared" si="5"/>
        <v>0.34002918102868229</v>
      </c>
      <c r="N16" s="3">
        <f t="shared" si="6"/>
        <v>92.469196074546815</v>
      </c>
      <c r="O16" s="3">
        <f t="shared" si="7"/>
        <v>7.5308039254531849</v>
      </c>
    </row>
    <row r="17" spans="1:15" x14ac:dyDescent="0.25">
      <c r="A17" s="2">
        <v>3610000</v>
      </c>
      <c r="B17" s="2">
        <v>-3.9589352000000001E-2</v>
      </c>
      <c r="C17" s="2">
        <v>-9.4239219999999995E-3</v>
      </c>
      <c r="D17" s="2">
        <v>0.12441105299999999</v>
      </c>
      <c r="E17" s="9">
        <v>-2.2080104E-2</v>
      </c>
      <c r="F17" s="3"/>
      <c r="G17" s="3">
        <f t="shared" si="1"/>
        <v>3.61</v>
      </c>
      <c r="H17" s="3">
        <f t="shared" si="2"/>
        <v>1.0848438493850567</v>
      </c>
      <c r="I17" s="4">
        <f t="shared" si="3"/>
        <v>17.968136376549573</v>
      </c>
      <c r="J17" s="4">
        <f>IMABS('LoadResistor 2800 Ohm LossCalib'!G12)</f>
        <v>17.600000000000001</v>
      </c>
      <c r="K17" s="4">
        <f t="shared" si="4"/>
        <v>0.36813637654957176</v>
      </c>
      <c r="L17" s="4">
        <f t="shared" si="0"/>
        <v>7.1984310033454766E-3</v>
      </c>
      <c r="M17" s="4">
        <f t="shared" si="5"/>
        <v>0.36093794554622627</v>
      </c>
      <c r="N17" s="3">
        <f t="shared" si="6"/>
        <v>92.02508037760964</v>
      </c>
      <c r="O17" s="3">
        <f t="shared" si="7"/>
        <v>7.9749196223903596</v>
      </c>
    </row>
    <row r="18" spans="1:15" x14ac:dyDescent="0.25">
      <c r="A18" s="2">
        <v>3900000</v>
      </c>
      <c r="B18" s="2">
        <v>-4.4335316E-2</v>
      </c>
      <c r="C18" s="2">
        <v>-1.8216961E-2</v>
      </c>
      <c r="D18" s="2">
        <v>0.12370959600000001</v>
      </c>
      <c r="E18" s="9">
        <v>-2.4860743000000001E-2</v>
      </c>
      <c r="F18" s="3"/>
      <c r="G18" s="3">
        <f t="shared" si="1"/>
        <v>3.9</v>
      </c>
      <c r="H18" s="3">
        <f t="shared" si="2"/>
        <v>1.1006903164940558</v>
      </c>
      <c r="I18" s="4">
        <f t="shared" si="3"/>
        <v>17.979990885798859</v>
      </c>
      <c r="J18" s="4">
        <f>IMABS('LoadResistor 2800 Ohm LossCalib'!G13)</f>
        <v>17.55</v>
      </c>
      <c r="K18" s="4">
        <f t="shared" si="4"/>
        <v>0.42999088579885836</v>
      </c>
      <c r="L18" s="4">
        <f t="shared" si="0"/>
        <v>9.9892992949168653E-3</v>
      </c>
      <c r="M18" s="4">
        <f t="shared" si="5"/>
        <v>0.42000158650394148</v>
      </c>
      <c r="N18" s="3">
        <f t="shared" si="6"/>
        <v>90.782019854593017</v>
      </c>
      <c r="O18" s="3">
        <f t="shared" si="7"/>
        <v>9.2179801454069832</v>
      </c>
    </row>
    <row r="19" spans="1:15" x14ac:dyDescent="0.25">
      <c r="A19" s="2">
        <v>4190000</v>
      </c>
      <c r="B19" s="2">
        <v>-4.8980992000000001E-2</v>
      </c>
      <c r="C19" s="2">
        <v>-2.6164929999999999E-2</v>
      </c>
      <c r="D19" s="2">
        <v>0.123015366</v>
      </c>
      <c r="E19" s="9">
        <v>-2.7763099999999999E-2</v>
      </c>
      <c r="F19" s="3"/>
      <c r="G19" s="3">
        <f t="shared" si="1"/>
        <v>4.1900000000000004</v>
      </c>
      <c r="H19" s="3">
        <f t="shared" si="2"/>
        <v>1.1175929942280671</v>
      </c>
      <c r="I19" s="4">
        <f t="shared" si="3"/>
        <v>17.985053753937905</v>
      </c>
      <c r="J19" s="4">
        <f>IMABS('LoadResistor 2800 Ohm LossCalib'!G14)</f>
        <v>17.559999999999999</v>
      </c>
      <c r="K19" s="4">
        <f t="shared" si="4"/>
        <v>0.42505375393790601</v>
      </c>
      <c r="L19" s="4">
        <f t="shared" si="0"/>
        <v>1.3413209682804406E-2</v>
      </c>
      <c r="M19" s="4">
        <f t="shared" si="5"/>
        <v>0.4116405442551016</v>
      </c>
      <c r="N19" s="3">
        <f t="shared" si="6"/>
        <v>90.956961846519079</v>
      </c>
      <c r="O19" s="3">
        <f t="shared" si="7"/>
        <v>9.0430381534809214</v>
      </c>
    </row>
    <row r="20" spans="1:15" x14ac:dyDescent="0.25">
      <c r="A20" s="2">
        <v>4480000</v>
      </c>
      <c r="B20" s="2">
        <v>-5.4040792999999997E-2</v>
      </c>
      <c r="C20" s="2">
        <v>-3.3311120999999999E-2</v>
      </c>
      <c r="D20" s="2">
        <v>0.122248545</v>
      </c>
      <c r="E20" s="9">
        <v>-3.0461459999999999E-2</v>
      </c>
      <c r="F20" s="3"/>
      <c r="G20" s="3">
        <f t="shared" si="1"/>
        <v>4.4800000000000004</v>
      </c>
      <c r="H20" s="3">
        <f t="shared" si="2"/>
        <v>1.1355715968788835</v>
      </c>
      <c r="I20" s="4">
        <f t="shared" si="3"/>
        <v>17.993517283822548</v>
      </c>
      <c r="J20" s="4">
        <f>IMABS('LoadResistor 2800 Ohm LossCalib'!G15)</f>
        <v>17.61</v>
      </c>
      <c r="K20" s="4">
        <f t="shared" si="4"/>
        <v>0.3835172838225489</v>
      </c>
      <c r="L20" s="4">
        <f t="shared" si="0"/>
        <v>1.7537595417670269E-2</v>
      </c>
      <c r="M20" s="4">
        <f t="shared" si="5"/>
        <v>0.36597968840487866</v>
      </c>
      <c r="N20" s="3">
        <f t="shared" si="6"/>
        <v>91.918310062807237</v>
      </c>
      <c r="O20" s="3">
        <f t="shared" si="7"/>
        <v>8.0816899371927633</v>
      </c>
    </row>
    <row r="21" spans="1:15" x14ac:dyDescent="0.25">
      <c r="A21" s="2">
        <v>4770000</v>
      </c>
      <c r="B21" s="2">
        <v>-5.9210088000000001E-2</v>
      </c>
      <c r="C21" s="2">
        <v>-3.9602200999999997E-2</v>
      </c>
      <c r="D21" s="2">
        <v>0.121445022</v>
      </c>
      <c r="E21" s="9">
        <v>-3.3165264E-2</v>
      </c>
      <c r="F21" s="3"/>
      <c r="G21" s="3">
        <f t="shared" si="1"/>
        <v>4.7699999999999996</v>
      </c>
      <c r="H21" s="3">
        <f t="shared" si="2"/>
        <v>1.1533930809637112</v>
      </c>
      <c r="I21" s="4">
        <f t="shared" si="3"/>
        <v>18.000028448940238</v>
      </c>
      <c r="J21" s="4">
        <f>IMABS('LoadResistor 2800 Ohm LossCalib'!G16)</f>
        <v>17.59</v>
      </c>
      <c r="K21" s="4">
        <f t="shared" si="4"/>
        <v>0.41002844894023838</v>
      </c>
      <c r="L21" s="4">
        <f t="shared" si="0"/>
        <v>2.2092934459439051E-2</v>
      </c>
      <c r="M21" s="4">
        <f t="shared" si="5"/>
        <v>0.38793551448079933</v>
      </c>
      <c r="N21" s="3">
        <f t="shared" si="6"/>
        <v>91.454788253711371</v>
      </c>
      <c r="O21" s="3">
        <f t="shared" si="7"/>
        <v>8.5452117462886292</v>
      </c>
    </row>
    <row r="22" spans="1:15" x14ac:dyDescent="0.25">
      <c r="A22" s="2">
        <v>5060000</v>
      </c>
      <c r="B22" s="2">
        <v>-6.4455008999999994E-2</v>
      </c>
      <c r="C22" s="2">
        <v>-4.6019512999999998E-2</v>
      </c>
      <c r="D22" s="2">
        <v>0.12064710200000001</v>
      </c>
      <c r="E22" s="9">
        <v>-3.5758215000000003E-2</v>
      </c>
      <c r="F22" s="3"/>
      <c r="G22" s="3">
        <f t="shared" si="1"/>
        <v>5.0599999999999996</v>
      </c>
      <c r="H22" s="3">
        <f t="shared" si="2"/>
        <v>1.1720184259381974</v>
      </c>
      <c r="I22" s="4">
        <f t="shared" si="3"/>
        <v>18.003991244685022</v>
      </c>
      <c r="J22" s="4">
        <f>IMABS('LoadResistor 2800 Ohm LossCalib'!G17)</f>
        <v>17.55</v>
      </c>
      <c r="K22" s="4">
        <f t="shared" si="4"/>
        <v>0.45399124468502094</v>
      </c>
      <c r="L22" s="4">
        <f t="shared" si="0"/>
        <v>2.7325795442169308E-2</v>
      </c>
      <c r="M22" s="4">
        <f t="shared" si="5"/>
        <v>0.42666544924285166</v>
      </c>
      <c r="N22" s="3">
        <f t="shared" si="6"/>
        <v>90.642829730353156</v>
      </c>
      <c r="O22" s="3">
        <f t="shared" si="7"/>
        <v>9.3571702696468435</v>
      </c>
    </row>
    <row r="23" spans="1:15" x14ac:dyDescent="0.25">
      <c r="A23" s="2">
        <v>5350000</v>
      </c>
      <c r="B23" s="2">
        <v>-7.0033498E-2</v>
      </c>
      <c r="C23" s="2">
        <v>-5.1585618E-2</v>
      </c>
      <c r="D23" s="2">
        <v>0.11979983700000001</v>
      </c>
      <c r="E23" s="9">
        <v>-3.8315112999999998E-2</v>
      </c>
      <c r="F23" s="3"/>
      <c r="G23" s="3">
        <f t="shared" si="1"/>
        <v>5.35</v>
      </c>
      <c r="H23" s="3">
        <f t="shared" si="2"/>
        <v>1.1905359170913112</v>
      </c>
      <c r="I23" s="4">
        <f t="shared" si="3"/>
        <v>18.007921803630584</v>
      </c>
      <c r="J23" s="4">
        <f>IMABS('LoadResistor 2800 Ohm LossCalib'!G18)</f>
        <v>17.579999999999998</v>
      </c>
      <c r="K23" s="4">
        <f t="shared" si="4"/>
        <v>0.42792180363058563</v>
      </c>
      <c r="L23" s="4">
        <f t="shared" si="0"/>
        <v>3.2982635232626865E-2</v>
      </c>
      <c r="M23" s="4">
        <f t="shared" si="5"/>
        <v>0.39493916839795878</v>
      </c>
      <c r="N23" s="3">
        <f t="shared" si="6"/>
        <v>91.307422462879529</v>
      </c>
      <c r="O23" s="3">
        <f t="shared" si="7"/>
        <v>8.6925775371204708</v>
      </c>
    </row>
    <row r="24" spans="1:15" x14ac:dyDescent="0.25">
      <c r="A24" s="2">
        <v>5640000</v>
      </c>
      <c r="B24" s="2">
        <v>-7.6021976000000005E-2</v>
      </c>
      <c r="C24" s="2">
        <v>-5.6499200999999999E-2</v>
      </c>
      <c r="D24" s="2">
        <v>0.11889575400000001</v>
      </c>
      <c r="E24" s="9">
        <v>-4.0806408000000002E-2</v>
      </c>
      <c r="F24" s="3"/>
      <c r="G24" s="3">
        <f t="shared" si="1"/>
        <v>5.64</v>
      </c>
      <c r="H24" s="3">
        <f t="shared" si="2"/>
        <v>1.209256355421821</v>
      </c>
      <c r="I24" s="4">
        <f t="shared" si="3"/>
        <v>18.013054429345271</v>
      </c>
      <c r="J24" s="4">
        <f>IMABS('LoadResistor 2800 Ohm LossCalib'!G19)</f>
        <v>17.559999999999999</v>
      </c>
      <c r="K24" s="4">
        <f t="shared" si="4"/>
        <v>0.45305442934527207</v>
      </c>
      <c r="L24" s="4">
        <f t="shared" si="0"/>
        <v>3.9138561337778675E-2</v>
      </c>
      <c r="M24" s="4">
        <f t="shared" si="5"/>
        <v>0.41391586800749341</v>
      </c>
      <c r="N24" s="3">
        <f t="shared" si="6"/>
        <v>90.909320824068033</v>
      </c>
      <c r="O24" s="3">
        <f t="shared" si="7"/>
        <v>9.0906791759319674</v>
      </c>
    </row>
    <row r="25" spans="1:15" x14ac:dyDescent="0.25">
      <c r="A25" s="2">
        <v>5930000</v>
      </c>
      <c r="B25" s="2">
        <v>-8.1763110999999999E-2</v>
      </c>
      <c r="C25" s="2">
        <v>-6.1349578000000002E-2</v>
      </c>
      <c r="D25" s="2">
        <v>0.117968931</v>
      </c>
      <c r="E25" s="9">
        <v>-4.3252698999999999E-2</v>
      </c>
      <c r="F25" s="3"/>
      <c r="G25" s="3">
        <f t="shared" si="1"/>
        <v>5.93</v>
      </c>
      <c r="H25" s="3">
        <f t="shared" si="2"/>
        <v>1.2277178485005873</v>
      </c>
      <c r="I25" s="4">
        <f t="shared" si="3"/>
        <v>18.016876088153477</v>
      </c>
      <c r="J25" s="4">
        <f>IMABS('LoadResistor 2800 Ohm LossCalib'!G20)</f>
        <v>17.579999999999998</v>
      </c>
      <c r="K25" s="4">
        <f t="shared" si="4"/>
        <v>0.436876088153479</v>
      </c>
      <c r="L25" s="4">
        <f t="shared" si="0"/>
        <v>4.5618079071253384E-2</v>
      </c>
      <c r="M25" s="4">
        <f t="shared" si="5"/>
        <v>0.39125800908222563</v>
      </c>
      <c r="N25" s="3">
        <f t="shared" si="6"/>
        <v>91.384849110600612</v>
      </c>
      <c r="O25" s="3">
        <f t="shared" si="7"/>
        <v>8.6151508893993878</v>
      </c>
    </row>
    <row r="26" spans="1:15" x14ac:dyDescent="0.25">
      <c r="A26" s="2">
        <v>6220000</v>
      </c>
      <c r="B26" s="2">
        <v>-8.7914436999999998E-2</v>
      </c>
      <c r="C26" s="2">
        <v>-6.5697512999999999E-2</v>
      </c>
      <c r="D26" s="2">
        <v>0.116952337</v>
      </c>
      <c r="E26" s="9">
        <v>-4.5765346999999998E-2</v>
      </c>
      <c r="F26" s="3"/>
      <c r="G26" s="3">
        <f t="shared" si="1"/>
        <v>6.22</v>
      </c>
      <c r="H26" s="3">
        <f t="shared" si="2"/>
        <v>1.2465605177998904</v>
      </c>
      <c r="I26" s="4">
        <f t="shared" si="3"/>
        <v>18.021045271879409</v>
      </c>
      <c r="J26" s="4">
        <f>IMABS('LoadResistor 2800 Ohm LossCalib'!G21)</f>
        <v>17.53</v>
      </c>
      <c r="K26" s="4">
        <f t="shared" si="4"/>
        <v>0.49104527187940761</v>
      </c>
      <c r="L26" s="4">
        <f t="shared" si="0"/>
        <v>5.2628854730667612E-2</v>
      </c>
      <c r="M26" s="4">
        <f t="shared" si="5"/>
        <v>0.43841641714874002</v>
      </c>
      <c r="N26" s="3">
        <f t="shared" si="6"/>
        <v>90.397903460723114</v>
      </c>
      <c r="O26" s="3">
        <f t="shared" si="7"/>
        <v>9.6020965392768858</v>
      </c>
    </row>
    <row r="27" spans="1:15" x14ac:dyDescent="0.25">
      <c r="A27" s="2">
        <v>6510000</v>
      </c>
      <c r="B27" s="2">
        <v>-9.4298161000000005E-2</v>
      </c>
      <c r="C27" s="2">
        <v>-6.9237828000000001E-2</v>
      </c>
      <c r="D27" s="2">
        <v>0.116182066</v>
      </c>
      <c r="E27" s="2">
        <v>-4.8069037000000002E-2</v>
      </c>
      <c r="F27" s="3"/>
      <c r="G27" s="3">
        <f t="shared" si="1"/>
        <v>6.51</v>
      </c>
      <c r="H27" s="3">
        <f t="shared" si="2"/>
        <v>1.2649729941624117</v>
      </c>
      <c r="I27" s="4">
        <f t="shared" si="3"/>
        <v>18.010982164237632</v>
      </c>
      <c r="J27" s="4">
        <f>IMABS('LoadResistor 2800 Ohm LossCalib'!G22)</f>
        <v>17.52</v>
      </c>
      <c r="K27" s="4">
        <f t="shared" si="4"/>
        <v>0.49098216423763219</v>
      </c>
      <c r="L27" s="4">
        <f t="shared" si="0"/>
        <v>5.9848111465137792E-2</v>
      </c>
      <c r="M27" s="4">
        <f t="shared" si="5"/>
        <v>0.43113405277249439</v>
      </c>
      <c r="N27" s="3">
        <f t="shared" si="6"/>
        <v>90.549612207693599</v>
      </c>
      <c r="O27" s="3">
        <f t="shared" si="7"/>
        <v>9.450387792306401</v>
      </c>
    </row>
    <row r="28" spans="1:15" x14ac:dyDescent="0.25">
      <c r="A28" s="2">
        <v>6800000</v>
      </c>
      <c r="B28" s="2">
        <v>-0.101106919</v>
      </c>
      <c r="C28" s="2">
        <v>-7.2180493999999998E-2</v>
      </c>
      <c r="D28" s="2">
        <v>0.11530992299999999</v>
      </c>
      <c r="E28" s="9">
        <v>-5.0781205000000003E-2</v>
      </c>
      <c r="F28" s="3"/>
      <c r="G28" s="3">
        <f t="shared" si="1"/>
        <v>6.8</v>
      </c>
      <c r="H28" s="3">
        <f t="shared" si="2"/>
        <v>1.2836997965762791</v>
      </c>
      <c r="I28" s="4">
        <f t="shared" si="3"/>
        <v>17.992832807396837</v>
      </c>
      <c r="J28" s="4">
        <f>IMABS('LoadResistor 2800 Ohm LossCalib'!G23)</f>
        <v>17.53</v>
      </c>
      <c r="K28" s="4">
        <f t="shared" si="4"/>
        <v>0.46283280739683619</v>
      </c>
      <c r="L28" s="4">
        <f t="shared" si="0"/>
        <v>6.7545627058351751E-2</v>
      </c>
      <c r="M28" s="4">
        <f t="shared" si="5"/>
        <v>0.39528718033848442</v>
      </c>
      <c r="N28" s="3">
        <f t="shared" si="6"/>
        <v>91.300106044761804</v>
      </c>
      <c r="O28" s="3">
        <f t="shared" si="7"/>
        <v>8.6998939552381955</v>
      </c>
    </row>
    <row r="29" spans="1:15" x14ac:dyDescent="0.25">
      <c r="A29" s="2">
        <v>7090000</v>
      </c>
      <c r="B29" s="2">
        <v>-0.10780627199999999</v>
      </c>
      <c r="C29" s="2">
        <v>-7.4692807999999999E-2</v>
      </c>
      <c r="D29" s="2">
        <v>0.113582603</v>
      </c>
      <c r="E29" s="9">
        <v>-5.2859898000000002E-2</v>
      </c>
      <c r="F29" s="3"/>
      <c r="G29" s="3">
        <f t="shared" si="1"/>
        <v>7.09</v>
      </c>
      <c r="H29" s="3">
        <f t="shared" si="2"/>
        <v>1.3019022496210908</v>
      </c>
      <c r="I29" s="4">
        <f t="shared" si="3"/>
        <v>18.042337955045838</v>
      </c>
      <c r="J29" s="4">
        <f>IMABS('LoadResistor 2800 Ohm LossCalib'!G24)</f>
        <v>17.55</v>
      </c>
      <c r="K29" s="4">
        <f t="shared" si="4"/>
        <v>0.49233795504583711</v>
      </c>
      <c r="L29" s="4">
        <f t="shared" si="0"/>
        <v>7.5353859350163657E-2</v>
      </c>
      <c r="M29" s="4">
        <f t="shared" si="5"/>
        <v>0.41698409569567346</v>
      </c>
      <c r="N29" s="3">
        <f t="shared" si="6"/>
        <v>90.845117386100455</v>
      </c>
      <c r="O29" s="3">
        <f t="shared" si="7"/>
        <v>9.1548826138995452</v>
      </c>
    </row>
    <row r="30" spans="1:15" x14ac:dyDescent="0.25">
      <c r="A30" s="2">
        <v>7380000</v>
      </c>
      <c r="B30" s="2">
        <v>-0.114654034</v>
      </c>
      <c r="C30" s="2">
        <v>-7.7088884999999996E-2</v>
      </c>
      <c r="D30" s="2">
        <v>0.112363457</v>
      </c>
      <c r="E30" s="9">
        <v>-5.4960425E-2</v>
      </c>
      <c r="F30" s="3"/>
      <c r="G30" s="3">
        <f t="shared" si="1"/>
        <v>7.38</v>
      </c>
      <c r="H30" s="3">
        <f t="shared" si="2"/>
        <v>1.3206169218949118</v>
      </c>
      <c r="I30" s="4">
        <f t="shared" si="3"/>
        <v>18.055912673663229</v>
      </c>
      <c r="J30" s="4">
        <f>IMABS('LoadResistor 2800 Ohm LossCalib'!G25)</f>
        <v>17.62</v>
      </c>
      <c r="K30" s="4">
        <f t="shared" si="4"/>
        <v>0.43591267366322839</v>
      </c>
      <c r="L30" s="4">
        <f t="shared" si="0"/>
        <v>8.3700603846291605E-2</v>
      </c>
      <c r="M30" s="4">
        <f t="shared" si="5"/>
        <v>0.35221206981693676</v>
      </c>
      <c r="N30" s="3">
        <f t="shared" si="6"/>
        <v>92.210163699058583</v>
      </c>
      <c r="O30" s="3">
        <f t="shared" si="7"/>
        <v>7.7898363009414169</v>
      </c>
    </row>
    <row r="31" spans="1:15" x14ac:dyDescent="0.25">
      <c r="A31" s="2">
        <v>7670000</v>
      </c>
      <c r="B31" s="2">
        <v>-0.121637411</v>
      </c>
      <c r="C31" s="2">
        <v>-7.9050511000000004E-2</v>
      </c>
      <c r="D31" s="2">
        <v>0.111193783</v>
      </c>
      <c r="E31" s="9">
        <v>-5.7307533000000001E-2</v>
      </c>
      <c r="F31" s="3"/>
      <c r="G31" s="3">
        <f t="shared" si="1"/>
        <v>7.67</v>
      </c>
      <c r="H31" s="3">
        <f t="shared" si="2"/>
        <v>1.3393665721027905</v>
      </c>
      <c r="I31" s="4">
        <f t="shared" si="3"/>
        <v>18.055353143744448</v>
      </c>
      <c r="J31" s="4">
        <f>IMABS('LoadResistor 2800 Ohm LossCalib'!G26)</f>
        <v>17.64</v>
      </c>
      <c r="K31" s="4">
        <f t="shared" si="4"/>
        <v>0.4153531437444471</v>
      </c>
      <c r="L31" s="4">
        <f t="shared" si="0"/>
        <v>9.2371127625399174E-2</v>
      </c>
      <c r="M31" s="4">
        <f t="shared" si="5"/>
        <v>0.32298201611904792</v>
      </c>
      <c r="N31" s="3">
        <f t="shared" si="6"/>
        <v>92.832874526769302</v>
      </c>
      <c r="O31" s="3">
        <f t="shared" si="7"/>
        <v>7.1671254732306977</v>
      </c>
    </row>
    <row r="32" spans="1:15" x14ac:dyDescent="0.25">
      <c r="A32" s="2">
        <v>7960000</v>
      </c>
      <c r="B32" s="2">
        <v>-0.12933199100000001</v>
      </c>
      <c r="C32" s="2">
        <v>-8.0247900999999996E-2</v>
      </c>
      <c r="D32" s="2">
        <v>0.10984452</v>
      </c>
      <c r="E32" s="9">
        <v>-5.9423393999999997E-2</v>
      </c>
      <c r="F32" s="3"/>
      <c r="G32" s="3">
        <f t="shared" si="1"/>
        <v>7.96</v>
      </c>
      <c r="H32" s="3">
        <f t="shared" si="2"/>
        <v>1.3590620232087192</v>
      </c>
      <c r="I32" s="4">
        <f t="shared" si="3"/>
        <v>18.069600881803154</v>
      </c>
      <c r="J32" s="4">
        <f>IMABS('LoadResistor 2800 Ohm LossCalib'!G27)</f>
        <v>17.59</v>
      </c>
      <c r="K32" s="4">
        <f t="shared" si="4"/>
        <v>0.47960088180315452</v>
      </c>
      <c r="L32" s="4">
        <f t="shared" si="0"/>
        <v>0.10179450239610253</v>
      </c>
      <c r="M32" s="4">
        <f t="shared" si="5"/>
        <v>0.37780637940705197</v>
      </c>
      <c r="N32" s="3">
        <f t="shared" si="6"/>
        <v>91.668338981080211</v>
      </c>
      <c r="O32" s="3">
        <f t="shared" si="7"/>
        <v>8.3316610189197888</v>
      </c>
    </row>
    <row r="33" spans="1:15" x14ac:dyDescent="0.25">
      <c r="A33" s="2">
        <v>8250000</v>
      </c>
      <c r="B33" s="2">
        <v>-0.136632055</v>
      </c>
      <c r="C33" s="2">
        <v>-8.1131145000000002E-2</v>
      </c>
      <c r="D33" s="2">
        <v>0.108502984</v>
      </c>
      <c r="E33" s="9">
        <v>-6.1617456000000001E-2</v>
      </c>
      <c r="F33" s="3"/>
      <c r="G33" s="3">
        <f t="shared" si="1"/>
        <v>8.25</v>
      </c>
      <c r="H33" s="3">
        <f t="shared" si="2"/>
        <v>1.3778507419523296</v>
      </c>
      <c r="I33" s="4">
        <f t="shared" si="3"/>
        <v>18.077223098992704</v>
      </c>
      <c r="J33" s="4">
        <f>IMABS('LoadResistor 2800 Ohm LossCalib'!G28)</f>
        <v>17.579999999999998</v>
      </c>
      <c r="K33" s="4">
        <f t="shared" si="4"/>
        <v>0.49722309899270556</v>
      </c>
      <c r="L33" s="4">
        <f t="shared" si="0"/>
        <v>0.11107015064902015</v>
      </c>
      <c r="M33" s="4">
        <f t="shared" si="5"/>
        <v>0.38615294834368541</v>
      </c>
      <c r="N33" s="3">
        <f t="shared" si="6"/>
        <v>91.492333669717524</v>
      </c>
      <c r="O33" s="3">
        <f t="shared" si="7"/>
        <v>8.5076663302824755</v>
      </c>
    </row>
    <row r="34" spans="1:15" x14ac:dyDescent="0.25">
      <c r="A34" s="2">
        <v>8540000</v>
      </c>
      <c r="B34" s="2">
        <v>-0.14408200900000001</v>
      </c>
      <c r="C34" s="2">
        <v>-8.1365823000000004E-2</v>
      </c>
      <c r="D34" s="2">
        <v>0.107106953</v>
      </c>
      <c r="E34" s="9">
        <v>-6.3707411000000005E-2</v>
      </c>
      <c r="F34" s="3"/>
      <c r="G34" s="3">
        <f t="shared" si="1"/>
        <v>8.5399999999999991</v>
      </c>
      <c r="H34" s="3">
        <f t="shared" si="2"/>
        <v>1.3965559522895679</v>
      </c>
      <c r="I34" s="4">
        <f t="shared" si="3"/>
        <v>18.088136225478355</v>
      </c>
      <c r="J34" s="4">
        <f>IMABS('LoadResistor 2800 Ohm LossCalib'!G29)</f>
        <v>17.57</v>
      </c>
      <c r="K34" s="4">
        <f t="shared" si="4"/>
        <v>0.51813622547835436</v>
      </c>
      <c r="L34" s="4">
        <f t="shared" si="0"/>
        <v>0.12056814305203618</v>
      </c>
      <c r="M34" s="4">
        <f t="shared" si="5"/>
        <v>0.39756808242631819</v>
      </c>
      <c r="N34" s="3">
        <f t="shared" si="6"/>
        <v>91.252168082045955</v>
      </c>
      <c r="O34" s="3">
        <f t="shared" si="7"/>
        <v>8.7478319179540449</v>
      </c>
    </row>
    <row r="35" spans="1:15" x14ac:dyDescent="0.25">
      <c r="A35" s="2">
        <v>8830000</v>
      </c>
      <c r="B35" s="2">
        <v>-0.151572868</v>
      </c>
      <c r="C35" s="2">
        <v>-8.0985723999999995E-2</v>
      </c>
      <c r="D35" s="2">
        <v>0.105749726</v>
      </c>
      <c r="E35" s="9">
        <v>-6.5791495000000005E-2</v>
      </c>
      <c r="F35" s="3"/>
      <c r="G35" s="3">
        <f t="shared" si="1"/>
        <v>8.83</v>
      </c>
      <c r="H35" s="3">
        <f t="shared" si="2"/>
        <v>1.4150265181806236</v>
      </c>
      <c r="I35" s="4">
        <f t="shared" si="3"/>
        <v>18.093454926868024</v>
      </c>
      <c r="J35" s="4">
        <f>IMABS('LoadResistor 2800 Ohm LossCalib'!G30)</f>
        <v>17.52</v>
      </c>
      <c r="K35" s="4">
        <f t="shared" si="4"/>
        <v>0.57345492686802402</v>
      </c>
      <c r="L35" s="4">
        <f t="shared" si="0"/>
        <v>0.13019237639782916</v>
      </c>
      <c r="M35" s="4">
        <f t="shared" si="5"/>
        <v>0.44326255047019486</v>
      </c>
      <c r="N35" s="3">
        <f t="shared" si="6"/>
        <v>90.297088004300662</v>
      </c>
      <c r="O35" s="3">
        <f t="shared" si="7"/>
        <v>9.7029119956993384</v>
      </c>
    </row>
    <row r="36" spans="1:15" x14ac:dyDescent="0.25">
      <c r="A36" s="2">
        <v>9120000</v>
      </c>
      <c r="B36" s="2">
        <v>-0.15880191299999999</v>
      </c>
      <c r="C36" s="2">
        <v>-8.0315946999999999E-2</v>
      </c>
      <c r="D36" s="2">
        <v>0.104250863</v>
      </c>
      <c r="E36" s="9">
        <v>-6.7868499999999998E-2</v>
      </c>
      <c r="F36" s="3"/>
      <c r="G36" s="3">
        <f t="shared" si="1"/>
        <v>9.1199999999999992</v>
      </c>
      <c r="H36" s="3">
        <f t="shared" si="2"/>
        <v>1.4329627946835082</v>
      </c>
      <c r="I36" s="4">
        <f t="shared" si="3"/>
        <v>18.103868623814215</v>
      </c>
      <c r="J36" s="4">
        <f>IMABS('LoadResistor 2800 Ohm LossCalib'!G31)</f>
        <v>17.54</v>
      </c>
      <c r="K36" s="4">
        <f t="shared" si="4"/>
        <v>0.56386862381421565</v>
      </c>
      <c r="L36" s="4">
        <f t="shared" si="0"/>
        <v>0.13976029451297659</v>
      </c>
      <c r="M36" s="4">
        <f t="shared" si="5"/>
        <v>0.4241083293012391</v>
      </c>
      <c r="N36" s="3">
        <f t="shared" si="6"/>
        <v>90.696215819227589</v>
      </c>
      <c r="O36" s="3">
        <f t="shared" si="7"/>
        <v>9.3037841807724107</v>
      </c>
    </row>
    <row r="37" spans="1:15" x14ac:dyDescent="0.25">
      <c r="A37" s="2">
        <v>9410000</v>
      </c>
      <c r="B37" s="2">
        <v>-0.166491255</v>
      </c>
      <c r="C37" s="2">
        <v>-7.9295485999999998E-2</v>
      </c>
      <c r="D37" s="2">
        <v>0.10279023599999999</v>
      </c>
      <c r="E37" s="9">
        <v>-6.9900482E-2</v>
      </c>
      <c r="F37" s="3"/>
      <c r="G37" s="3">
        <f t="shared" si="1"/>
        <v>9.41</v>
      </c>
      <c r="H37" s="3">
        <f t="shared" si="2"/>
        <v>1.4522130304032841</v>
      </c>
      <c r="I37" s="4">
        <f t="shared" si="3"/>
        <v>18.110178300563174</v>
      </c>
      <c r="J37" s="4">
        <f>IMABS('LoadResistor 2800 Ohm LossCalib'!G32)</f>
        <v>17.559999999999999</v>
      </c>
      <c r="K37" s="4">
        <f t="shared" si="4"/>
        <v>0.55017830056317507</v>
      </c>
      <c r="L37" s="4">
        <f t="shared" si="0"/>
        <v>0.15026071051838355</v>
      </c>
      <c r="M37" s="4">
        <f t="shared" si="5"/>
        <v>0.39991759004479155</v>
      </c>
      <c r="N37" s="3">
        <f t="shared" si="6"/>
        <v>91.202814546700466</v>
      </c>
      <c r="O37" s="3">
        <f t="shared" si="7"/>
        <v>8.7971854532995337</v>
      </c>
    </row>
    <row r="38" spans="1:15" x14ac:dyDescent="0.25">
      <c r="A38" s="2">
        <v>9700000</v>
      </c>
      <c r="B38" s="2">
        <v>-0.174164861</v>
      </c>
      <c r="C38" s="2">
        <v>-7.7517837000000006E-2</v>
      </c>
      <c r="D38" s="2">
        <v>0.101210437</v>
      </c>
      <c r="E38" s="9">
        <v>-7.1806318999999993E-2</v>
      </c>
      <c r="F38" s="3"/>
      <c r="G38" s="3">
        <f t="shared" si="1"/>
        <v>9.6999999999999993</v>
      </c>
      <c r="H38" s="3">
        <f t="shared" si="2"/>
        <v>1.471078692223319</v>
      </c>
      <c r="I38" s="4">
        <f t="shared" si="3"/>
        <v>18.124877393571367</v>
      </c>
      <c r="J38" s="4">
        <f>IMABS('LoadResistor 2800 Ohm LossCalib'!G33)</f>
        <v>17.579999999999998</v>
      </c>
      <c r="K38" s="4">
        <f t="shared" si="4"/>
        <v>0.54487739357136888</v>
      </c>
      <c r="L38" s="4">
        <f t="shared" si="0"/>
        <v>0.16077255378307365</v>
      </c>
      <c r="M38" s="4">
        <f t="shared" si="5"/>
        <v>0.38410483978829524</v>
      </c>
      <c r="N38" s="3">
        <f t="shared" si="6"/>
        <v>91.535491119615955</v>
      </c>
      <c r="O38" s="3">
        <f t="shared" si="7"/>
        <v>8.4645088803840451</v>
      </c>
    </row>
    <row r="39" spans="1:15" x14ac:dyDescent="0.25">
      <c r="A39" s="2">
        <v>9990000</v>
      </c>
      <c r="B39" s="2">
        <v>-0.18176843200000001</v>
      </c>
      <c r="C39" s="2">
        <v>-7.5327746000000001E-2</v>
      </c>
      <c r="D39" s="2">
        <v>9.9686658999999997E-2</v>
      </c>
      <c r="E39" s="9">
        <v>-7.3750181999999997E-2</v>
      </c>
      <c r="F39" s="3"/>
      <c r="G39" s="3">
        <f t="shared" si="1"/>
        <v>9.99</v>
      </c>
      <c r="H39" s="3">
        <f t="shared" si="2"/>
        <v>1.4899121746992787</v>
      </c>
      <c r="I39" s="4">
        <f t="shared" si="3"/>
        <v>18.13141961536293</v>
      </c>
      <c r="J39" s="4">
        <f>IMABS('LoadResistor 2800 Ohm LossCalib'!G34)</f>
        <v>17.61</v>
      </c>
      <c r="K39" s="4">
        <f t="shared" si="4"/>
        <v>0.52141961536293024</v>
      </c>
      <c r="L39" s="4">
        <f t="shared" si="0"/>
        <v>0.17147397172797396</v>
      </c>
      <c r="M39" s="4">
        <f t="shared" si="5"/>
        <v>0.34994564363495628</v>
      </c>
      <c r="N39" s="3">
        <f t="shared" si="6"/>
        <v>92.258297414538546</v>
      </c>
      <c r="O39" s="3">
        <f t="shared" si="7"/>
        <v>7.7417025854614536</v>
      </c>
    </row>
    <row r="40" spans="1:15" x14ac:dyDescent="0.25">
      <c r="A40" s="2">
        <v>10280000</v>
      </c>
      <c r="B40" s="2">
        <v>-0.189474061</v>
      </c>
      <c r="C40" s="2">
        <v>-7.2102122000000005E-2</v>
      </c>
      <c r="D40" s="2">
        <v>9.8062901999999993E-2</v>
      </c>
      <c r="E40" s="9">
        <v>-7.5582489000000003E-2</v>
      </c>
      <c r="F40" s="3"/>
      <c r="G40" s="3">
        <f t="shared" si="1"/>
        <v>10.28</v>
      </c>
      <c r="H40" s="3">
        <f t="shared" si="2"/>
        <v>1.5085580017394598</v>
      </c>
      <c r="I40" s="4">
        <f t="shared" si="3"/>
        <v>18.144848897544577</v>
      </c>
      <c r="J40" s="4">
        <f>IMABS('LoadResistor 2800 Ohm LossCalib'!G35)</f>
        <v>17.59</v>
      </c>
      <c r="K40" s="4">
        <f t="shared" si="4"/>
        <v>0.55484889754457711</v>
      </c>
      <c r="L40" s="4">
        <f t="shared" si="0"/>
        <v>0.18226289963331499</v>
      </c>
      <c r="M40" s="4">
        <f t="shared" si="5"/>
        <v>0.37258599791126212</v>
      </c>
      <c r="N40" s="3">
        <f t="shared" si="6"/>
        <v>91.778593992247579</v>
      </c>
      <c r="O40" s="3">
        <f t="shared" si="7"/>
        <v>8.2214060077524209</v>
      </c>
    </row>
    <row r="41" spans="1:15" x14ac:dyDescent="0.25">
      <c r="A41" s="2">
        <v>10570000</v>
      </c>
      <c r="B41" s="2">
        <v>-0.19645784699999999</v>
      </c>
      <c r="C41" s="2">
        <v>-6.8813286000000001E-2</v>
      </c>
      <c r="D41" s="2">
        <v>9.6384197000000005E-2</v>
      </c>
      <c r="E41" s="9">
        <v>-7.7396972999999994E-2</v>
      </c>
      <c r="F41" s="3"/>
      <c r="G41" s="3">
        <f t="shared" si="1"/>
        <v>10.57</v>
      </c>
      <c r="H41" s="3">
        <f t="shared" si="2"/>
        <v>1.525765602776074</v>
      </c>
      <c r="I41" s="4">
        <f t="shared" si="3"/>
        <v>18.158708231581727</v>
      </c>
      <c r="J41" s="4">
        <f>IMABS('LoadResistor 2800 Ohm LossCalib'!G36)</f>
        <v>17.579999999999998</v>
      </c>
      <c r="K41" s="4">
        <f t="shared" si="4"/>
        <v>0.57870823158172868</v>
      </c>
      <c r="L41" s="4">
        <f t="shared" si="0"/>
        <v>0.19238277839736667</v>
      </c>
      <c r="M41" s="4">
        <f t="shared" si="5"/>
        <v>0.38632545318436201</v>
      </c>
      <c r="N41" s="3">
        <f t="shared" si="6"/>
        <v>91.488699601671257</v>
      </c>
      <c r="O41" s="3">
        <f t="shared" si="7"/>
        <v>8.5113003983287427</v>
      </c>
    </row>
    <row r="42" spans="1:15" x14ac:dyDescent="0.25">
      <c r="A42" s="2">
        <v>10860000</v>
      </c>
      <c r="B42" s="2">
        <v>-0.203358963</v>
      </c>
      <c r="C42" s="2">
        <v>-6.5199799000000003E-2</v>
      </c>
      <c r="D42" s="2">
        <v>9.4665490000000005E-2</v>
      </c>
      <c r="E42" s="9">
        <v>-7.9152612999999997E-2</v>
      </c>
      <c r="F42" s="3"/>
      <c r="G42" s="3">
        <f t="shared" si="1"/>
        <v>10.86</v>
      </c>
      <c r="H42" s="3">
        <f t="shared" si="2"/>
        <v>1.5430905594191737</v>
      </c>
      <c r="I42" s="4">
        <f t="shared" si="3"/>
        <v>18.173944614072589</v>
      </c>
      <c r="J42" s="4">
        <f>IMABS('LoadResistor 2800 Ohm LossCalib'!G37)</f>
        <v>17.579999999999998</v>
      </c>
      <c r="K42" s="4">
        <f t="shared" si="4"/>
        <v>0.59394461407259058</v>
      </c>
      <c r="L42" s="4">
        <f t="shared" si="0"/>
        <v>0.20272245745806511</v>
      </c>
      <c r="M42" s="4">
        <f t="shared" si="5"/>
        <v>0.39122215661452547</v>
      </c>
      <c r="N42" s="3">
        <f t="shared" si="6"/>
        <v>91.385603526328026</v>
      </c>
      <c r="O42" s="3">
        <f t="shared" si="7"/>
        <v>8.6143964736719738</v>
      </c>
    </row>
    <row r="43" spans="1:15" x14ac:dyDescent="0.25">
      <c r="A43" s="2">
        <v>11150000</v>
      </c>
      <c r="B43" s="2">
        <v>-0.20979015500000001</v>
      </c>
      <c r="C43" s="2">
        <v>-6.0656856000000002E-2</v>
      </c>
      <c r="D43" s="2">
        <v>9.2998637999999995E-2</v>
      </c>
      <c r="E43" s="9">
        <v>-8.0922134000000007E-2</v>
      </c>
      <c r="F43" s="3"/>
      <c r="G43" s="3">
        <f t="shared" si="1"/>
        <v>11.15</v>
      </c>
      <c r="H43" s="3">
        <f t="shared" si="2"/>
        <v>1.5587981936218214</v>
      </c>
      <c r="I43" s="4">
        <f t="shared" si="3"/>
        <v>18.182381802323793</v>
      </c>
      <c r="J43" s="4">
        <f>IMABS('LoadResistor 2800 Ohm LossCalib'!G38)</f>
        <v>17.63</v>
      </c>
      <c r="K43" s="4">
        <f t="shared" si="4"/>
        <v>0.55238180232379364</v>
      </c>
      <c r="L43" s="4">
        <f t="shared" si="0"/>
        <v>0.21222185736194904</v>
      </c>
      <c r="M43" s="4">
        <f t="shared" si="5"/>
        <v>0.3401599449618446</v>
      </c>
      <c r="N43" s="3">
        <f t="shared" si="6"/>
        <v>92.466411914433323</v>
      </c>
      <c r="O43" s="3">
        <f t="shared" si="7"/>
        <v>7.5335880855666773</v>
      </c>
    </row>
    <row r="44" spans="1:15" x14ac:dyDescent="0.25">
      <c r="A44" s="2">
        <v>11440000</v>
      </c>
      <c r="B44" s="2">
        <v>-0.21646814</v>
      </c>
      <c r="C44" s="2">
        <v>-5.6555222000000002E-2</v>
      </c>
      <c r="D44" s="2">
        <v>9.1341203999999995E-2</v>
      </c>
      <c r="E44" s="9">
        <v>-8.2749306999999994E-2</v>
      </c>
      <c r="F44" s="3"/>
      <c r="G44" s="3">
        <f t="shared" si="1"/>
        <v>11.44</v>
      </c>
      <c r="H44" s="3">
        <f t="shared" si="2"/>
        <v>1.576436769023712</v>
      </c>
      <c r="I44" s="4">
        <f t="shared" si="3"/>
        <v>18.184232606296884</v>
      </c>
      <c r="J44" s="4">
        <f>IMABS('LoadResistor 2800 Ohm LossCalib'!G39)</f>
        <v>17.62</v>
      </c>
      <c r="K44" s="4">
        <f t="shared" si="4"/>
        <v>0.56423260629688343</v>
      </c>
      <c r="L44" s="4">
        <f t="shared" si="0"/>
        <v>0.22302429740763549</v>
      </c>
      <c r="M44" s="4">
        <f t="shared" si="5"/>
        <v>0.34120830888924791</v>
      </c>
      <c r="N44" s="3">
        <f t="shared" si="6"/>
        <v>92.444093705127656</v>
      </c>
      <c r="O44" s="3">
        <f t="shared" si="7"/>
        <v>7.5559062948723437</v>
      </c>
    </row>
    <row r="45" spans="1:15" x14ac:dyDescent="0.25">
      <c r="A45" s="2">
        <v>11730000</v>
      </c>
      <c r="B45" s="2">
        <v>-0.22320352399999999</v>
      </c>
      <c r="C45" s="2">
        <v>-5.1738865000000002E-2</v>
      </c>
      <c r="D45" s="2">
        <v>8.9584975999999997E-2</v>
      </c>
      <c r="E45" s="9">
        <v>-8.4395131999999998E-2</v>
      </c>
      <c r="F45" s="3"/>
      <c r="G45" s="3">
        <f t="shared" si="1"/>
        <v>11.73</v>
      </c>
      <c r="H45" s="3">
        <f t="shared" si="2"/>
        <v>1.5944430260825622</v>
      </c>
      <c r="I45" s="4">
        <f t="shared" si="3"/>
        <v>18.196445249303544</v>
      </c>
      <c r="J45" s="4">
        <f>IMABS('LoadResistor 2800 Ohm LossCalib'!G40)</f>
        <v>17.55</v>
      </c>
      <c r="K45" s="4">
        <f t="shared" si="4"/>
        <v>0.64644524930354308</v>
      </c>
      <c r="L45" s="4">
        <f t="shared" si="0"/>
        <v>0.23419279449560898</v>
      </c>
      <c r="M45" s="4">
        <f t="shared" si="5"/>
        <v>0.4122524548079341</v>
      </c>
      <c r="N45" s="3">
        <f t="shared" si="6"/>
        <v>90.944147130628252</v>
      </c>
      <c r="O45" s="3">
        <f t="shared" si="7"/>
        <v>9.0558528693717477</v>
      </c>
    </row>
    <row r="46" spans="1:15" x14ac:dyDescent="0.25">
      <c r="A46" s="2">
        <v>12020000</v>
      </c>
      <c r="B46" s="2">
        <v>-0.22965708300000001</v>
      </c>
      <c r="C46" s="2">
        <v>-4.6383041E-2</v>
      </c>
      <c r="D46" s="2">
        <v>8.7781949999999997E-2</v>
      </c>
      <c r="E46" s="9">
        <v>-8.6140431000000003E-2</v>
      </c>
      <c r="F46" s="3"/>
      <c r="G46" s="3">
        <f t="shared" si="1"/>
        <v>12.02</v>
      </c>
      <c r="H46" s="3">
        <f t="shared" si="2"/>
        <v>1.6119691725942111</v>
      </c>
      <c r="I46" s="4">
        <f t="shared" si="3"/>
        <v>18.202803658126822</v>
      </c>
      <c r="J46" s="4">
        <f>IMABS('LoadResistor 2800 Ohm LossCalib'!G41)</f>
        <v>17.63</v>
      </c>
      <c r="K46" s="4">
        <f t="shared" si="4"/>
        <v>0.57280365812682277</v>
      </c>
      <c r="L46" s="4">
        <f t="shared" si="0"/>
        <v>0.24519370465299281</v>
      </c>
      <c r="M46" s="4">
        <f t="shared" si="5"/>
        <v>0.32760995347382993</v>
      </c>
      <c r="N46" s="3">
        <f t="shared" si="6"/>
        <v>92.734002466868986</v>
      </c>
      <c r="O46" s="3">
        <f t="shared" si="7"/>
        <v>7.2659975331310136</v>
      </c>
    </row>
    <row r="47" spans="1:15" x14ac:dyDescent="0.25">
      <c r="A47" s="2">
        <v>12310000</v>
      </c>
      <c r="B47" s="2">
        <v>-0.23614095099999999</v>
      </c>
      <c r="C47" s="2">
        <v>-4.0631249000000001E-2</v>
      </c>
      <c r="D47" s="2">
        <v>8.6025185000000004E-2</v>
      </c>
      <c r="E47" s="9">
        <v>-8.7852917000000003E-2</v>
      </c>
      <c r="F47" s="3"/>
      <c r="G47" s="3">
        <f t="shared" si="1"/>
        <v>12.31</v>
      </c>
      <c r="H47" s="3">
        <f t="shared" si="2"/>
        <v>1.6302327976773165</v>
      </c>
      <c r="I47" s="4">
        <f t="shared" si="3"/>
        <v>18.204922299224354</v>
      </c>
      <c r="J47" s="4">
        <f>IMABS('LoadResistor 2800 Ohm LossCalib'!G42)</f>
        <v>17.579999999999998</v>
      </c>
      <c r="K47" s="4">
        <f t="shared" si="4"/>
        <v>0.62492229922435527</v>
      </c>
      <c r="L47" s="4">
        <f t="shared" si="0"/>
        <v>0.25678760266984796</v>
      </c>
      <c r="M47" s="4">
        <f t="shared" si="5"/>
        <v>0.36813469655450731</v>
      </c>
      <c r="N47" s="3">
        <f t="shared" si="6"/>
        <v>91.872710687737651</v>
      </c>
      <c r="O47" s="3">
        <f t="shared" si="7"/>
        <v>8.1272893122623486</v>
      </c>
    </row>
    <row r="48" spans="1:15" x14ac:dyDescent="0.25">
      <c r="A48" s="2">
        <v>12600000</v>
      </c>
      <c r="B48" s="2">
        <v>-0.242296546</v>
      </c>
      <c r="C48" s="2">
        <v>-3.3918443999999999E-2</v>
      </c>
      <c r="D48" s="2">
        <v>8.4041632000000005E-2</v>
      </c>
      <c r="E48" s="9">
        <v>-8.9366479999999998E-2</v>
      </c>
      <c r="F48" s="3"/>
      <c r="G48" s="3">
        <f t="shared" si="1"/>
        <v>12.6</v>
      </c>
      <c r="H48" s="3">
        <f t="shared" si="2"/>
        <v>1.647811087582753</v>
      </c>
      <c r="I48" s="4">
        <f t="shared" si="3"/>
        <v>18.224818632712704</v>
      </c>
      <c r="J48" s="4">
        <f>IMABS('LoadResistor 2800 Ohm LossCalib'!G43)</f>
        <v>17.579999999999998</v>
      </c>
      <c r="K48" s="4">
        <f t="shared" si="4"/>
        <v>0.64481863271270612</v>
      </c>
      <c r="L48" s="4">
        <f t="shared" si="0"/>
        <v>0.26806580758956444</v>
      </c>
      <c r="M48" s="4">
        <f t="shared" si="5"/>
        <v>0.37675282512314168</v>
      </c>
      <c r="N48" s="3">
        <f t="shared" si="6"/>
        <v>91.690579486215171</v>
      </c>
      <c r="O48" s="3">
        <f t="shared" si="7"/>
        <v>8.3094205137848292</v>
      </c>
    </row>
    <row r="49" spans="1:15" x14ac:dyDescent="0.25">
      <c r="A49" s="2">
        <v>12890000</v>
      </c>
      <c r="B49" s="2">
        <v>-0.24793884099999999</v>
      </c>
      <c r="C49" s="2">
        <v>-2.7205871E-2</v>
      </c>
      <c r="D49" s="2">
        <v>8.2169181999999993E-2</v>
      </c>
      <c r="E49" s="9">
        <v>-9.0911157000000006E-2</v>
      </c>
      <c r="F49" s="3"/>
      <c r="G49" s="3">
        <f t="shared" si="1"/>
        <v>12.89</v>
      </c>
      <c r="H49" s="3">
        <f t="shared" si="2"/>
        <v>1.6646308884136054</v>
      </c>
      <c r="I49" s="4">
        <f t="shared" si="3"/>
        <v>18.234280132958251</v>
      </c>
      <c r="J49" s="4">
        <f>IMABS('LoadResistor 2800 Ohm LossCalib'!G44)</f>
        <v>17.54</v>
      </c>
      <c r="K49" s="4">
        <f t="shared" si="4"/>
        <v>0.69428013295825153</v>
      </c>
      <c r="L49" s="4">
        <f t="shared" si="0"/>
        <v>0.27896175516713673</v>
      </c>
      <c r="M49" s="4">
        <f t="shared" si="5"/>
        <v>0.4153183777911148</v>
      </c>
      <c r="N49" s="3">
        <f t="shared" si="6"/>
        <v>90.879967325048952</v>
      </c>
      <c r="O49" s="3">
        <f t="shared" si="7"/>
        <v>9.1200326749510481</v>
      </c>
    </row>
    <row r="50" spans="1:15" x14ac:dyDescent="0.25">
      <c r="A50" s="2">
        <v>13180000</v>
      </c>
      <c r="B50" s="2">
        <v>-0.2536408</v>
      </c>
      <c r="C50" s="2">
        <v>-1.9461574999999998E-2</v>
      </c>
      <c r="D50" s="2">
        <v>8.0136552E-2</v>
      </c>
      <c r="E50" s="9">
        <v>-9.2394544999999995E-2</v>
      </c>
      <c r="F50" s="3"/>
      <c r="G50" s="3">
        <f t="shared" si="1"/>
        <v>13.18</v>
      </c>
      <c r="H50" s="3">
        <f t="shared" si="2"/>
        <v>1.6823542788738766</v>
      </c>
      <c r="I50" s="4">
        <f t="shared" si="3"/>
        <v>18.25108501825575</v>
      </c>
      <c r="J50" s="4">
        <f>IMABS('LoadResistor 2800 Ohm LossCalib'!G45)</f>
        <v>17.579999999999998</v>
      </c>
      <c r="K50" s="4">
        <f t="shared" si="4"/>
        <v>0.67108501825575217</v>
      </c>
      <c r="L50" s="4">
        <f t="shared" si="0"/>
        <v>0.29054827338859357</v>
      </c>
      <c r="M50" s="4">
        <f t="shared" si="5"/>
        <v>0.38053674486715861</v>
      </c>
      <c r="N50" s="3">
        <f t="shared" si="6"/>
        <v>91.610726136187381</v>
      </c>
      <c r="O50" s="3">
        <f t="shared" si="7"/>
        <v>8.389273863812619</v>
      </c>
    </row>
    <row r="51" spans="1:15" x14ac:dyDescent="0.25">
      <c r="A51" s="2">
        <v>13470000</v>
      </c>
      <c r="B51" s="2">
        <v>-0.25845754100000001</v>
      </c>
      <c r="C51" s="2">
        <v>-1.1604167E-2</v>
      </c>
      <c r="D51" s="2">
        <v>7.8205354000000005E-2</v>
      </c>
      <c r="E51" s="9">
        <v>-9.3741967999999995E-2</v>
      </c>
      <c r="F51" s="3"/>
      <c r="G51" s="3">
        <f t="shared" si="1"/>
        <v>13.47</v>
      </c>
      <c r="H51" s="3">
        <f t="shared" si="2"/>
        <v>1.6980282246324518</v>
      </c>
      <c r="I51" s="4">
        <f t="shared" si="3"/>
        <v>18.267078244855988</v>
      </c>
      <c r="J51" s="4">
        <f>IMABS('LoadResistor 2800 Ohm LossCalib'!G46)</f>
        <v>17.559999999999999</v>
      </c>
      <c r="K51" s="4">
        <f t="shared" si="4"/>
        <v>0.70707824485598891</v>
      </c>
      <c r="L51" s="4">
        <f t="shared" si="0"/>
        <v>0.30088081067834815</v>
      </c>
      <c r="M51" s="4">
        <f t="shared" si="5"/>
        <v>0.40619743417764076</v>
      </c>
      <c r="N51" s="3">
        <f t="shared" si="6"/>
        <v>91.071031713592703</v>
      </c>
      <c r="O51" s="3">
        <f t="shared" si="7"/>
        <v>8.9289682864072972</v>
      </c>
    </row>
    <row r="52" spans="1:15" x14ac:dyDescent="0.25">
      <c r="A52" s="2">
        <v>13760000</v>
      </c>
      <c r="B52" s="2">
        <v>-0.262982785</v>
      </c>
      <c r="C52" s="2">
        <v>-3.3270600000000002E-3</v>
      </c>
      <c r="D52" s="2">
        <v>7.6257645999999998E-2</v>
      </c>
      <c r="E52" s="9">
        <v>-9.5181456999999997E-2</v>
      </c>
      <c r="F52" s="3"/>
      <c r="G52" s="3">
        <f t="shared" si="1"/>
        <v>13.76</v>
      </c>
      <c r="H52" s="3">
        <f t="shared" si="2"/>
        <v>1.7137183083191581</v>
      </c>
      <c r="I52" s="4">
        <f t="shared" si="3"/>
        <v>18.275506654509361</v>
      </c>
      <c r="J52" s="4">
        <f>IMABS('LoadResistor 2800 Ohm LossCalib'!G47)</f>
        <v>17.559999999999999</v>
      </c>
      <c r="K52" s="4">
        <f t="shared" si="4"/>
        <v>0.71550665450936179</v>
      </c>
      <c r="L52" s="4">
        <f t="shared" si="0"/>
        <v>0.31130101500819418</v>
      </c>
      <c r="M52" s="4">
        <f t="shared" si="5"/>
        <v>0.40420563950116761</v>
      </c>
      <c r="N52" s="3">
        <f t="shared" si="6"/>
        <v>91.112808988323266</v>
      </c>
      <c r="O52" s="3">
        <f t="shared" si="7"/>
        <v>8.8871910116767339</v>
      </c>
    </row>
    <row r="53" spans="1:15" x14ac:dyDescent="0.25">
      <c r="A53" s="2">
        <v>14050000</v>
      </c>
      <c r="B53" s="2">
        <v>-0.26722448999999998</v>
      </c>
      <c r="C53" s="2">
        <v>5.4716599999999997E-3</v>
      </c>
      <c r="D53" s="2">
        <v>7.4196419999999999E-2</v>
      </c>
      <c r="E53" s="9">
        <v>-9.6474528000000004E-2</v>
      </c>
      <c r="F53" s="3"/>
      <c r="G53" s="3">
        <f t="shared" si="1"/>
        <v>14.05</v>
      </c>
      <c r="H53" s="3">
        <f t="shared" si="2"/>
        <v>1.7295575009892146</v>
      </c>
      <c r="I53" s="4">
        <f t="shared" si="3"/>
        <v>18.293732992488071</v>
      </c>
      <c r="J53" s="4">
        <f>IMABS('LoadResistor 2800 Ohm LossCalib'!G48)</f>
        <v>17.61</v>
      </c>
      <c r="K53" s="4">
        <f t="shared" si="4"/>
        <v>0.68373299248807129</v>
      </c>
      <c r="L53" s="4">
        <f t="shared" si="0"/>
        <v>0.32189498710485548</v>
      </c>
      <c r="M53" s="4">
        <f t="shared" si="5"/>
        <v>0.36183800538321581</v>
      </c>
      <c r="N53" s="3">
        <f t="shared" si="6"/>
        <v>92.006010483798988</v>
      </c>
      <c r="O53" s="3">
        <f t="shared" si="7"/>
        <v>7.9939895162010117</v>
      </c>
    </row>
    <row r="54" spans="1:15" x14ac:dyDescent="0.25">
      <c r="A54" s="2">
        <v>14340000</v>
      </c>
      <c r="B54" s="2">
        <v>-0.27117070500000001</v>
      </c>
      <c r="C54" s="2">
        <v>1.4533005E-2</v>
      </c>
      <c r="D54" s="2">
        <v>7.2185255000000004E-2</v>
      </c>
      <c r="E54" s="9">
        <v>-9.7960888999999995E-2</v>
      </c>
      <c r="F54" s="3"/>
      <c r="G54" s="3">
        <f t="shared" si="1"/>
        <v>14.34</v>
      </c>
      <c r="H54" s="3">
        <f t="shared" si="2"/>
        <v>1.7455928083708334</v>
      </c>
      <c r="I54" s="4">
        <f t="shared" si="3"/>
        <v>18.29531550572089</v>
      </c>
      <c r="J54" s="4">
        <f>IMABS('LoadResistor 2800 Ohm LossCalib'!G49)</f>
        <v>17.61</v>
      </c>
      <c r="K54" s="4">
        <f t="shared" si="4"/>
        <v>0.68531550572089017</v>
      </c>
      <c r="L54" s="4">
        <f t="shared" si="0"/>
        <v>0.33269321878457359</v>
      </c>
      <c r="M54" s="4">
        <f t="shared" si="5"/>
        <v>0.35262228693631659</v>
      </c>
      <c r="N54" s="3">
        <f t="shared" si="6"/>
        <v>92.201454308792847</v>
      </c>
      <c r="O54" s="3">
        <f t="shared" si="7"/>
        <v>7.7985456912071527</v>
      </c>
    </row>
    <row r="55" spans="1:15" x14ac:dyDescent="0.25">
      <c r="A55" s="2">
        <v>14630000</v>
      </c>
      <c r="B55" s="2">
        <v>-0.27428615000000001</v>
      </c>
      <c r="C55" s="2">
        <v>2.3872471999999999E-2</v>
      </c>
      <c r="D55" s="2">
        <v>7.0190683000000004E-2</v>
      </c>
      <c r="E55" s="9">
        <v>-9.9207221999999998E-2</v>
      </c>
      <c r="F55" s="3"/>
      <c r="G55" s="3">
        <f t="shared" si="1"/>
        <v>14.63</v>
      </c>
      <c r="H55" s="3">
        <f t="shared" si="2"/>
        <v>1.7598504764934866</v>
      </c>
      <c r="I55" s="4">
        <f t="shared" si="3"/>
        <v>18.306546472973928</v>
      </c>
      <c r="J55" s="4">
        <f>IMABS('LoadResistor 2800 Ohm LossCalib'!G50)</f>
        <v>17.579999999999998</v>
      </c>
      <c r="K55" s="4">
        <f t="shared" si="4"/>
        <v>0.72654647297392927</v>
      </c>
      <c r="L55" s="4">
        <f t="shared" si="0"/>
        <v>0.34235345470065359</v>
      </c>
      <c r="M55" s="4">
        <f t="shared" si="5"/>
        <v>0.38419301827327568</v>
      </c>
      <c r="N55" s="3">
        <f t="shared" si="6"/>
        <v>91.533632615922059</v>
      </c>
      <c r="O55" s="3">
        <f t="shared" si="7"/>
        <v>8.466367384077941</v>
      </c>
    </row>
    <row r="56" spans="1:15" x14ac:dyDescent="0.25">
      <c r="A56" s="2">
        <v>14920000</v>
      </c>
      <c r="B56" s="2">
        <v>-0.27713489499999999</v>
      </c>
      <c r="C56" s="2">
        <v>3.2487510999999997E-2</v>
      </c>
      <c r="D56" s="2">
        <v>6.8112552000000007E-2</v>
      </c>
      <c r="E56" s="9">
        <v>-0.10040539499999999</v>
      </c>
      <c r="F56" s="3"/>
      <c r="G56" s="3">
        <f t="shared" si="1"/>
        <v>14.92</v>
      </c>
      <c r="H56" s="3">
        <f t="shared" si="2"/>
        <v>1.77405050876841</v>
      </c>
      <c r="I56" s="4">
        <f t="shared" si="3"/>
        <v>18.320755772229305</v>
      </c>
      <c r="J56" s="4">
        <f>IMABS('LoadResistor 2800 Ohm LossCalib'!G51)</f>
        <v>17.63</v>
      </c>
      <c r="K56" s="4">
        <f t="shared" si="4"/>
        <v>0.69075577222930562</v>
      </c>
      <c r="L56" s="4">
        <f t="shared" si="0"/>
        <v>0.35202756785255129</v>
      </c>
      <c r="M56" s="4">
        <f t="shared" si="5"/>
        <v>0.33872820437675433</v>
      </c>
      <c r="N56" s="3">
        <f t="shared" si="6"/>
        <v>92.49690038361797</v>
      </c>
      <c r="O56" s="3">
        <f t="shared" si="7"/>
        <v>7.5030996163820305</v>
      </c>
    </row>
    <row r="57" spans="1:15" x14ac:dyDescent="0.25">
      <c r="A57" s="2">
        <v>15210000</v>
      </c>
      <c r="B57" s="2">
        <v>-0.27965411499999998</v>
      </c>
      <c r="C57" s="2">
        <v>4.2453732000000001E-2</v>
      </c>
      <c r="D57" s="2">
        <v>6.6031522999999995E-2</v>
      </c>
      <c r="E57" s="9">
        <v>-0.10161801400000001</v>
      </c>
      <c r="F57" s="3"/>
      <c r="G57" s="3">
        <f t="shared" si="1"/>
        <v>15.21</v>
      </c>
      <c r="H57" s="3">
        <f t="shared" si="2"/>
        <v>1.7888486094486811</v>
      </c>
      <c r="I57" s="4">
        <f t="shared" si="3"/>
        <v>18.33085156141253</v>
      </c>
      <c r="J57" s="4">
        <f>IMABS('LoadResistor 2800 Ohm LossCalib'!G52)</f>
        <v>17.62</v>
      </c>
      <c r="K57" s="4">
        <f t="shared" si="4"/>
        <v>0.71085156141252881</v>
      </c>
      <c r="L57" s="4">
        <f t="shared" si="0"/>
        <v>0.36216300075296892</v>
      </c>
      <c r="M57" s="4">
        <f t="shared" si="5"/>
        <v>0.34868856065955989</v>
      </c>
      <c r="N57" s="3">
        <f t="shared" si="6"/>
        <v>92.285005817795309</v>
      </c>
      <c r="O57" s="3">
        <f t="shared" si="7"/>
        <v>7.7149941822046912</v>
      </c>
    </row>
    <row r="58" spans="1:15" x14ac:dyDescent="0.25">
      <c r="A58" s="2">
        <v>15500000</v>
      </c>
      <c r="B58" s="2">
        <v>-0.28171047500000002</v>
      </c>
      <c r="C58" s="2">
        <v>5.2511217999999998E-2</v>
      </c>
      <c r="D58" s="2">
        <v>6.3881500999999993E-2</v>
      </c>
      <c r="E58" s="9">
        <v>-0.10289103500000001</v>
      </c>
      <c r="F58" s="3"/>
      <c r="G58" s="3">
        <f t="shared" si="1"/>
        <v>15.5</v>
      </c>
      <c r="H58" s="3">
        <f t="shared" si="2"/>
        <v>1.8033300043869196</v>
      </c>
      <c r="I58" s="4">
        <f t="shared" si="3"/>
        <v>18.336465308451995</v>
      </c>
      <c r="J58" s="4">
        <f>IMABS('LoadResistor 2800 Ohm LossCalib'!G53)</f>
        <v>17.579999999999998</v>
      </c>
      <c r="K58" s="4">
        <f t="shared" si="4"/>
        <v>0.75646530845199678</v>
      </c>
      <c r="L58" s="4">
        <f t="shared" si="0"/>
        <v>0.37213250702003481</v>
      </c>
      <c r="M58" s="4">
        <f t="shared" si="5"/>
        <v>0.38433280143196197</v>
      </c>
      <c r="N58" s="3">
        <f t="shared" si="6"/>
        <v>91.53068653787615</v>
      </c>
      <c r="O58" s="3">
        <f t="shared" si="7"/>
        <v>8.4693134621238499</v>
      </c>
    </row>
    <row r="59" spans="1:15" x14ac:dyDescent="0.25">
      <c r="A59" s="2">
        <v>15790000</v>
      </c>
      <c r="B59" s="2">
        <v>-0.28353992099999997</v>
      </c>
      <c r="C59" s="2">
        <v>6.2749511999999993E-2</v>
      </c>
      <c r="D59" s="2">
        <v>6.1663403999999998E-2</v>
      </c>
      <c r="E59" s="9">
        <v>-0.10404171</v>
      </c>
      <c r="F59" s="3"/>
      <c r="G59" s="3">
        <f t="shared" si="1"/>
        <v>15.79</v>
      </c>
      <c r="H59" s="3">
        <f t="shared" si="2"/>
        <v>1.8184908493628116</v>
      </c>
      <c r="I59" s="4">
        <f t="shared" si="3"/>
        <v>18.348431705368618</v>
      </c>
      <c r="J59" s="4">
        <f>IMABS('LoadResistor 2800 Ohm LossCalib'!G54)</f>
        <v>17.63</v>
      </c>
      <c r="K59" s="4">
        <f t="shared" si="4"/>
        <v>0.71843170536861933</v>
      </c>
      <c r="L59" s="4">
        <f t="shared" si="0"/>
        <v>0.38262146961150312</v>
      </c>
      <c r="M59" s="4">
        <f t="shared" si="5"/>
        <v>0.33581023575711622</v>
      </c>
      <c r="N59" s="3">
        <f t="shared" si="6"/>
        <v>92.559068740915734</v>
      </c>
      <c r="O59" s="3">
        <f t="shared" si="7"/>
        <v>7.440931259084266</v>
      </c>
    </row>
    <row r="60" spans="1:15" x14ac:dyDescent="0.25">
      <c r="A60" s="2">
        <v>16080000</v>
      </c>
      <c r="B60" s="2">
        <v>-0.28463688399999998</v>
      </c>
      <c r="C60" s="2">
        <v>7.3593280999999997E-2</v>
      </c>
      <c r="D60" s="2">
        <v>5.9492558000000001E-2</v>
      </c>
      <c r="E60" s="9">
        <v>-0.1051246</v>
      </c>
      <c r="F60" s="3"/>
      <c r="G60" s="3">
        <f t="shared" si="1"/>
        <v>16.079999999999998</v>
      </c>
      <c r="H60" s="3">
        <f t="shared" si="2"/>
        <v>1.8328484065495507</v>
      </c>
      <c r="I60" s="4">
        <f t="shared" si="3"/>
        <v>18.35928456374592</v>
      </c>
      <c r="J60" s="4">
        <f>IMABS('LoadResistor 2800 Ohm LossCalib'!G55)</f>
        <v>17.649999999999999</v>
      </c>
      <c r="K60" s="4">
        <f t="shared" si="4"/>
        <v>0.7092845637459213</v>
      </c>
      <c r="L60" s="4">
        <f t="shared" si="0"/>
        <v>0.39260132097758593</v>
      </c>
      <c r="M60" s="4">
        <f t="shared" si="5"/>
        <v>0.31668324276833537</v>
      </c>
      <c r="N60" s="3">
        <f t="shared" si="6"/>
        <v>92.967612014441215</v>
      </c>
      <c r="O60" s="3">
        <f t="shared" si="7"/>
        <v>7.0323879855587847</v>
      </c>
    </row>
    <row r="61" spans="1:15" x14ac:dyDescent="0.25">
      <c r="A61" s="2">
        <v>16370000</v>
      </c>
      <c r="B61" s="2">
        <v>-0.28552207299999999</v>
      </c>
      <c r="C61" s="2">
        <v>8.4596715000000003E-2</v>
      </c>
      <c r="D61" s="2">
        <v>5.7247698E-2</v>
      </c>
      <c r="E61" s="9">
        <v>-0.106194302</v>
      </c>
      <c r="F61" s="3"/>
      <c r="G61" s="3">
        <f t="shared" si="1"/>
        <v>16.37</v>
      </c>
      <c r="H61" s="3">
        <f t="shared" si="2"/>
        <v>1.8481547488501406</v>
      </c>
      <c r="I61" s="4">
        <f t="shared" si="3"/>
        <v>18.370018530732878</v>
      </c>
      <c r="J61" s="4">
        <f>IMABS('LoadResistor 2800 Ohm LossCalib'!G56)</f>
        <v>17.579999999999998</v>
      </c>
      <c r="K61" s="4">
        <f t="shared" si="4"/>
        <v>0.79001853073287975</v>
      </c>
      <c r="L61" s="4">
        <f t="shared" si="0"/>
        <v>0.40328840391721643</v>
      </c>
      <c r="M61" s="4">
        <f t="shared" si="5"/>
        <v>0.38673012681566332</v>
      </c>
      <c r="N61" s="3">
        <f t="shared" si="6"/>
        <v>91.480175123237643</v>
      </c>
      <c r="O61" s="3">
        <f t="shared" si="7"/>
        <v>8.5198248767623568</v>
      </c>
    </row>
    <row r="62" spans="1:15" x14ac:dyDescent="0.25">
      <c r="A62" s="2">
        <v>16660000</v>
      </c>
      <c r="B62" s="2">
        <v>-0.28555568999999997</v>
      </c>
      <c r="C62" s="2">
        <v>9.6118956000000005E-2</v>
      </c>
      <c r="D62" s="2">
        <v>5.5040552999999999E-2</v>
      </c>
      <c r="E62" s="9">
        <v>-0.107229359</v>
      </c>
      <c r="F62" s="3"/>
      <c r="G62" s="3">
        <f t="shared" si="1"/>
        <v>16.66</v>
      </c>
      <c r="H62" s="3">
        <f t="shared" si="2"/>
        <v>1.8624535206501931</v>
      </c>
      <c r="I62" s="4">
        <f t="shared" si="3"/>
        <v>18.378061890308683</v>
      </c>
      <c r="J62" s="4">
        <f>IMABS('LoadResistor 2800 Ohm LossCalib'!G57)</f>
        <v>17.53</v>
      </c>
      <c r="K62" s="4">
        <f t="shared" si="4"/>
        <v>0.8480618903086814</v>
      </c>
      <c r="L62" s="4">
        <f t="shared" si="0"/>
        <v>0.41331452378140032</v>
      </c>
      <c r="M62" s="4">
        <f t="shared" si="5"/>
        <v>0.43474736652728108</v>
      </c>
      <c r="N62" s="3">
        <f t="shared" si="6"/>
        <v>90.474306602245491</v>
      </c>
      <c r="O62" s="3">
        <f t="shared" si="7"/>
        <v>9.5256933977545089</v>
      </c>
    </row>
    <row r="63" spans="1:15" x14ac:dyDescent="0.25">
      <c r="A63" s="2">
        <v>16950000</v>
      </c>
      <c r="B63" s="2">
        <v>-0.28512230500000002</v>
      </c>
      <c r="C63" s="2">
        <v>0.10763178</v>
      </c>
      <c r="D63" s="2">
        <v>5.2700235999999998E-2</v>
      </c>
      <c r="E63" s="9">
        <v>-0.10820906600000001</v>
      </c>
      <c r="F63" s="3"/>
      <c r="G63" s="3">
        <f t="shared" si="1"/>
        <v>16.95</v>
      </c>
      <c r="H63" s="3">
        <f t="shared" si="2"/>
        <v>1.8767090043173524</v>
      </c>
      <c r="I63" s="4">
        <f t="shared" si="3"/>
        <v>18.390360244271371</v>
      </c>
      <c r="J63" s="4">
        <f>IMABS('LoadResistor 2800 Ohm LossCalib'!G58)</f>
        <v>17.59</v>
      </c>
      <c r="K63" s="4">
        <f t="shared" si="4"/>
        <v>0.80036024427137065</v>
      </c>
      <c r="L63" s="4">
        <f t="shared" si="0"/>
        <v>0.42334936404033474</v>
      </c>
      <c r="M63" s="4">
        <f t="shared" si="5"/>
        <v>0.37701088023103591</v>
      </c>
      <c r="N63" s="3">
        <f t="shared" si="6"/>
        <v>91.685131450282313</v>
      </c>
      <c r="O63" s="3">
        <f t="shared" si="7"/>
        <v>8.3148685497176871</v>
      </c>
    </row>
    <row r="64" spans="1:15" x14ac:dyDescent="0.25">
      <c r="A64" s="2">
        <v>17240000</v>
      </c>
      <c r="B64" s="2">
        <v>-0.28376024900000002</v>
      </c>
      <c r="C64" s="2">
        <v>0.119251646</v>
      </c>
      <c r="D64" s="2">
        <v>5.0436324999999997E-2</v>
      </c>
      <c r="E64" s="9">
        <v>-0.109115377</v>
      </c>
      <c r="F64" s="3"/>
      <c r="G64" s="3">
        <f t="shared" si="1"/>
        <v>17.239999999999998</v>
      </c>
      <c r="H64" s="3">
        <f t="shared" si="2"/>
        <v>1.8893383007429612</v>
      </c>
      <c r="I64" s="4">
        <f t="shared" si="3"/>
        <v>18.401325022258707</v>
      </c>
      <c r="J64" s="4">
        <f>IMABS('LoadResistor 2800 Ohm LossCalib'!G59)</f>
        <v>17.63</v>
      </c>
      <c r="K64" s="4">
        <f t="shared" si="4"/>
        <v>0.7713250222587078</v>
      </c>
      <c r="L64" s="4">
        <f t="shared" si="0"/>
        <v>0.43227069130073736</v>
      </c>
      <c r="M64" s="4">
        <f t="shared" si="5"/>
        <v>0.33905433095797044</v>
      </c>
      <c r="N64" s="3">
        <f t="shared" si="6"/>
        <v>92.489954735778142</v>
      </c>
      <c r="O64" s="3">
        <f t="shared" si="7"/>
        <v>7.5100452642218585</v>
      </c>
    </row>
    <row r="65" spans="1:15" x14ac:dyDescent="0.25">
      <c r="A65" s="2">
        <v>17530000</v>
      </c>
      <c r="B65" s="2">
        <v>-0.28181219099999999</v>
      </c>
      <c r="C65" s="2">
        <v>0.13123009999999999</v>
      </c>
      <c r="D65" s="2">
        <v>4.8050276000000003E-2</v>
      </c>
      <c r="E65" s="9">
        <v>-0.109894715</v>
      </c>
      <c r="F65" s="3"/>
      <c r="G65" s="3">
        <f t="shared" si="1"/>
        <v>17.53</v>
      </c>
      <c r="H65" s="3">
        <f t="shared" si="2"/>
        <v>1.9022052456522189</v>
      </c>
      <c r="I65" s="4">
        <f t="shared" si="3"/>
        <v>18.420696827556924</v>
      </c>
      <c r="J65" s="4">
        <f>IMABS('LoadResistor 2800 Ohm LossCalib'!G60)</f>
        <v>17.62</v>
      </c>
      <c r="K65" s="4">
        <f t="shared" si="4"/>
        <v>0.80069682755692284</v>
      </c>
      <c r="L65" s="4">
        <f t="shared" si="0"/>
        <v>0.44138879186599178</v>
      </c>
      <c r="M65" s="4">
        <f t="shared" si="5"/>
        <v>0.35930803569093106</v>
      </c>
      <c r="N65" s="3">
        <f t="shared" si="6"/>
        <v>92.059623928441894</v>
      </c>
      <c r="O65" s="3">
        <f t="shared" si="7"/>
        <v>7.9403760715581058</v>
      </c>
    </row>
    <row r="66" spans="1:15" x14ac:dyDescent="0.25">
      <c r="A66" s="2">
        <v>17820000</v>
      </c>
      <c r="B66" s="2">
        <v>-0.27913489899999999</v>
      </c>
      <c r="C66" s="2">
        <v>0.14352479500000001</v>
      </c>
      <c r="D66" s="2">
        <v>4.5817401000000001E-2</v>
      </c>
      <c r="E66" s="2">
        <v>-0.110757142</v>
      </c>
      <c r="F66" s="3"/>
      <c r="G66" s="3">
        <f t="shared" si="1"/>
        <v>17.82</v>
      </c>
      <c r="H66" s="3">
        <f t="shared" si="2"/>
        <v>1.914908183055938</v>
      </c>
      <c r="I66" s="4">
        <f t="shared" si="3"/>
        <v>18.426526885201262</v>
      </c>
      <c r="J66" s="4">
        <f>IMABS('LoadResistor 2800 Ohm LossCalib'!G61)</f>
        <v>17.63</v>
      </c>
      <c r="K66" s="4">
        <f t="shared" si="4"/>
        <v>0.79652688520126347</v>
      </c>
      <c r="L66" s="4">
        <f t="shared" si="0"/>
        <v>0.45041812492458944</v>
      </c>
      <c r="M66" s="4">
        <f t="shared" si="5"/>
        <v>0.34610876027667403</v>
      </c>
      <c r="N66" s="3">
        <f t="shared" si="6"/>
        <v>92.339841333466396</v>
      </c>
      <c r="O66" s="3">
        <f t="shared" si="7"/>
        <v>7.6601586665336043</v>
      </c>
    </row>
    <row r="67" spans="1:15" x14ac:dyDescent="0.25">
      <c r="A67" s="2">
        <v>18110000</v>
      </c>
      <c r="B67" s="2">
        <v>-0.27611613200000001</v>
      </c>
      <c r="C67" s="2">
        <v>0.155522629</v>
      </c>
      <c r="D67" s="2">
        <v>4.3383194999999999E-2</v>
      </c>
      <c r="E67" s="9">
        <v>-0.11161805599999999</v>
      </c>
      <c r="F67" s="3"/>
      <c r="G67" s="3">
        <f t="shared" si="1"/>
        <v>18.11</v>
      </c>
      <c r="H67" s="3">
        <f t="shared" si="2"/>
        <v>1.9278411635426864</v>
      </c>
      <c r="I67" s="4">
        <f t="shared" si="3"/>
        <v>18.434298905696295</v>
      </c>
      <c r="J67" s="4">
        <f>IMABS('LoadResistor 2800 Ohm LossCalib'!G62)</f>
        <v>17.559999999999999</v>
      </c>
      <c r="K67" s="4">
        <f t="shared" si="4"/>
        <v>0.8742989056962962</v>
      </c>
      <c r="L67" s="4">
        <f t="shared" si="0"/>
        <v>0.45963784300306898</v>
      </c>
      <c r="M67" s="4">
        <f t="shared" si="5"/>
        <v>0.41466106269322722</v>
      </c>
      <c r="N67" s="3">
        <f t="shared" si="6"/>
        <v>90.893723266693996</v>
      </c>
      <c r="O67" s="3">
        <f t="shared" si="7"/>
        <v>9.1062767333060037</v>
      </c>
    </row>
    <row r="68" spans="1:15" x14ac:dyDescent="0.25">
      <c r="A68" s="2">
        <v>18400000</v>
      </c>
      <c r="B68" s="2">
        <v>-0.27253949599999999</v>
      </c>
      <c r="C68" s="2">
        <v>0.16765528900000001</v>
      </c>
      <c r="D68" s="2">
        <v>4.0968943000000001E-2</v>
      </c>
      <c r="E68" s="9">
        <v>-0.112192422</v>
      </c>
      <c r="F68" s="3"/>
      <c r="G68" s="3">
        <f t="shared" si="1"/>
        <v>18.399999999999999</v>
      </c>
      <c r="H68" s="3">
        <f t="shared" si="2"/>
        <v>1.9410823474111658</v>
      </c>
      <c r="I68" s="4">
        <f t="shared" si="3"/>
        <v>18.457101449227284</v>
      </c>
      <c r="J68" s="4">
        <f>IMABS('LoadResistor 2800 Ohm LossCalib'!G63)</f>
        <v>17.62</v>
      </c>
      <c r="K68" s="4">
        <f t="shared" si="4"/>
        <v>0.83710144922728347</v>
      </c>
      <c r="L68" s="4">
        <f t="shared" si="0"/>
        <v>0.46910417613078731</v>
      </c>
      <c r="M68" s="4">
        <f t="shared" si="5"/>
        <v>0.36799727309649616</v>
      </c>
      <c r="N68" s="3">
        <f t="shared" si="6"/>
        <v>91.875617854621211</v>
      </c>
      <c r="O68" s="3">
        <f t="shared" si="7"/>
        <v>8.1243821453787888</v>
      </c>
    </row>
    <row r="69" spans="1:15" x14ac:dyDescent="0.25">
      <c r="A69" s="2">
        <v>18690000</v>
      </c>
      <c r="B69" s="2">
        <v>-0.26742401700000001</v>
      </c>
      <c r="C69" s="2">
        <v>0.17986825100000001</v>
      </c>
      <c r="D69" s="2">
        <v>3.8601758999999999E-2</v>
      </c>
      <c r="E69" s="9">
        <v>-0.112891145</v>
      </c>
      <c r="F69" s="3"/>
      <c r="G69" s="3">
        <f t="shared" si="1"/>
        <v>18.690000000000001</v>
      </c>
      <c r="H69" s="3">
        <f t="shared" si="2"/>
        <v>1.9510968709773993</v>
      </c>
      <c r="I69" s="4">
        <f t="shared" si="3"/>
        <v>18.466575874532531</v>
      </c>
      <c r="J69" s="4">
        <f>IMABS('LoadResistor 2800 Ohm LossCalib'!G64)</f>
        <v>17.600000000000001</v>
      </c>
      <c r="K69" s="4">
        <f t="shared" si="4"/>
        <v>0.86657587453252916</v>
      </c>
      <c r="L69" s="4">
        <f t="shared" si="0"/>
        <v>0.47628107500298844</v>
      </c>
      <c r="M69" s="4">
        <f t="shared" si="5"/>
        <v>0.39029479952954071</v>
      </c>
      <c r="N69" s="3">
        <f t="shared" si="6"/>
        <v>91.405119347774786</v>
      </c>
      <c r="O69" s="3">
        <f t="shared" si="7"/>
        <v>8.5948806522252141</v>
      </c>
    </row>
    <row r="70" spans="1:15" x14ac:dyDescent="0.25">
      <c r="A70" s="2">
        <v>18980000</v>
      </c>
      <c r="B70" s="2">
        <v>-0.262001186</v>
      </c>
      <c r="C70" s="2">
        <v>0.191791713</v>
      </c>
      <c r="D70" s="2">
        <v>3.6232791E-2</v>
      </c>
      <c r="E70" s="9">
        <v>-0.11359087299999999</v>
      </c>
      <c r="F70" s="3"/>
      <c r="G70" s="3">
        <f t="shared" si="1"/>
        <v>18.98</v>
      </c>
      <c r="H70" s="3">
        <f t="shared" si="2"/>
        <v>1.9616371710532703</v>
      </c>
      <c r="I70" s="4">
        <f t="shared" si="3"/>
        <v>18.472317021663439</v>
      </c>
      <c r="J70" s="4">
        <f>IMABS('LoadResistor 2800 Ohm LossCalib'!G65)</f>
        <v>17.63</v>
      </c>
      <c r="K70" s="4">
        <f t="shared" si="4"/>
        <v>0.84231702166344036</v>
      </c>
      <c r="L70" s="4">
        <f t="shared" si="0"/>
        <v>0.48385030724460287</v>
      </c>
      <c r="M70" s="4">
        <f t="shared" si="5"/>
        <v>0.35846671441883748</v>
      </c>
      <c r="N70" s="3">
        <f t="shared" si="6"/>
        <v>92.077459573528614</v>
      </c>
      <c r="O70" s="3">
        <f t="shared" si="7"/>
        <v>7.9225404264713859</v>
      </c>
    </row>
    <row r="71" spans="1:15" x14ac:dyDescent="0.25">
      <c r="A71" s="2">
        <v>19270000</v>
      </c>
      <c r="B71" s="2">
        <v>-0.25594118199999999</v>
      </c>
      <c r="C71" s="2">
        <v>0.20385593099999999</v>
      </c>
      <c r="D71" s="2">
        <v>3.3824729999999997E-2</v>
      </c>
      <c r="E71" s="9">
        <v>-0.114186972</v>
      </c>
      <c r="F71" s="3"/>
      <c r="G71" s="3">
        <f t="shared" si="1"/>
        <v>19.27</v>
      </c>
      <c r="H71" s="3">
        <f t="shared" si="2"/>
        <v>1.9726738133210477</v>
      </c>
      <c r="I71" s="4">
        <f t="shared" si="3"/>
        <v>18.482387276096912</v>
      </c>
      <c r="J71" s="4">
        <f>IMABS('LoadResistor 2800 Ohm LossCalib'!G66)</f>
        <v>17.600000000000001</v>
      </c>
      <c r="K71" s="4">
        <f t="shared" si="4"/>
        <v>0.88238727609691026</v>
      </c>
      <c r="L71" s="4">
        <f t="shared" si="0"/>
        <v>0.49179243970292152</v>
      </c>
      <c r="M71" s="4">
        <f t="shared" si="5"/>
        <v>0.39059483639398873</v>
      </c>
      <c r="N71" s="3">
        <f t="shared" si="6"/>
        <v>91.398804748066738</v>
      </c>
      <c r="O71" s="3">
        <f t="shared" si="7"/>
        <v>8.6011952519332624</v>
      </c>
    </row>
    <row r="72" spans="1:15" x14ac:dyDescent="0.25">
      <c r="A72" s="2">
        <v>19560000</v>
      </c>
      <c r="B72" s="2">
        <v>-0.249188557</v>
      </c>
      <c r="C72" s="2">
        <v>0.21622329900000001</v>
      </c>
      <c r="D72" s="2">
        <v>3.1353414000000003E-2</v>
      </c>
      <c r="E72" s="9">
        <v>-0.11474119100000001</v>
      </c>
      <c r="F72" s="3"/>
      <c r="G72" s="3">
        <f t="shared" si="1"/>
        <v>19.559999999999999</v>
      </c>
      <c r="H72" s="3">
        <f t="shared" si="2"/>
        <v>1.9847199003274518</v>
      </c>
      <c r="I72" s="4">
        <f t="shared" si="3"/>
        <v>18.49287222540211</v>
      </c>
      <c r="J72" s="4">
        <f>IMABS('LoadResistor 2800 Ohm LossCalib'!G67)</f>
        <v>17.54</v>
      </c>
      <c r="K72" s="4">
        <f t="shared" si="4"/>
        <v>0.95287222540211047</v>
      </c>
      <c r="L72" s="4">
        <f t="shared" ref="L72:L108" si="8">-10*LOG((1-IMABS(COMPLEX(B72,C72))^2))</f>
        <v>0.50047946808437371</v>
      </c>
      <c r="M72" s="4">
        <f t="shared" si="5"/>
        <v>0.45239275731773676</v>
      </c>
      <c r="N72" s="3">
        <f t="shared" si="6"/>
        <v>90.107455133395462</v>
      </c>
      <c r="O72" s="3">
        <f t="shared" si="7"/>
        <v>9.8925448666045384</v>
      </c>
    </row>
    <row r="73" spans="1:15" x14ac:dyDescent="0.25">
      <c r="A73" s="2">
        <v>19850000</v>
      </c>
      <c r="B73" s="2">
        <v>-0.24178376700000001</v>
      </c>
      <c r="C73" s="2">
        <v>0.22818949799999999</v>
      </c>
      <c r="D73" s="2">
        <v>2.8834439E-2</v>
      </c>
      <c r="E73" s="9">
        <v>-0.11523731</v>
      </c>
      <c r="F73" s="3"/>
      <c r="G73" s="3">
        <f t="shared" ref="G73:G108" si="9">A73/1000000</f>
        <v>19.850000000000001</v>
      </c>
      <c r="H73" s="3">
        <f t="shared" ref="H73:H108" si="10">(1 + IMABS(COMPLEX(B73,C73)))/(1-IMABS(COMPLEX(B73,C73)))</f>
        <v>1.9960763929008616</v>
      </c>
      <c r="I73" s="4">
        <f t="shared" ref="I73:I108" si="11">IMABS(-20*LOG10(IMABS(COMPLEX(D73,E73))))</f>
        <v>18.50440284933665</v>
      </c>
      <c r="J73" s="4">
        <f>IMABS('LoadResistor 2800 Ohm LossCalib'!G68)</f>
        <v>17.600000000000001</v>
      </c>
      <c r="K73" s="4">
        <f t="shared" ref="K73:K108" si="12">I73-J73</f>
        <v>0.90440284933664827</v>
      </c>
      <c r="L73" s="4">
        <f t="shared" si="8"/>
        <v>0.50868615600361056</v>
      </c>
      <c r="M73" s="4">
        <f t="shared" ref="M73:M108" si="13">K73-L73</f>
        <v>0.39571669333303772</v>
      </c>
      <c r="N73" s="3">
        <f t="shared" ref="N73:N108" si="14">POWER(10,-M73/10) * 100</f>
        <v>91.291077000068341</v>
      </c>
      <c r="O73" s="3">
        <f t="shared" ref="O73:O108" si="15">100-N73</f>
        <v>8.7089229999316586</v>
      </c>
    </row>
    <row r="74" spans="1:15" x14ac:dyDescent="0.25">
      <c r="A74" s="2">
        <v>20140000</v>
      </c>
      <c r="B74" s="2">
        <v>-0.23350770700000001</v>
      </c>
      <c r="C74" s="2">
        <v>0.23990650399999999</v>
      </c>
      <c r="D74" s="2">
        <v>2.6319558999999999E-2</v>
      </c>
      <c r="E74" s="9">
        <v>-0.11566929500000001</v>
      </c>
      <c r="F74" s="3"/>
      <c r="G74" s="3">
        <f t="shared" si="9"/>
        <v>20.14</v>
      </c>
      <c r="H74" s="3">
        <f t="shared" si="10"/>
        <v>2.0065466452967402</v>
      </c>
      <c r="I74" s="4">
        <f t="shared" si="11"/>
        <v>18.516409332742857</v>
      </c>
      <c r="J74" s="4">
        <f>IMABS('LoadResistor 2800 Ohm LossCalib'!G69)</f>
        <v>17.62</v>
      </c>
      <c r="K74" s="4">
        <f t="shared" si="12"/>
        <v>0.89640933274285572</v>
      </c>
      <c r="L74" s="4">
        <f t="shared" si="8"/>
        <v>0.51626640891472075</v>
      </c>
      <c r="M74" s="4">
        <f t="shared" si="13"/>
        <v>0.38014292382813497</v>
      </c>
      <c r="N74" s="3">
        <f t="shared" si="14"/>
        <v>91.619033832624751</v>
      </c>
      <c r="O74" s="3">
        <f t="shared" si="15"/>
        <v>8.3809661673752487</v>
      </c>
    </row>
    <row r="75" spans="1:15" x14ac:dyDescent="0.25">
      <c r="A75" s="2">
        <v>20430000</v>
      </c>
      <c r="B75" s="2">
        <v>-0.22437305699999999</v>
      </c>
      <c r="C75" s="2">
        <v>0.251313656</v>
      </c>
      <c r="D75" s="2">
        <v>2.381757E-2</v>
      </c>
      <c r="E75" s="9">
        <v>-0.11609908100000001</v>
      </c>
      <c r="F75" s="3"/>
      <c r="G75" s="3">
        <f t="shared" si="9"/>
        <v>20.43</v>
      </c>
      <c r="H75" s="3">
        <f t="shared" si="10"/>
        <v>2.0161377631821558</v>
      </c>
      <c r="I75" s="4">
        <f t="shared" si="11"/>
        <v>18.524388872721396</v>
      </c>
      <c r="J75" s="4">
        <f>IMABS('LoadResistor 2800 Ohm LossCalib'!G70)</f>
        <v>17.59</v>
      </c>
      <c r="K75" s="4">
        <f t="shared" si="12"/>
        <v>0.93438887272139581</v>
      </c>
      <c r="L75" s="4">
        <f t="shared" si="8"/>
        <v>0.52322152853710491</v>
      </c>
      <c r="M75" s="4">
        <f t="shared" si="13"/>
        <v>0.41116734418429091</v>
      </c>
      <c r="N75" s="3">
        <f t="shared" si="14"/>
        <v>90.966872906294086</v>
      </c>
      <c r="O75" s="3">
        <f t="shared" si="15"/>
        <v>9.0331270937059145</v>
      </c>
    </row>
    <row r="76" spans="1:15" x14ac:dyDescent="0.25">
      <c r="A76" s="2">
        <v>20720000</v>
      </c>
      <c r="B76" s="2">
        <v>-0.21458861200000001</v>
      </c>
      <c r="C76" s="2">
        <v>0.262963593</v>
      </c>
      <c r="D76" s="2">
        <v>2.1202476000000001E-2</v>
      </c>
      <c r="E76" s="9">
        <v>-0.11641132799999999</v>
      </c>
      <c r="F76" s="3"/>
      <c r="G76" s="3">
        <f t="shared" si="9"/>
        <v>20.72</v>
      </c>
      <c r="H76" s="3">
        <f t="shared" si="10"/>
        <v>2.0275896256906449</v>
      </c>
      <c r="I76" s="4">
        <f t="shared" si="11"/>
        <v>18.538365312072774</v>
      </c>
      <c r="J76" s="4">
        <f>IMABS('LoadResistor 2800 Ohm LossCalib'!G71)</f>
        <v>17.64</v>
      </c>
      <c r="K76" s="4">
        <f t="shared" si="12"/>
        <v>0.89836531207277304</v>
      </c>
      <c r="L76" s="4">
        <f t="shared" si="8"/>
        <v>0.53153965051147323</v>
      </c>
      <c r="M76" s="4">
        <f t="shared" si="13"/>
        <v>0.36682566156129981</v>
      </c>
      <c r="N76" s="3">
        <f t="shared" si="14"/>
        <v>91.900406807515239</v>
      </c>
      <c r="O76" s="3">
        <f t="shared" si="15"/>
        <v>8.0995931924847611</v>
      </c>
    </row>
    <row r="77" spans="1:15" x14ac:dyDescent="0.25">
      <c r="A77" s="2">
        <v>21010000</v>
      </c>
      <c r="B77" s="2">
        <v>-0.20392856000000001</v>
      </c>
      <c r="C77" s="2">
        <v>0.27417182899999998</v>
      </c>
      <c r="D77" s="2">
        <v>1.8593030999999999E-2</v>
      </c>
      <c r="E77" s="9">
        <v>-0.116680778</v>
      </c>
      <c r="F77" s="3"/>
      <c r="G77" s="3">
        <f t="shared" si="9"/>
        <v>21.01</v>
      </c>
      <c r="H77" s="3">
        <f t="shared" si="10"/>
        <v>2.0381160829698257</v>
      </c>
      <c r="I77" s="4">
        <f t="shared" si="11"/>
        <v>18.551113227602464</v>
      </c>
      <c r="J77" s="4">
        <f>IMABS('LoadResistor 2800 Ohm LossCalib'!G72)</f>
        <v>17.59</v>
      </c>
      <c r="K77" s="4">
        <f t="shared" si="12"/>
        <v>0.96111322760246409</v>
      </c>
      <c r="L77" s="4">
        <f t="shared" si="8"/>
        <v>0.53919820101007943</v>
      </c>
      <c r="M77" s="4">
        <f t="shared" si="13"/>
        <v>0.42191502659238467</v>
      </c>
      <c r="N77" s="3">
        <f t="shared" si="14"/>
        <v>90.742031389908064</v>
      </c>
      <c r="O77" s="3">
        <f t="shared" si="15"/>
        <v>9.2579686100919361</v>
      </c>
    </row>
    <row r="78" spans="1:15" x14ac:dyDescent="0.25">
      <c r="A78" s="2">
        <v>21300000</v>
      </c>
      <c r="B78" s="2">
        <v>-0.19274683200000001</v>
      </c>
      <c r="C78" s="2">
        <v>0.284968465</v>
      </c>
      <c r="D78" s="2">
        <v>1.6000868000000001E-2</v>
      </c>
      <c r="E78" s="9">
        <v>-0.11694882</v>
      </c>
      <c r="F78" s="3"/>
      <c r="G78" s="3">
        <f t="shared" si="9"/>
        <v>21.3</v>
      </c>
      <c r="H78" s="3">
        <f t="shared" si="10"/>
        <v>2.0489315821667611</v>
      </c>
      <c r="I78" s="4">
        <f t="shared" si="11"/>
        <v>18.559536710936932</v>
      </c>
      <c r="J78" s="4">
        <f>IMABS('LoadResistor 2800 Ohm LossCalib'!G73)</f>
        <v>17.600000000000001</v>
      </c>
      <c r="K78" s="4">
        <f t="shared" si="12"/>
        <v>0.9595367109369306</v>
      </c>
      <c r="L78" s="4">
        <f t="shared" si="8"/>
        <v>0.54707909838599422</v>
      </c>
      <c r="M78" s="4">
        <f t="shared" si="13"/>
        <v>0.41245761255093638</v>
      </c>
      <c r="N78" s="3">
        <f t="shared" si="14"/>
        <v>90.93985109278853</v>
      </c>
      <c r="O78" s="3">
        <f t="shared" si="15"/>
        <v>9.0601489072114703</v>
      </c>
    </row>
    <row r="79" spans="1:15" x14ac:dyDescent="0.25">
      <c r="A79" s="2">
        <v>21590000</v>
      </c>
      <c r="B79" s="2">
        <v>-0.18041795399999999</v>
      </c>
      <c r="C79" s="2">
        <v>0.29540562599999998</v>
      </c>
      <c r="D79" s="2">
        <v>1.3462372E-2</v>
      </c>
      <c r="E79" s="9">
        <v>-0.117128081</v>
      </c>
      <c r="F79" s="3"/>
      <c r="G79" s="3">
        <f t="shared" si="9"/>
        <v>21.59</v>
      </c>
      <c r="H79" s="3">
        <f t="shared" si="10"/>
        <v>2.058773773300167</v>
      </c>
      <c r="I79" s="4">
        <f t="shared" si="11"/>
        <v>18.569782380108883</v>
      </c>
      <c r="J79" s="4">
        <f>IMABS('LoadResistor 2800 Ohm LossCalib'!G74)</f>
        <v>17.55</v>
      </c>
      <c r="K79" s="4">
        <f t="shared" si="12"/>
        <v>1.0197823801088823</v>
      </c>
      <c r="L79" s="4">
        <f t="shared" si="8"/>
        <v>0.554260970962969</v>
      </c>
      <c r="M79" s="4">
        <f t="shared" si="13"/>
        <v>0.46552140914591333</v>
      </c>
      <c r="N79" s="3">
        <f t="shared" si="14"/>
        <v>89.835473062173619</v>
      </c>
      <c r="O79" s="3">
        <f t="shared" si="15"/>
        <v>10.164526937826381</v>
      </c>
    </row>
    <row r="80" spans="1:15" x14ac:dyDescent="0.25">
      <c r="A80" s="2">
        <v>21880000</v>
      </c>
      <c r="B80" s="2">
        <v>-0.167298898</v>
      </c>
      <c r="C80" s="2">
        <v>0.30559927199999998</v>
      </c>
      <c r="D80" s="2">
        <v>1.0934899999999999E-2</v>
      </c>
      <c r="E80" s="9">
        <v>-0.117309249</v>
      </c>
      <c r="F80" s="3"/>
      <c r="G80" s="3">
        <f t="shared" si="9"/>
        <v>21.88</v>
      </c>
      <c r="H80" s="3">
        <f t="shared" si="10"/>
        <v>2.0693492976234946</v>
      </c>
      <c r="I80" s="4">
        <f t="shared" si="11"/>
        <v>18.575782465083762</v>
      </c>
      <c r="J80" s="4">
        <f>IMABS('LoadResistor 2800 Ohm LossCalib'!G75)</f>
        <v>17.61</v>
      </c>
      <c r="K80" s="4">
        <f t="shared" si="12"/>
        <v>0.96578246508376253</v>
      </c>
      <c r="L80" s="4">
        <f t="shared" si="8"/>
        <v>0.56198834220102534</v>
      </c>
      <c r="M80" s="4">
        <f t="shared" si="13"/>
        <v>0.40379412288273719</v>
      </c>
      <c r="N80" s="3">
        <f t="shared" si="14"/>
        <v>91.12144281008834</v>
      </c>
      <c r="O80" s="3">
        <f t="shared" si="15"/>
        <v>8.8785571899116604</v>
      </c>
    </row>
    <row r="81" spans="1:15" x14ac:dyDescent="0.25">
      <c r="A81" s="2">
        <v>22170000</v>
      </c>
      <c r="B81" s="2">
        <v>-0.153654664</v>
      </c>
      <c r="C81" s="2">
        <v>0.31522285900000002</v>
      </c>
      <c r="D81" s="2">
        <v>8.0968959999999993E-3</v>
      </c>
      <c r="E81" s="9">
        <v>-0.117390155</v>
      </c>
      <c r="F81" s="3"/>
      <c r="G81" s="3">
        <f t="shared" si="9"/>
        <v>22.17</v>
      </c>
      <c r="H81" s="3">
        <f t="shared" si="10"/>
        <v>2.0801368892959342</v>
      </c>
      <c r="I81" s="4">
        <f t="shared" si="11"/>
        <v>18.586754150286652</v>
      </c>
      <c r="J81" s="4">
        <f>IMABS('LoadResistor 2800 Ohm LossCalib'!G76)</f>
        <v>17.59</v>
      </c>
      <c r="K81" s="4">
        <f t="shared" si="12"/>
        <v>0.99675415028665171</v>
      </c>
      <c r="L81" s="4">
        <f t="shared" si="8"/>
        <v>0.56988129002947963</v>
      </c>
      <c r="M81" s="4">
        <f t="shared" si="13"/>
        <v>0.42687286025717208</v>
      </c>
      <c r="N81" s="3">
        <f t="shared" si="14"/>
        <v>90.638500899775877</v>
      </c>
      <c r="O81" s="3">
        <f t="shared" si="15"/>
        <v>9.3614991002241226</v>
      </c>
    </row>
    <row r="82" spans="1:15" x14ac:dyDescent="0.25">
      <c r="A82" s="2">
        <v>22460000</v>
      </c>
      <c r="B82" s="2">
        <v>-0.13931477</v>
      </c>
      <c r="C82" s="2">
        <v>0.32422366699999999</v>
      </c>
      <c r="D82" s="2">
        <v>5.4834330000000002E-3</v>
      </c>
      <c r="E82" s="9">
        <v>-0.117271557</v>
      </c>
      <c r="F82" s="3"/>
      <c r="G82" s="3">
        <f t="shared" si="9"/>
        <v>22.46</v>
      </c>
      <c r="H82" s="3">
        <f t="shared" si="10"/>
        <v>2.0906527324385253</v>
      </c>
      <c r="I82" s="4">
        <f t="shared" si="11"/>
        <v>18.606661341822335</v>
      </c>
      <c r="J82" s="4">
        <f>IMABS('LoadResistor 2800 Ohm LossCalib'!G77)</f>
        <v>17.57</v>
      </c>
      <c r="K82" s="4">
        <f t="shared" si="12"/>
        <v>1.0366613418223345</v>
      </c>
      <c r="L82" s="4">
        <f t="shared" si="8"/>
        <v>0.57758528725678171</v>
      </c>
      <c r="M82" s="4">
        <f t="shared" si="13"/>
        <v>0.45907605456555278</v>
      </c>
      <c r="N82" s="3">
        <f t="shared" si="14"/>
        <v>89.968896666845225</v>
      </c>
      <c r="O82" s="3">
        <f t="shared" si="15"/>
        <v>10.031103333154775</v>
      </c>
    </row>
    <row r="83" spans="1:15" x14ac:dyDescent="0.25">
      <c r="A83" s="2">
        <v>22750000</v>
      </c>
      <c r="B83" s="2">
        <v>-0.123563319</v>
      </c>
      <c r="C83" s="2">
        <v>0.33327859599999998</v>
      </c>
      <c r="D83" s="2">
        <v>2.796892E-3</v>
      </c>
      <c r="E83" s="9">
        <v>-0.117274641</v>
      </c>
      <c r="F83" s="3"/>
      <c r="G83" s="3">
        <f t="shared" si="9"/>
        <v>22.75</v>
      </c>
      <c r="H83" s="3">
        <f t="shared" si="10"/>
        <v>2.1029252314062208</v>
      </c>
      <c r="I83" s="4">
        <f t="shared" si="11"/>
        <v>18.613448285335721</v>
      </c>
      <c r="J83" s="4">
        <f>IMABS('LoadResistor 2800 Ohm LossCalib'!G78)</f>
        <v>17.649999999999999</v>
      </c>
      <c r="K83" s="4">
        <f t="shared" si="12"/>
        <v>0.96344828533572269</v>
      </c>
      <c r="L83" s="4">
        <f t="shared" si="8"/>
        <v>0.58658798621792252</v>
      </c>
      <c r="M83" s="4">
        <f t="shared" si="13"/>
        <v>0.37686029911780017</v>
      </c>
      <c r="N83" s="3">
        <f t="shared" si="14"/>
        <v>91.688310465693462</v>
      </c>
      <c r="O83" s="3">
        <f t="shared" si="15"/>
        <v>8.311689534306538</v>
      </c>
    </row>
    <row r="84" spans="1:15" x14ac:dyDescent="0.25">
      <c r="A84" s="2">
        <v>23040000</v>
      </c>
      <c r="B84" s="2">
        <v>-0.107841931</v>
      </c>
      <c r="C84" s="2">
        <v>0.34126517099999998</v>
      </c>
      <c r="D84" s="2">
        <v>1.6337200000000001E-4</v>
      </c>
      <c r="E84" s="9">
        <v>-0.117076732</v>
      </c>
      <c r="F84" s="3"/>
      <c r="G84" s="3">
        <f t="shared" si="9"/>
        <v>23.04</v>
      </c>
      <c r="H84" s="3">
        <f t="shared" si="10"/>
        <v>2.114775488769856</v>
      </c>
      <c r="I84" s="4">
        <f t="shared" si="11"/>
        <v>18.630579716734751</v>
      </c>
      <c r="J84" s="4">
        <f>IMABS('LoadResistor 2800 Ohm LossCalib'!G79)</f>
        <v>17.62</v>
      </c>
      <c r="K84" s="4">
        <f t="shared" si="12"/>
        <v>1.0105797167347497</v>
      </c>
      <c r="L84" s="4">
        <f t="shared" si="8"/>
        <v>0.59529237437008753</v>
      </c>
      <c r="M84" s="4">
        <f t="shared" si="13"/>
        <v>0.41528734236466214</v>
      </c>
      <c r="N84" s="3">
        <f t="shared" si="14"/>
        <v>90.880616771159211</v>
      </c>
      <c r="O84" s="3">
        <f t="shared" si="15"/>
        <v>9.119383228840789</v>
      </c>
    </row>
    <row r="85" spans="1:15" x14ac:dyDescent="0.25">
      <c r="A85" s="2">
        <v>23330000</v>
      </c>
      <c r="B85" s="2">
        <v>-9.0813554000000005E-2</v>
      </c>
      <c r="C85" s="2">
        <v>0.348416477</v>
      </c>
      <c r="D85" s="2">
        <v>-2.5591659999999999E-3</v>
      </c>
      <c r="E85" s="9">
        <v>-0.116864934</v>
      </c>
      <c r="F85" s="3"/>
      <c r="G85" s="3">
        <f t="shared" si="9"/>
        <v>23.33</v>
      </c>
      <c r="H85" s="3">
        <f t="shared" si="10"/>
        <v>2.1252790218345297</v>
      </c>
      <c r="I85" s="4">
        <f t="shared" si="11"/>
        <v>18.644233503288163</v>
      </c>
      <c r="J85" s="4">
        <f>IMABS('LoadResistor 2800 Ohm LossCalib'!G80)</f>
        <v>17.600000000000001</v>
      </c>
      <c r="K85" s="4">
        <f t="shared" si="12"/>
        <v>1.0442335032881616</v>
      </c>
      <c r="L85" s="4">
        <f t="shared" si="8"/>
        <v>0.60301646845662438</v>
      </c>
      <c r="M85" s="4">
        <f t="shared" si="13"/>
        <v>0.44121703483153718</v>
      </c>
      <c r="N85" s="3">
        <f t="shared" si="14"/>
        <v>90.339627713585799</v>
      </c>
      <c r="O85" s="3">
        <f t="shared" si="15"/>
        <v>9.6603722864142014</v>
      </c>
    </row>
    <row r="86" spans="1:15" x14ac:dyDescent="0.25">
      <c r="A86" s="2">
        <v>23620000</v>
      </c>
      <c r="B86" s="2">
        <v>-7.3157310000000003E-2</v>
      </c>
      <c r="C86" s="2">
        <v>0.35527634600000002</v>
      </c>
      <c r="D86" s="2">
        <v>-5.3070890000000001E-3</v>
      </c>
      <c r="E86" s="9">
        <v>-0.116505309</v>
      </c>
      <c r="F86" s="3"/>
      <c r="G86" s="3">
        <f t="shared" si="9"/>
        <v>23.62</v>
      </c>
      <c r="H86" s="3">
        <f t="shared" si="10"/>
        <v>2.1383886839772432</v>
      </c>
      <c r="I86" s="4">
        <f t="shared" si="11"/>
        <v>18.664083338399276</v>
      </c>
      <c r="J86" s="4">
        <f>IMABS('LoadResistor 2800 Ohm LossCalib'!G81)</f>
        <v>17.59</v>
      </c>
      <c r="K86" s="4">
        <f t="shared" si="12"/>
        <v>1.0740833383992765</v>
      </c>
      <c r="L86" s="4">
        <f t="shared" si="8"/>
        <v>0.61266819532277617</v>
      </c>
      <c r="M86" s="4">
        <f t="shared" si="13"/>
        <v>0.46141514307650033</v>
      </c>
      <c r="N86" s="3">
        <f t="shared" si="14"/>
        <v>89.920452912871198</v>
      </c>
      <c r="O86" s="3">
        <f t="shared" si="15"/>
        <v>10.079547087128802</v>
      </c>
    </row>
    <row r="87" spans="1:15" x14ac:dyDescent="0.25">
      <c r="A87" s="2">
        <v>23910000</v>
      </c>
      <c r="B87" s="2">
        <v>-5.4763618E-2</v>
      </c>
      <c r="C87" s="2">
        <v>0.36134904600000001</v>
      </c>
      <c r="D87" s="2">
        <v>-8.0286669999999997E-3</v>
      </c>
      <c r="E87" s="9">
        <v>-0.116315059</v>
      </c>
      <c r="F87" s="3"/>
      <c r="G87" s="3">
        <f t="shared" si="9"/>
        <v>23.91</v>
      </c>
      <c r="H87" s="3">
        <f t="shared" si="10"/>
        <v>2.1519655034170477</v>
      </c>
      <c r="I87" s="4">
        <f t="shared" si="11"/>
        <v>18.666638381062249</v>
      </c>
      <c r="J87" s="4">
        <f>IMABS('LoadResistor 2800 Ohm LossCalib'!G82)</f>
        <v>17.64</v>
      </c>
      <c r="K87" s="4">
        <f t="shared" si="12"/>
        <v>1.0266383810622486</v>
      </c>
      <c r="L87" s="4">
        <f t="shared" si="8"/>
        <v>0.62267614922324532</v>
      </c>
      <c r="M87" s="4">
        <f t="shared" si="13"/>
        <v>0.40396223183900326</v>
      </c>
      <c r="N87" s="3">
        <f t="shared" si="14"/>
        <v>91.117915702374248</v>
      </c>
      <c r="O87" s="3">
        <f t="shared" si="15"/>
        <v>8.8820842976257524</v>
      </c>
    </row>
    <row r="88" spans="1:15" x14ac:dyDescent="0.25">
      <c r="A88" s="2">
        <v>24200000</v>
      </c>
      <c r="B88" s="2">
        <v>-3.5699307E-2</v>
      </c>
      <c r="C88" s="2">
        <v>0.36662995799999998</v>
      </c>
      <c r="D88" s="2">
        <v>-1.0856058E-2</v>
      </c>
      <c r="E88" s="9">
        <v>-0.115857496</v>
      </c>
      <c r="F88" s="3"/>
      <c r="G88" s="3">
        <f t="shared" si="9"/>
        <v>24.2</v>
      </c>
      <c r="H88" s="3">
        <f t="shared" si="10"/>
        <v>2.1663801615085991</v>
      </c>
      <c r="I88" s="4">
        <f t="shared" si="11"/>
        <v>18.68355247502447</v>
      </c>
      <c r="J88" s="4">
        <f>IMABS('LoadResistor 2800 Ohm LossCalib'!G83)</f>
        <v>17.600000000000001</v>
      </c>
      <c r="K88" s="4">
        <f t="shared" si="12"/>
        <v>1.0835524750244687</v>
      </c>
      <c r="L88" s="4">
        <f t="shared" si="8"/>
        <v>0.63331450398129885</v>
      </c>
      <c r="M88" s="4">
        <f t="shared" si="13"/>
        <v>0.45023797104316987</v>
      </c>
      <c r="N88" s="3">
        <f t="shared" si="14"/>
        <v>90.152173749725279</v>
      </c>
      <c r="O88" s="3">
        <f t="shared" si="15"/>
        <v>9.8478262502747214</v>
      </c>
    </row>
    <row r="89" spans="1:15" x14ac:dyDescent="0.25">
      <c r="A89" s="2">
        <v>24490000</v>
      </c>
      <c r="B89" s="2">
        <v>-1.5946807E-2</v>
      </c>
      <c r="C89" s="2">
        <v>0.370425224</v>
      </c>
      <c r="D89" s="2">
        <v>-1.3653658000000001E-2</v>
      </c>
      <c r="E89" s="9">
        <v>-0.115317247</v>
      </c>
      <c r="F89" s="3"/>
      <c r="G89" s="3">
        <f t="shared" si="9"/>
        <v>24.49</v>
      </c>
      <c r="H89" s="3">
        <f t="shared" si="10"/>
        <v>2.1784795077160473</v>
      </c>
      <c r="I89" s="4">
        <f t="shared" si="11"/>
        <v>18.701654798486416</v>
      </c>
      <c r="J89" s="4">
        <f>IMABS('LoadResistor 2800 Ohm LossCalib'!G84)</f>
        <v>17.579999999999998</v>
      </c>
      <c r="K89" s="4">
        <f t="shared" si="12"/>
        <v>1.1216547984864178</v>
      </c>
      <c r="L89" s="4">
        <f t="shared" si="8"/>
        <v>0.64225361241850298</v>
      </c>
      <c r="M89" s="4">
        <f t="shared" si="13"/>
        <v>0.47940118606791482</v>
      </c>
      <c r="N89" s="3">
        <f t="shared" si="14"/>
        <v>89.548822874867753</v>
      </c>
      <c r="O89" s="3">
        <f t="shared" si="15"/>
        <v>10.451177125132247</v>
      </c>
    </row>
    <row r="90" spans="1:15" x14ac:dyDescent="0.25">
      <c r="A90" s="2">
        <v>24780000</v>
      </c>
      <c r="B90" s="2">
        <v>4.3929099999999999E-3</v>
      </c>
      <c r="C90" s="2">
        <v>0.37389048899999999</v>
      </c>
      <c r="D90" s="2">
        <v>-1.6403522E-2</v>
      </c>
      <c r="E90" s="9">
        <v>-0.114650696</v>
      </c>
      <c r="F90" s="3"/>
      <c r="G90" s="3">
        <f t="shared" si="9"/>
        <v>24.78</v>
      </c>
      <c r="H90" s="3">
        <f t="shared" si="10"/>
        <v>2.1944610329052292</v>
      </c>
      <c r="I90" s="4">
        <f t="shared" si="11"/>
        <v>18.724463075086327</v>
      </c>
      <c r="J90" s="4">
        <f>IMABS('LoadResistor 2800 Ohm LossCalib'!G85)</f>
        <v>17.64</v>
      </c>
      <c r="K90" s="4">
        <f t="shared" si="12"/>
        <v>1.084463075086326</v>
      </c>
      <c r="L90" s="4">
        <f t="shared" si="8"/>
        <v>0.65407324864416339</v>
      </c>
      <c r="M90" s="4">
        <f t="shared" si="13"/>
        <v>0.43038982644216262</v>
      </c>
      <c r="N90" s="3">
        <f t="shared" si="14"/>
        <v>90.565130521376716</v>
      </c>
      <c r="O90" s="3">
        <f t="shared" si="15"/>
        <v>9.4348694786232841</v>
      </c>
    </row>
    <row r="91" spans="1:15" x14ac:dyDescent="0.25">
      <c r="A91" s="2">
        <v>25070000</v>
      </c>
      <c r="B91" s="2">
        <v>2.5420775E-2</v>
      </c>
      <c r="C91" s="2">
        <v>0.37615457099999999</v>
      </c>
      <c r="D91" s="2">
        <v>-1.9147917E-2</v>
      </c>
      <c r="E91" s="9">
        <v>-0.114094823</v>
      </c>
      <c r="F91" s="3"/>
      <c r="G91" s="3">
        <f t="shared" si="9"/>
        <v>25.07</v>
      </c>
      <c r="H91" s="3">
        <f t="shared" si="10"/>
        <v>2.2103376409563023</v>
      </c>
      <c r="I91" s="4">
        <f t="shared" si="11"/>
        <v>18.734052668065097</v>
      </c>
      <c r="J91" s="4">
        <f>IMABS('LoadResistor 2800 Ohm LossCalib'!G86)</f>
        <v>17.61</v>
      </c>
      <c r="K91" s="4">
        <f t="shared" si="12"/>
        <v>1.1240526680650973</v>
      </c>
      <c r="L91" s="4">
        <f t="shared" si="8"/>
        <v>0.66582810855133001</v>
      </c>
      <c r="M91" s="4">
        <f t="shared" si="13"/>
        <v>0.45822455951376728</v>
      </c>
      <c r="N91" s="3">
        <f t="shared" si="14"/>
        <v>89.986538056282896</v>
      </c>
      <c r="O91" s="3">
        <f t="shared" si="15"/>
        <v>10.013461943717104</v>
      </c>
    </row>
    <row r="92" spans="1:15" x14ac:dyDescent="0.25">
      <c r="A92" s="2">
        <v>25360000</v>
      </c>
      <c r="B92" s="2">
        <v>4.7144427000000003E-2</v>
      </c>
      <c r="C92" s="2">
        <v>0.37729281100000001</v>
      </c>
      <c r="D92" s="2">
        <v>-2.1927163E-2</v>
      </c>
      <c r="E92" s="9">
        <v>-0.113258711</v>
      </c>
      <c r="F92" s="3"/>
      <c r="G92" s="3">
        <f t="shared" si="9"/>
        <v>25.36</v>
      </c>
      <c r="H92" s="3">
        <f t="shared" si="10"/>
        <v>2.2269871972272695</v>
      </c>
      <c r="I92" s="4">
        <f t="shared" si="11"/>
        <v>18.758762397996517</v>
      </c>
      <c r="J92" s="4">
        <f>IMABS('LoadResistor 2800 Ohm LossCalib'!G87)</f>
        <v>17.600000000000001</v>
      </c>
      <c r="K92" s="4">
        <f t="shared" si="12"/>
        <v>1.1587623979965151</v>
      </c>
      <c r="L92" s="4">
        <f t="shared" si="8"/>
        <v>0.67816773123751883</v>
      </c>
      <c r="M92" s="4">
        <f t="shared" si="13"/>
        <v>0.48059466675899631</v>
      </c>
      <c r="N92" s="3">
        <f t="shared" si="14"/>
        <v>89.524217425863355</v>
      </c>
      <c r="O92" s="3">
        <f t="shared" si="15"/>
        <v>10.475782574136645</v>
      </c>
    </row>
    <row r="93" spans="1:15" x14ac:dyDescent="0.25">
      <c r="A93" s="2">
        <v>25650000</v>
      </c>
      <c r="B93" s="2">
        <v>6.8887649999999995E-2</v>
      </c>
      <c r="C93" s="2">
        <v>0.37735628999999998</v>
      </c>
      <c r="D93" s="2">
        <v>-2.4614896000000001E-2</v>
      </c>
      <c r="E93" s="9">
        <v>-0.11250858699999999</v>
      </c>
      <c r="F93" s="3"/>
      <c r="G93" s="3">
        <f t="shared" si="9"/>
        <v>25.65</v>
      </c>
      <c r="H93" s="3">
        <f t="shared" si="10"/>
        <v>2.2446073481427802</v>
      </c>
      <c r="I93" s="4">
        <f t="shared" si="11"/>
        <v>18.773230228139116</v>
      </c>
      <c r="J93" s="4">
        <f>IMABS('LoadResistor 2800 Ohm LossCalib'!G88)</f>
        <v>17.579999999999998</v>
      </c>
      <c r="K93" s="4">
        <f t="shared" si="12"/>
        <v>1.1932302281391181</v>
      </c>
      <c r="L93" s="4">
        <f t="shared" si="8"/>
        <v>0.69123923156934319</v>
      </c>
      <c r="M93" s="4">
        <f t="shared" si="13"/>
        <v>0.50199099656977486</v>
      </c>
      <c r="N93" s="3">
        <f t="shared" si="14"/>
        <v>89.084244321900471</v>
      </c>
      <c r="O93" s="3">
        <f t="shared" si="15"/>
        <v>10.915755678099529</v>
      </c>
    </row>
    <row r="94" spans="1:15" x14ac:dyDescent="0.25">
      <c r="A94" s="2">
        <v>25940000</v>
      </c>
      <c r="B94" s="2">
        <v>9.1488695999999994E-2</v>
      </c>
      <c r="C94" s="2">
        <v>0.37623500799999998</v>
      </c>
      <c r="D94" s="2">
        <v>-2.7440282999999999E-2</v>
      </c>
      <c r="E94" s="9">
        <v>-0.111628137</v>
      </c>
      <c r="F94" s="3"/>
      <c r="G94" s="3">
        <f t="shared" si="9"/>
        <v>25.94</v>
      </c>
      <c r="H94" s="3">
        <f t="shared" si="10"/>
        <v>2.2637015385000412</v>
      </c>
      <c r="I94" s="4">
        <f t="shared" si="11"/>
        <v>18.789719388315341</v>
      </c>
      <c r="J94" s="4">
        <f>IMABS('LoadResistor 2800 Ohm LossCalib'!G89)</f>
        <v>17.579999999999998</v>
      </c>
      <c r="K94" s="4">
        <f t="shared" si="12"/>
        <v>1.2097193883153423</v>
      </c>
      <c r="L94" s="4">
        <f t="shared" si="8"/>
        <v>0.7054171506142054</v>
      </c>
      <c r="M94" s="4">
        <f t="shared" si="13"/>
        <v>0.50430223770113691</v>
      </c>
      <c r="N94" s="3">
        <f t="shared" si="14"/>
        <v>89.036847819992261</v>
      </c>
      <c r="O94" s="3">
        <f t="shared" si="15"/>
        <v>10.963152180007739</v>
      </c>
    </row>
    <row r="95" spans="1:15" x14ac:dyDescent="0.25">
      <c r="A95" s="2">
        <v>26230000</v>
      </c>
      <c r="B95" s="2">
        <v>0.113824099</v>
      </c>
      <c r="C95" s="2">
        <v>0.37374102999999997</v>
      </c>
      <c r="D95" s="2">
        <v>-3.0091072999999999E-2</v>
      </c>
      <c r="E95" s="9">
        <v>-0.110575467</v>
      </c>
      <c r="F95" s="3"/>
      <c r="G95" s="3">
        <f t="shared" si="9"/>
        <v>26.23</v>
      </c>
      <c r="H95" s="3">
        <f t="shared" si="10"/>
        <v>2.2823986948416408</v>
      </c>
      <c r="I95" s="4">
        <f t="shared" si="11"/>
        <v>18.816556800682797</v>
      </c>
      <c r="J95" s="4">
        <f>IMABS('LoadResistor 2800 Ohm LossCalib'!G90)</f>
        <v>17.559999999999999</v>
      </c>
      <c r="K95" s="4">
        <f t="shared" si="12"/>
        <v>1.2565568006827981</v>
      </c>
      <c r="L95" s="4">
        <f t="shared" si="8"/>
        <v>0.71931160914812953</v>
      </c>
      <c r="M95" s="4">
        <f t="shared" si="13"/>
        <v>0.53724519153466854</v>
      </c>
      <c r="N95" s="3">
        <f t="shared" si="14"/>
        <v>88.364023167020918</v>
      </c>
      <c r="O95" s="3">
        <f t="shared" si="15"/>
        <v>11.635976832979082</v>
      </c>
    </row>
    <row r="96" spans="1:15" x14ac:dyDescent="0.25">
      <c r="A96" s="2">
        <v>26520000</v>
      </c>
      <c r="B96" s="2">
        <v>0.137382596</v>
      </c>
      <c r="C96" s="2">
        <v>0.37064668499999998</v>
      </c>
      <c r="D96" s="2">
        <v>-3.2888661999999999E-2</v>
      </c>
      <c r="E96" s="9">
        <v>-0.10951005599999999</v>
      </c>
      <c r="F96" s="3"/>
      <c r="G96" s="3">
        <f t="shared" si="9"/>
        <v>26.52</v>
      </c>
      <c r="H96" s="3">
        <f t="shared" si="10"/>
        <v>2.3073618875089839</v>
      </c>
      <c r="I96" s="4">
        <f t="shared" si="11"/>
        <v>18.835876510215627</v>
      </c>
      <c r="J96" s="4">
        <f>IMABS('LoadResistor 2800 Ohm LossCalib'!G91)</f>
        <v>17.62</v>
      </c>
      <c r="K96" s="4">
        <f t="shared" si="12"/>
        <v>1.2158765102156259</v>
      </c>
      <c r="L96" s="4">
        <f t="shared" si="8"/>
        <v>0.73787728872145331</v>
      </c>
      <c r="M96" s="4">
        <f t="shared" si="13"/>
        <v>0.47799922149417262</v>
      </c>
      <c r="N96" s="3">
        <f t="shared" si="14"/>
        <v>89.577735179409018</v>
      </c>
      <c r="O96" s="3">
        <f t="shared" si="15"/>
        <v>10.422264820590982</v>
      </c>
    </row>
    <row r="97" spans="1:15" x14ac:dyDescent="0.25">
      <c r="A97" s="2">
        <v>26810000</v>
      </c>
      <c r="B97" s="2">
        <v>0.160823881</v>
      </c>
      <c r="C97" s="2">
        <v>0.36553022200000002</v>
      </c>
      <c r="D97" s="2">
        <v>-3.5638269E-2</v>
      </c>
      <c r="E97" s="9">
        <v>-0.108310393</v>
      </c>
      <c r="F97" s="3"/>
      <c r="G97" s="3">
        <f t="shared" si="9"/>
        <v>26.81</v>
      </c>
      <c r="H97" s="3">
        <f t="shared" si="10"/>
        <v>2.3297000427241259</v>
      </c>
      <c r="I97" s="4">
        <f t="shared" si="11"/>
        <v>18.86015643907033</v>
      </c>
      <c r="J97" s="4">
        <f>IMABS('LoadResistor 2800 Ohm LossCalib'!G92)</f>
        <v>17.579999999999998</v>
      </c>
      <c r="K97" s="4">
        <f t="shared" si="12"/>
        <v>1.2801564390703319</v>
      </c>
      <c r="L97" s="4">
        <f t="shared" si="8"/>
        <v>0.75450224400807597</v>
      </c>
      <c r="M97" s="4">
        <f t="shared" si="13"/>
        <v>0.52565419506225597</v>
      </c>
      <c r="N97" s="3">
        <f t="shared" si="14"/>
        <v>88.600175163705913</v>
      </c>
      <c r="O97" s="3">
        <f t="shared" si="15"/>
        <v>11.399824836294087</v>
      </c>
    </row>
    <row r="98" spans="1:15" x14ac:dyDescent="0.25">
      <c r="A98" s="2">
        <v>27100000</v>
      </c>
      <c r="B98" s="2">
        <v>0.184535846</v>
      </c>
      <c r="C98" s="2">
        <v>0.35940358</v>
      </c>
      <c r="D98" s="2">
        <v>-3.8493632999999999E-2</v>
      </c>
      <c r="E98" s="9">
        <v>-0.106939226</v>
      </c>
      <c r="F98" s="3"/>
      <c r="G98" s="3">
        <f t="shared" si="9"/>
        <v>27.1</v>
      </c>
      <c r="H98" s="3">
        <f t="shared" si="10"/>
        <v>2.3557633139344452</v>
      </c>
      <c r="I98" s="4">
        <f t="shared" si="11"/>
        <v>18.888128611587213</v>
      </c>
      <c r="J98" s="4">
        <f>IMABS('LoadResistor 2800 Ohm LossCalib'!G93)</f>
        <v>17.55</v>
      </c>
      <c r="K98" s="4">
        <f t="shared" si="12"/>
        <v>1.3381286115872122</v>
      </c>
      <c r="L98" s="4">
        <f t="shared" si="8"/>
        <v>0.77390998235583253</v>
      </c>
      <c r="M98" s="4">
        <f t="shared" si="13"/>
        <v>0.56421862923137966</v>
      </c>
      <c r="N98" s="3">
        <f t="shared" si="14"/>
        <v>87.816907066449843</v>
      </c>
      <c r="O98" s="3">
        <f t="shared" si="15"/>
        <v>12.183092933550157</v>
      </c>
    </row>
    <row r="99" spans="1:15" x14ac:dyDescent="0.25">
      <c r="A99" s="2">
        <v>27390000</v>
      </c>
      <c r="B99" s="2">
        <v>0.208659663</v>
      </c>
      <c r="C99" s="2">
        <v>0.35245239699999997</v>
      </c>
      <c r="D99" s="2">
        <v>-4.1161208999999997E-2</v>
      </c>
      <c r="E99" s="9">
        <v>-0.10562682800000001</v>
      </c>
      <c r="F99" s="3"/>
      <c r="G99" s="3">
        <f t="shared" si="9"/>
        <v>27.39</v>
      </c>
      <c r="H99" s="3">
        <f t="shared" si="10"/>
        <v>2.387459542934685</v>
      </c>
      <c r="I99" s="4">
        <f t="shared" si="11"/>
        <v>18.910538870903967</v>
      </c>
      <c r="J99" s="4">
        <f>IMABS('LoadResistor 2800 Ohm LossCalib'!G94)</f>
        <v>17.61</v>
      </c>
      <c r="K99" s="4">
        <f t="shared" si="12"/>
        <v>1.3005388709039671</v>
      </c>
      <c r="L99" s="4">
        <f t="shared" si="8"/>
        <v>0.79752221864080242</v>
      </c>
      <c r="M99" s="4">
        <f t="shared" si="13"/>
        <v>0.50301665226316472</v>
      </c>
      <c r="N99" s="3">
        <f t="shared" si="14"/>
        <v>89.063208140732428</v>
      </c>
      <c r="O99" s="3">
        <f t="shared" si="15"/>
        <v>10.936791859267572</v>
      </c>
    </row>
    <row r="100" spans="1:15" x14ac:dyDescent="0.25">
      <c r="A100" s="2">
        <v>27680000</v>
      </c>
      <c r="B100" s="2">
        <v>0.23290899300000001</v>
      </c>
      <c r="C100" s="2">
        <v>0.34336966200000002</v>
      </c>
      <c r="D100" s="2">
        <v>-4.3927170000000001E-2</v>
      </c>
      <c r="E100" s="9">
        <v>-0.104078926</v>
      </c>
      <c r="F100" s="3"/>
      <c r="G100" s="3">
        <f t="shared" si="9"/>
        <v>27.68</v>
      </c>
      <c r="H100" s="3">
        <f t="shared" si="10"/>
        <v>2.4182706000525958</v>
      </c>
      <c r="I100" s="4">
        <f t="shared" si="11"/>
        <v>18.940806096838866</v>
      </c>
      <c r="J100" s="4">
        <f>IMABS('LoadResistor 2800 Ohm LossCalib'!G95)</f>
        <v>17.579999999999998</v>
      </c>
      <c r="K100" s="4">
        <f t="shared" si="12"/>
        <v>1.3608060968388678</v>
      </c>
      <c r="L100" s="4">
        <f t="shared" si="8"/>
        <v>0.82047992142299031</v>
      </c>
      <c r="M100" s="4">
        <f t="shared" si="13"/>
        <v>0.54032617541587746</v>
      </c>
      <c r="N100" s="3">
        <f t="shared" si="14"/>
        <v>88.301357948898385</v>
      </c>
      <c r="O100" s="3">
        <f t="shared" si="15"/>
        <v>11.698642051101615</v>
      </c>
    </row>
    <row r="101" spans="1:15" x14ac:dyDescent="0.25">
      <c r="A101" s="2">
        <v>27970000</v>
      </c>
      <c r="B101" s="2">
        <v>0.25682529799999998</v>
      </c>
      <c r="C101" s="2">
        <v>0.33275926099999997</v>
      </c>
      <c r="D101" s="2">
        <v>-4.6491078999999998E-2</v>
      </c>
      <c r="E101" s="9">
        <v>-0.102393925</v>
      </c>
      <c r="F101" s="3"/>
      <c r="G101" s="3">
        <f t="shared" si="9"/>
        <v>27.97</v>
      </c>
      <c r="H101" s="3">
        <f t="shared" si="10"/>
        <v>2.4503143381751351</v>
      </c>
      <c r="I101" s="4">
        <f t="shared" si="11"/>
        <v>18.980490100218148</v>
      </c>
      <c r="J101" s="4">
        <f>IMABS('LoadResistor 2800 Ohm LossCalib'!G96)</f>
        <v>17.53</v>
      </c>
      <c r="K101" s="4">
        <f t="shared" si="12"/>
        <v>1.4504901002181469</v>
      </c>
      <c r="L101" s="4">
        <f t="shared" si="8"/>
        <v>0.84435533202908997</v>
      </c>
      <c r="M101" s="4">
        <f t="shared" si="13"/>
        <v>0.60613476818905698</v>
      </c>
      <c r="N101" s="3">
        <f t="shared" si="14"/>
        <v>86.973415050954657</v>
      </c>
      <c r="O101" s="3">
        <f t="shared" si="15"/>
        <v>13.026584949045343</v>
      </c>
    </row>
    <row r="102" spans="1:15" x14ac:dyDescent="0.25">
      <c r="A102" s="2">
        <v>28260000</v>
      </c>
      <c r="B102" s="2">
        <v>0.28124576800000001</v>
      </c>
      <c r="C102" s="2">
        <v>0.32029104200000003</v>
      </c>
      <c r="D102" s="2">
        <v>-4.9110635999999999E-2</v>
      </c>
      <c r="E102" s="9">
        <v>-0.100697748</v>
      </c>
      <c r="F102" s="3"/>
      <c r="G102" s="3">
        <f t="shared" si="9"/>
        <v>28.26</v>
      </c>
      <c r="H102" s="3">
        <f t="shared" si="10"/>
        <v>2.4858136305276579</v>
      </c>
      <c r="I102" s="4">
        <f t="shared" si="11"/>
        <v>19.012908400839031</v>
      </c>
      <c r="J102" s="4">
        <f>IMABS('LoadResistor 2800 Ohm LossCalib'!G97)</f>
        <v>17.62</v>
      </c>
      <c r="K102" s="4">
        <f t="shared" si="12"/>
        <v>1.3929084008390298</v>
      </c>
      <c r="L102" s="4">
        <f t="shared" si="8"/>
        <v>0.87079771174261256</v>
      </c>
      <c r="M102" s="4">
        <f t="shared" si="13"/>
        <v>0.52211068909641722</v>
      </c>
      <c r="N102" s="3">
        <f t="shared" si="14"/>
        <v>88.672495531280703</v>
      </c>
      <c r="O102" s="3">
        <f t="shared" si="15"/>
        <v>11.327504468719297</v>
      </c>
    </row>
    <row r="103" spans="1:15" x14ac:dyDescent="0.25">
      <c r="A103" s="2">
        <v>28550000</v>
      </c>
      <c r="B103" s="2">
        <v>0.304762959</v>
      </c>
      <c r="C103" s="2">
        <v>0.30662652800000001</v>
      </c>
      <c r="D103" s="2">
        <v>-5.1599025E-2</v>
      </c>
      <c r="E103" s="9">
        <v>-9.8879544999999999E-2</v>
      </c>
      <c r="F103" s="3"/>
      <c r="G103" s="3">
        <f t="shared" si="9"/>
        <v>28.55</v>
      </c>
      <c r="H103" s="3">
        <f t="shared" si="10"/>
        <v>2.5231095051645913</v>
      </c>
      <c r="I103" s="4">
        <f t="shared" si="11"/>
        <v>19.051927533991581</v>
      </c>
      <c r="J103" s="4">
        <f>IMABS('LoadResistor 2800 Ohm LossCalib'!G98)</f>
        <v>17.600000000000001</v>
      </c>
      <c r="K103" s="4">
        <f t="shared" si="12"/>
        <v>1.4519275339915794</v>
      </c>
      <c r="L103" s="4">
        <f t="shared" si="8"/>
        <v>0.89856193217558555</v>
      </c>
      <c r="M103" s="4">
        <f t="shared" si="13"/>
        <v>0.55336560181599381</v>
      </c>
      <c r="N103" s="3">
        <f t="shared" si="14"/>
        <v>88.036636122610176</v>
      </c>
      <c r="O103" s="3">
        <f t="shared" si="15"/>
        <v>11.963363877389824</v>
      </c>
    </row>
    <row r="104" spans="1:15" x14ac:dyDescent="0.25">
      <c r="A104" s="2">
        <v>28840000</v>
      </c>
      <c r="B104" s="2">
        <v>0.32776451099999998</v>
      </c>
      <c r="C104" s="2">
        <v>0.29127553099999998</v>
      </c>
      <c r="D104" s="2">
        <v>-5.4082244000000002E-2</v>
      </c>
      <c r="E104" s="9">
        <v>-9.6874102000000004E-2</v>
      </c>
      <c r="F104" s="3"/>
      <c r="G104" s="3">
        <f t="shared" si="9"/>
        <v>28.84</v>
      </c>
      <c r="H104" s="3">
        <f t="shared" si="10"/>
        <v>2.5618064972842345</v>
      </c>
      <c r="I104" s="4">
        <f t="shared" si="11"/>
        <v>19.097602663426731</v>
      </c>
      <c r="J104" s="4">
        <f>IMABS('LoadResistor 2800 Ohm LossCalib'!G99)</f>
        <v>17.61</v>
      </c>
      <c r="K104" s="4">
        <f t="shared" si="12"/>
        <v>1.4876026634267312</v>
      </c>
      <c r="L104" s="4">
        <f t="shared" si="8"/>
        <v>0.92734329485143163</v>
      </c>
      <c r="M104" s="4">
        <f t="shared" si="13"/>
        <v>0.56025936857529957</v>
      </c>
      <c r="N104" s="3">
        <f t="shared" si="14"/>
        <v>87.897002157260474</v>
      </c>
      <c r="O104" s="3">
        <f t="shared" si="15"/>
        <v>12.102997842739526</v>
      </c>
    </row>
    <row r="105" spans="1:15" x14ac:dyDescent="0.25">
      <c r="A105" s="2">
        <v>29130000</v>
      </c>
      <c r="B105" s="2">
        <v>0.351232349</v>
      </c>
      <c r="C105" s="2">
        <v>0.27455449100000001</v>
      </c>
      <c r="D105" s="2">
        <v>-5.6505395999999999E-2</v>
      </c>
      <c r="E105" s="9">
        <v>-9.4924665000000005E-2</v>
      </c>
      <c r="F105" s="3"/>
      <c r="G105" s="3">
        <f t="shared" si="9"/>
        <v>29.13</v>
      </c>
      <c r="H105" s="3">
        <f t="shared" si="10"/>
        <v>2.6088543566291214</v>
      </c>
      <c r="I105" s="4">
        <f t="shared" si="11"/>
        <v>19.135137509873939</v>
      </c>
      <c r="J105" s="4">
        <f>IMABS('LoadResistor 2800 Ohm LossCalib'!G100)</f>
        <v>17.600000000000001</v>
      </c>
      <c r="K105" s="4">
        <f t="shared" si="12"/>
        <v>1.5351375098739375</v>
      </c>
      <c r="L105" s="4">
        <f t="shared" si="8"/>
        <v>0.96228885043535928</v>
      </c>
      <c r="M105" s="4">
        <f t="shared" si="13"/>
        <v>0.57284865943857821</v>
      </c>
      <c r="N105" s="3">
        <f t="shared" si="14"/>
        <v>87.642576030241528</v>
      </c>
      <c r="O105" s="3">
        <f t="shared" si="15"/>
        <v>12.357423969758472</v>
      </c>
    </row>
    <row r="106" spans="1:15" x14ac:dyDescent="0.25">
      <c r="A106" s="2">
        <v>29420000</v>
      </c>
      <c r="B106" s="2">
        <v>0.373733013</v>
      </c>
      <c r="C106" s="2">
        <v>0.25599262099999998</v>
      </c>
      <c r="D106" s="2">
        <v>-5.8811704999999999E-2</v>
      </c>
      <c r="E106" s="9">
        <v>-9.2806032999999996E-2</v>
      </c>
      <c r="F106" s="3"/>
      <c r="G106" s="3">
        <f t="shared" si="9"/>
        <v>29.42</v>
      </c>
      <c r="H106" s="3">
        <f t="shared" si="10"/>
        <v>2.6563040828589135</v>
      </c>
      <c r="I106" s="4">
        <f t="shared" si="11"/>
        <v>19.182288171730754</v>
      </c>
      <c r="J106" s="4">
        <f>IMABS('LoadResistor 2800 Ohm LossCalib'!G101)</f>
        <v>17.57</v>
      </c>
      <c r="K106" s="4">
        <f t="shared" si="12"/>
        <v>1.6122881717307536</v>
      </c>
      <c r="L106" s="4">
        <f t="shared" si="8"/>
        <v>0.9974683370149513</v>
      </c>
      <c r="M106" s="4">
        <f t="shared" si="13"/>
        <v>0.61481983471580226</v>
      </c>
      <c r="N106" s="3">
        <f t="shared" si="14"/>
        <v>86.799658502773838</v>
      </c>
      <c r="O106" s="3">
        <f t="shared" si="15"/>
        <v>13.200341497226162</v>
      </c>
    </row>
    <row r="107" spans="1:15" x14ac:dyDescent="0.25">
      <c r="A107" s="2">
        <v>29710000</v>
      </c>
      <c r="B107" s="2">
        <v>0.395185381</v>
      </c>
      <c r="C107" s="2">
        <v>0.23574788799999999</v>
      </c>
      <c r="D107" s="2">
        <v>-6.1114850999999998E-2</v>
      </c>
      <c r="E107" s="9">
        <v>-9.0559667999999996E-2</v>
      </c>
      <c r="F107" s="3"/>
      <c r="G107" s="3">
        <f t="shared" si="9"/>
        <v>29.71</v>
      </c>
      <c r="H107" s="3">
        <f t="shared" si="10"/>
        <v>2.7048113139402505</v>
      </c>
      <c r="I107" s="4">
        <f t="shared" si="11"/>
        <v>19.231383343282666</v>
      </c>
      <c r="J107" s="4">
        <f>IMABS('LoadResistor 2800 Ohm LossCalib'!G102)</f>
        <v>17.579999999999998</v>
      </c>
      <c r="K107" s="4">
        <f t="shared" si="12"/>
        <v>1.6513833432826672</v>
      </c>
      <c r="L107" s="4">
        <f t="shared" si="8"/>
        <v>1.0333522281919645</v>
      </c>
      <c r="M107" s="4">
        <f t="shared" si="13"/>
        <v>0.61803111509070274</v>
      </c>
      <c r="N107" s="3">
        <f t="shared" si="14"/>
        <v>86.735500420178383</v>
      </c>
      <c r="O107" s="3">
        <f t="shared" si="15"/>
        <v>13.264499579821617</v>
      </c>
    </row>
    <row r="108" spans="1:15" x14ac:dyDescent="0.25">
      <c r="A108" s="2">
        <v>30000000</v>
      </c>
      <c r="B108" s="2">
        <v>0.416263312</v>
      </c>
      <c r="C108" s="2">
        <v>0.21394939700000001</v>
      </c>
      <c r="D108" s="2">
        <v>-6.3361443000000003E-2</v>
      </c>
      <c r="E108" s="9">
        <v>-8.8220030000000005E-2</v>
      </c>
      <c r="F108" s="3"/>
      <c r="G108" s="3">
        <f t="shared" si="9"/>
        <v>30</v>
      </c>
      <c r="H108" s="3">
        <f t="shared" si="10"/>
        <v>2.7595909382958439</v>
      </c>
      <c r="I108" s="4">
        <f t="shared" si="11"/>
        <v>19.282119962555818</v>
      </c>
      <c r="J108" s="4">
        <f>IMABS('LoadResistor 2800 Ohm LossCalib'!G103)</f>
        <v>17.61</v>
      </c>
      <c r="K108" s="4">
        <f t="shared" si="12"/>
        <v>1.6721199625558185</v>
      </c>
      <c r="L108" s="4">
        <f t="shared" si="8"/>
        <v>1.0737648680345491</v>
      </c>
      <c r="M108" s="4">
        <f t="shared" si="13"/>
        <v>0.59835509452126945</v>
      </c>
      <c r="N108" s="3">
        <f t="shared" si="14"/>
        <v>87.129353292933374</v>
      </c>
      <c r="O108" s="3">
        <f t="shared" si="15"/>
        <v>12.870646707066626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3"/>
  <sheetViews>
    <sheetView zoomScale="85" zoomScaleNormal="85" workbookViewId="0">
      <selection activeCell="G3" sqref="G3"/>
    </sheetView>
  </sheetViews>
  <sheetFormatPr defaultRowHeight="15" x14ac:dyDescent="0.25"/>
  <cols>
    <col min="1" max="2" width="9" bestFit="1" customWidth="1"/>
    <col min="3" max="3" width="9.7109375" bestFit="1" customWidth="1"/>
    <col min="4" max="4" width="9" bestFit="1" customWidth="1"/>
    <col min="5" max="5" width="9.7109375" bestFit="1" customWidth="1"/>
    <col min="6" max="6" width="6.28515625" style="2" customWidth="1"/>
    <col min="7" max="7" width="12" style="6" bestFit="1" customWidth="1"/>
    <col min="8" max="8" width="7.5703125" style="6" bestFit="1" customWidth="1"/>
    <col min="9" max="9" width="8.28515625" style="6" bestFit="1" customWidth="1"/>
    <col min="10" max="10" width="7.5703125" style="6" bestFit="1" customWidth="1"/>
    <col min="11" max="11" width="8.28515625" style="6" bestFit="1" customWidth="1"/>
    <col min="12" max="12" width="6.5703125" style="6" bestFit="1" customWidth="1"/>
    <col min="13" max="13" width="9.28515625" style="6" bestFit="1" customWidth="1"/>
    <col min="14" max="14" width="19" style="6" customWidth="1"/>
    <col min="15" max="15" width="5.5703125" style="6" bestFit="1" customWidth="1"/>
  </cols>
  <sheetData>
    <row r="1" spans="1:15" s="2" customFormat="1" x14ac:dyDescent="0.25">
      <c r="G1" s="6"/>
      <c r="H1" s="6"/>
      <c r="I1" s="6"/>
      <c r="J1" s="6"/>
      <c r="K1" s="6"/>
      <c r="L1" s="6"/>
      <c r="M1" s="6"/>
      <c r="N1" s="6"/>
      <c r="O1" s="6"/>
    </row>
    <row r="2" spans="1:15" s="2" customFormat="1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1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2">
        <v>1000000</v>
      </c>
      <c r="B3" s="2">
        <v>0.95908612000000004</v>
      </c>
      <c r="C3" s="2">
        <v>-2.3499079999999999E-3</v>
      </c>
      <c r="D3" s="2">
        <v>3.9930201999999998E-2</v>
      </c>
      <c r="E3" s="9">
        <v>7.7389999999999999E-6</v>
      </c>
      <c r="G3" s="3">
        <f>ROUND(10*LOG10((IMABS(COMPLEX(D3,E3)))^2/(1-(IMABS(COMPLEX(B3,C3)))^2)),2)</f>
        <v>-17.010000000000002</v>
      </c>
      <c r="H3" s="7">
        <f>IMABS(COMPLEX(B3,C3))</f>
        <v>0.95908899881307308</v>
      </c>
      <c r="I3" s="7">
        <f>IMARGUMENT(COMPLEX(B3,C3))</f>
        <v>-2.4501483742193626E-3</v>
      </c>
      <c r="J3" s="7">
        <f>IMABS(COMPLEX(D3,E3))</f>
        <v>3.9930202749960148E-2</v>
      </c>
      <c r="K3" s="7">
        <f>IMARGUMENT(COMPLEX(D3,E3))</f>
        <v>1.9381319190668142E-4</v>
      </c>
      <c r="L3" s="8">
        <f>50*(1-H3^2)/(1 + H3^2-(2*H3*COS(I3)))</f>
        <v>2386.1219544632791</v>
      </c>
      <c r="M3" s="4">
        <f>2*50*H3*SIN(I3)/(1 + H3^2 - 2*H3*COS(I3))</f>
        <v>-139.9198137592642</v>
      </c>
      <c r="N3" s="8">
        <f>IMABS(COMPLEX(L3,M3))</f>
        <v>2390.2208131999209</v>
      </c>
      <c r="O3" s="8">
        <f>DEGREES((IMARGUMENT(COMPLEX(L3,M3))))</f>
        <v>-3.3559244535856783</v>
      </c>
    </row>
    <row r="4" spans="1:15" x14ac:dyDescent="0.25">
      <c r="A4" s="2">
        <v>1290000</v>
      </c>
      <c r="B4" s="2">
        <v>0.96007978900000002</v>
      </c>
      <c r="C4" s="2">
        <v>-3.0633420000000001E-3</v>
      </c>
      <c r="D4" s="2">
        <v>3.9868883000000001E-2</v>
      </c>
      <c r="E4" s="9">
        <v>2.9771E-5</v>
      </c>
      <c r="G4" s="3">
        <f t="shared" ref="G4:G67" si="0">ROUND(10*LOG10((IMABS(COMPLEX(D4,E4)))^2/(1-(IMABS(COMPLEX(B4,C4)))^2)),2)</f>
        <v>-16.920000000000002</v>
      </c>
      <c r="H4" s="7">
        <f t="shared" ref="H4:H67" si="1">IMABS(COMPLEX(B4,C4))</f>
        <v>0.96008467611481718</v>
      </c>
      <c r="I4" s="7">
        <f t="shared" ref="I4:I67" si="2">IMARGUMENT(COMPLEX(B4,C4))</f>
        <v>-3.190705230479434E-3</v>
      </c>
      <c r="J4" s="7">
        <f t="shared" ref="J4:J67" si="3">IMABS(COMPLEX(D4,E4))</f>
        <v>3.9868894115339212E-2</v>
      </c>
      <c r="K4" s="7">
        <f t="shared" ref="K4:K67" si="4">IMARGUMENT(COMPLEX(D4,E4))</f>
        <v>7.4672256222019055E-4</v>
      </c>
      <c r="L4" s="8">
        <f t="shared" ref="L4:L67" si="5">50*(1-H4^2)/(1 + H4^2-(2*H4*COS(I4)))</f>
        <v>2440.3324357088618</v>
      </c>
      <c r="M4" s="4">
        <f t="shared" ref="M4:M67" si="6">2*50*H4*SIN(I4)/(1 + H4^2 - 2*H4*COS(I4))</f>
        <v>-191.09968993573858</v>
      </c>
      <c r="N4" s="8">
        <f t="shared" ref="N4:N67" si="7">IMABS(COMPLEX(L4,M4))</f>
        <v>2447.8034006566527</v>
      </c>
      <c r="O4" s="8">
        <f t="shared" ref="O4:O67" si="8">DEGREES((IMARGUMENT(COMPLEX(L4,M4))))</f>
        <v>-4.4776303141342124</v>
      </c>
    </row>
    <row r="5" spans="1:15" x14ac:dyDescent="0.25">
      <c r="A5" s="2">
        <v>1580000</v>
      </c>
      <c r="B5" s="2">
        <v>0.96035772500000005</v>
      </c>
      <c r="C5" s="2">
        <v>-3.521971E-3</v>
      </c>
      <c r="D5" s="2">
        <v>3.9902403000000003E-2</v>
      </c>
      <c r="E5" s="9">
        <v>-4.8238999999999997E-5</v>
      </c>
      <c r="G5" s="3">
        <f t="shared" si="0"/>
        <v>-16.88</v>
      </c>
      <c r="H5" s="7">
        <f t="shared" si="1"/>
        <v>0.9603641831341384</v>
      </c>
      <c r="I5" s="7">
        <f t="shared" si="2"/>
        <v>-3.6673367838721618E-3</v>
      </c>
      <c r="J5" s="7">
        <f t="shared" si="3"/>
        <v>3.9902432158648304E-2</v>
      </c>
      <c r="K5" s="7">
        <f t="shared" si="4"/>
        <v>-1.2089240966165755E-3</v>
      </c>
      <c r="L5" s="8">
        <f t="shared" si="5"/>
        <v>2452.8043707277184</v>
      </c>
      <c r="M5" s="4">
        <f t="shared" si="6"/>
        <v>-222.35869188577971</v>
      </c>
      <c r="N5" s="8">
        <f t="shared" si="7"/>
        <v>2462.8626979428154</v>
      </c>
      <c r="O5" s="8">
        <f t="shared" si="8"/>
        <v>-5.1799828905875831</v>
      </c>
    </row>
    <row r="6" spans="1:15" x14ac:dyDescent="0.25">
      <c r="A6" s="2">
        <v>1870000</v>
      </c>
      <c r="B6" s="2">
        <v>0.95988380900000003</v>
      </c>
      <c r="C6" s="2">
        <v>-4.4144759999999996E-3</v>
      </c>
      <c r="D6" s="2">
        <v>3.9911888E-2</v>
      </c>
      <c r="E6" s="9">
        <v>-1.113E-6</v>
      </c>
      <c r="G6" s="3">
        <f t="shared" si="0"/>
        <v>-16.93</v>
      </c>
      <c r="H6" s="7">
        <f t="shared" si="1"/>
        <v>0.95989395996573657</v>
      </c>
      <c r="I6" s="7">
        <f t="shared" si="2"/>
        <v>-4.5989367006589316E-3</v>
      </c>
      <c r="J6" s="7">
        <f t="shared" si="3"/>
        <v>3.9911888015518794E-2</v>
      </c>
      <c r="K6" s="7">
        <f t="shared" si="4"/>
        <v>-2.7886428216863377E-5</v>
      </c>
      <c r="L6" s="8">
        <f t="shared" si="5"/>
        <v>2412.9346875111246</v>
      </c>
      <c r="M6" s="4">
        <f t="shared" si="6"/>
        <v>-271.02687958548665</v>
      </c>
      <c r="N6" s="8">
        <f t="shared" si="7"/>
        <v>2428.1081886217985</v>
      </c>
      <c r="O6" s="8">
        <f t="shared" si="8"/>
        <v>-6.4087441796282087</v>
      </c>
    </row>
    <row r="7" spans="1:15" x14ac:dyDescent="0.25">
      <c r="A7" s="2">
        <v>2160000</v>
      </c>
      <c r="B7" s="2">
        <v>0.95996802999999997</v>
      </c>
      <c r="C7" s="2">
        <v>-4.6380730000000004E-3</v>
      </c>
      <c r="D7" s="2">
        <v>4.0028347999999998E-2</v>
      </c>
      <c r="E7" s="9">
        <v>2.3346999999999999E-5</v>
      </c>
      <c r="G7" s="3">
        <f t="shared" si="0"/>
        <v>-16.899999999999999</v>
      </c>
      <c r="H7" s="7">
        <f t="shared" si="1"/>
        <v>0.95997923432917753</v>
      </c>
      <c r="I7" s="7">
        <f t="shared" si="2"/>
        <v>-4.831449346545549E-3</v>
      </c>
      <c r="J7" s="7">
        <f t="shared" si="3"/>
        <v>4.0028354808704203E-2</v>
      </c>
      <c r="K7" s="7">
        <f t="shared" si="4"/>
        <v>5.8326157633326059E-4</v>
      </c>
      <c r="L7" s="8">
        <f t="shared" si="5"/>
        <v>2414.9160159085177</v>
      </c>
      <c r="M7" s="4">
        <f t="shared" si="6"/>
        <v>-285.58325809728638</v>
      </c>
      <c r="N7" s="8">
        <f t="shared" si="7"/>
        <v>2431.7436462746109</v>
      </c>
      <c r="O7" s="8">
        <f t="shared" si="8"/>
        <v>-6.7443636370754092</v>
      </c>
    </row>
    <row r="8" spans="1:15" x14ac:dyDescent="0.25">
      <c r="A8" s="2">
        <v>2450000</v>
      </c>
      <c r="B8" s="2">
        <v>0.95953410800000005</v>
      </c>
      <c r="C8" s="2">
        <v>-5.4388980000000002E-3</v>
      </c>
      <c r="D8" s="2">
        <v>3.9940256E-2</v>
      </c>
      <c r="E8" s="9">
        <v>-2.8209E-5</v>
      </c>
      <c r="G8" s="3">
        <f t="shared" si="0"/>
        <v>-16.96</v>
      </c>
      <c r="H8" s="7">
        <f t="shared" si="1"/>
        <v>0.95954952244624148</v>
      </c>
      <c r="I8" s="7">
        <f t="shared" si="2"/>
        <v>-5.6682088802105174E-3</v>
      </c>
      <c r="J8" s="7">
        <f t="shared" si="3"/>
        <v>3.9940265961723606E-2</v>
      </c>
      <c r="K8" s="7">
        <f t="shared" si="4"/>
        <v>-7.0627978221999188E-4</v>
      </c>
      <c r="L8" s="8">
        <f t="shared" si="5"/>
        <v>2377.3660583669575</v>
      </c>
      <c r="M8" s="4">
        <f t="shared" si="6"/>
        <v>-326.2549210609248</v>
      </c>
      <c r="N8" s="8">
        <f t="shared" si="7"/>
        <v>2399.6482344276469</v>
      </c>
      <c r="O8" s="8">
        <f t="shared" si="8"/>
        <v>-7.8141054950103399</v>
      </c>
    </row>
    <row r="9" spans="1:15" x14ac:dyDescent="0.25">
      <c r="A9" s="2">
        <v>2740000</v>
      </c>
      <c r="B9" s="2">
        <v>0.95979362700000004</v>
      </c>
      <c r="C9" s="2">
        <v>-6.171218E-3</v>
      </c>
      <c r="D9" s="2">
        <v>3.9958167000000003E-2</v>
      </c>
      <c r="E9" s="9">
        <v>1.4280999999999999E-5</v>
      </c>
      <c r="G9" s="3">
        <f t="shared" si="0"/>
        <v>-16.93</v>
      </c>
      <c r="H9" s="7">
        <f t="shared" si="1"/>
        <v>0.95981346644096355</v>
      </c>
      <c r="I9" s="7">
        <f t="shared" si="2"/>
        <v>-6.4296456926510748E-3</v>
      </c>
      <c r="J9" s="7">
        <f t="shared" si="3"/>
        <v>3.995816955200588E-2</v>
      </c>
      <c r="K9" s="7">
        <f t="shared" si="4"/>
        <v>3.5739876135820173E-4</v>
      </c>
      <c r="L9" s="8">
        <f t="shared" si="5"/>
        <v>2379.9220020480116</v>
      </c>
      <c r="M9" s="4">
        <f t="shared" si="6"/>
        <v>-372.96521120258018</v>
      </c>
      <c r="N9" s="8">
        <f t="shared" si="7"/>
        <v>2408.9690293981771</v>
      </c>
      <c r="O9" s="8">
        <f t="shared" si="8"/>
        <v>-8.9065646656255026</v>
      </c>
    </row>
    <row r="10" spans="1:15" x14ac:dyDescent="0.25">
      <c r="A10" s="2">
        <v>3030000</v>
      </c>
      <c r="B10" s="2">
        <v>0.95994013499999997</v>
      </c>
      <c r="C10" s="2">
        <v>-6.8817849999999996E-3</v>
      </c>
      <c r="D10" s="2">
        <v>4.0021497000000003E-2</v>
      </c>
      <c r="E10" s="9">
        <v>-5.8977000000000001E-5</v>
      </c>
      <c r="G10" s="3">
        <f t="shared" si="0"/>
        <v>-16.899999999999999</v>
      </c>
      <c r="H10" s="7">
        <f t="shared" si="1"/>
        <v>0.95996480234881765</v>
      </c>
      <c r="I10" s="7">
        <f t="shared" si="2"/>
        <v>-7.1688502836487825E-3</v>
      </c>
      <c r="J10" s="7">
        <f t="shared" si="3"/>
        <v>4.0021540455204098E-2</v>
      </c>
      <c r="K10" s="7">
        <f t="shared" si="4"/>
        <v>-1.473631966057716E-3</v>
      </c>
      <c r="L10" s="8">
        <f t="shared" si="5"/>
        <v>2374.7085677112109</v>
      </c>
      <c r="M10" s="4">
        <f t="shared" si="6"/>
        <v>-416.53468005063252</v>
      </c>
      <c r="N10" s="8">
        <f t="shared" si="7"/>
        <v>2410.9628618553852</v>
      </c>
      <c r="O10" s="8">
        <f t="shared" si="8"/>
        <v>-9.948734025510408</v>
      </c>
    </row>
    <row r="11" spans="1:15" x14ac:dyDescent="0.25">
      <c r="A11" s="2">
        <v>3320000</v>
      </c>
      <c r="B11" s="2">
        <v>0.95981240199999995</v>
      </c>
      <c r="C11" s="2">
        <v>-7.5331260000000002E-3</v>
      </c>
      <c r="D11" s="2">
        <v>3.9970312000000001E-2</v>
      </c>
      <c r="E11" s="9">
        <v>-4.5723000000000003E-5</v>
      </c>
      <c r="G11" s="3">
        <f t="shared" si="0"/>
        <v>-16.93</v>
      </c>
      <c r="H11" s="7">
        <f t="shared" si="1"/>
        <v>0.95984196356501383</v>
      </c>
      <c r="I11" s="7">
        <f t="shared" si="2"/>
        <v>-7.8483788195362076E-3</v>
      </c>
      <c r="J11" s="7">
        <f t="shared" si="3"/>
        <v>3.9970338151810433E-2</v>
      </c>
      <c r="K11" s="7">
        <f t="shared" si="4"/>
        <v>-1.1439235214431079E-3</v>
      </c>
      <c r="L11" s="8">
        <f t="shared" si="5"/>
        <v>2353.8649275549142</v>
      </c>
      <c r="M11" s="4">
        <f t="shared" si="6"/>
        <v>-450.6021331817845</v>
      </c>
      <c r="N11" s="8">
        <f t="shared" si="7"/>
        <v>2396.6064298505617</v>
      </c>
      <c r="O11" s="8">
        <f t="shared" si="8"/>
        <v>-10.837066110093875</v>
      </c>
    </row>
    <row r="12" spans="1:15" x14ac:dyDescent="0.25">
      <c r="A12" s="2">
        <v>3610000</v>
      </c>
      <c r="B12" s="2">
        <v>0.95949250399999997</v>
      </c>
      <c r="C12" s="2">
        <v>-8.4518709999999997E-3</v>
      </c>
      <c r="D12" s="2">
        <v>3.9948566999999997E-2</v>
      </c>
      <c r="E12" s="9">
        <v>-6.8306000000000006E-5</v>
      </c>
      <c r="G12" s="3">
        <f t="shared" si="0"/>
        <v>-16.96</v>
      </c>
      <c r="H12" s="7">
        <f t="shared" si="1"/>
        <v>0.9595297282291938</v>
      </c>
      <c r="I12" s="7">
        <f t="shared" si="2"/>
        <v>-8.8084611114021133E-3</v>
      </c>
      <c r="J12" s="7">
        <f t="shared" si="3"/>
        <v>3.9948625396415395E-2</v>
      </c>
      <c r="K12" s="7">
        <f t="shared" si="4"/>
        <v>-1.7098468997411107E-3</v>
      </c>
      <c r="L12" s="8">
        <f t="shared" si="5"/>
        <v>2315.689452775448</v>
      </c>
      <c r="M12" s="4">
        <f t="shared" si="6"/>
        <v>-493.60005073921587</v>
      </c>
      <c r="N12" s="8">
        <f t="shared" si="7"/>
        <v>2367.7116910184013</v>
      </c>
      <c r="O12" s="8">
        <f t="shared" si="8"/>
        <v>-12.032784433578144</v>
      </c>
    </row>
    <row r="13" spans="1:15" x14ac:dyDescent="0.25">
      <c r="A13" s="2">
        <v>3900000</v>
      </c>
      <c r="B13" s="2">
        <v>0.95988267599999999</v>
      </c>
      <c r="C13" s="2">
        <v>-8.5152519999999992E-3</v>
      </c>
      <c r="D13" s="2">
        <v>3.9913891999999999E-2</v>
      </c>
      <c r="E13" s="9">
        <v>-2.216E-6</v>
      </c>
      <c r="G13" s="3">
        <f t="shared" si="0"/>
        <v>-16.93</v>
      </c>
      <c r="H13" s="7">
        <f t="shared" si="1"/>
        <v>0.95992044524613829</v>
      </c>
      <c r="I13" s="7">
        <f t="shared" si="2"/>
        <v>-8.8709056307079998E-3</v>
      </c>
      <c r="J13" s="7">
        <f t="shared" si="3"/>
        <v>3.9913892061515618E-2</v>
      </c>
      <c r="K13" s="7">
        <f t="shared" si="4"/>
        <v>-5.5519516806908271E-5</v>
      </c>
      <c r="L13" s="8">
        <f t="shared" si="5"/>
        <v>2335.2253119939005</v>
      </c>
      <c r="M13" s="4">
        <f t="shared" si="6"/>
        <v>-506.28488102562847</v>
      </c>
      <c r="N13" s="8">
        <f t="shared" si="7"/>
        <v>2389.4772730729501</v>
      </c>
      <c r="O13" s="8">
        <f t="shared" si="8"/>
        <v>-12.232607617363376</v>
      </c>
    </row>
    <row r="14" spans="1:15" x14ac:dyDescent="0.25">
      <c r="A14" s="2">
        <v>4190000</v>
      </c>
      <c r="B14" s="2">
        <v>0.95942056099999995</v>
      </c>
      <c r="C14" s="2">
        <v>-9.3285320000000005E-3</v>
      </c>
      <c r="D14" s="2">
        <v>4.0005799000000002E-2</v>
      </c>
      <c r="E14" s="9">
        <v>1.5160999999999999E-5</v>
      </c>
      <c r="G14" s="3">
        <f t="shared" si="0"/>
        <v>-16.96</v>
      </c>
      <c r="H14" s="7">
        <f t="shared" si="1"/>
        <v>0.95946591100404899</v>
      </c>
      <c r="I14" s="7">
        <f t="shared" si="2"/>
        <v>-9.7227831333640685E-3</v>
      </c>
      <c r="J14" s="7">
        <f t="shared" si="3"/>
        <v>4.000580187278243E-2</v>
      </c>
      <c r="K14" s="7">
        <f t="shared" si="4"/>
        <v>3.7897004067337879E-4</v>
      </c>
      <c r="L14" s="8">
        <f t="shared" si="5"/>
        <v>2290.6096360335928</v>
      </c>
      <c r="M14" s="4">
        <f t="shared" si="6"/>
        <v>-538.06687394686924</v>
      </c>
      <c r="N14" s="8">
        <f t="shared" si="7"/>
        <v>2352.9573871043417</v>
      </c>
      <c r="O14" s="8">
        <f t="shared" si="8"/>
        <v>-13.219184653407961</v>
      </c>
    </row>
    <row r="15" spans="1:15" x14ac:dyDescent="0.25">
      <c r="A15" s="2">
        <v>4480000</v>
      </c>
      <c r="B15" s="2">
        <v>0.95980727600000004</v>
      </c>
      <c r="C15" s="2">
        <v>-9.894814E-3</v>
      </c>
      <c r="D15" s="2">
        <v>3.9908152000000002E-2</v>
      </c>
      <c r="E15" s="9">
        <v>5.7887000000000003E-5</v>
      </c>
      <c r="G15" s="3">
        <f t="shared" si="0"/>
        <v>-16.940000000000001</v>
      </c>
      <c r="H15" s="7">
        <f t="shared" si="1"/>
        <v>0.95985827829249604</v>
      </c>
      <c r="I15" s="7">
        <f t="shared" si="2"/>
        <v>-1.0308802332507288E-2</v>
      </c>
      <c r="J15" s="7">
        <f t="shared" si="3"/>
        <v>3.9908193982688238E-2</v>
      </c>
      <c r="K15" s="7">
        <f t="shared" si="4"/>
        <v>1.4505046338054496E-3</v>
      </c>
      <c r="L15" s="8">
        <f t="shared" si="5"/>
        <v>2295.8390264875611</v>
      </c>
      <c r="M15" s="4">
        <f t="shared" si="6"/>
        <v>-577.50852719102943</v>
      </c>
      <c r="N15" s="8">
        <f t="shared" si="7"/>
        <v>2367.3599081089674</v>
      </c>
      <c r="O15" s="8">
        <f t="shared" si="8"/>
        <v>-14.119567820991691</v>
      </c>
    </row>
    <row r="16" spans="1:15" x14ac:dyDescent="0.25">
      <c r="A16" s="2">
        <v>4770000</v>
      </c>
      <c r="B16" s="2">
        <v>0.95974230699999996</v>
      </c>
      <c r="C16" s="2">
        <v>-1.0564047E-2</v>
      </c>
      <c r="D16" s="2">
        <v>3.9952373999999999E-2</v>
      </c>
      <c r="E16" s="9">
        <v>1.4466E-5</v>
      </c>
      <c r="G16" s="3">
        <f t="shared" si="0"/>
        <v>-16.93</v>
      </c>
      <c r="H16" s="7">
        <f t="shared" si="1"/>
        <v>0.95980044537117215</v>
      </c>
      <c r="I16" s="7">
        <f t="shared" si="2"/>
        <v>-1.1006725779488026E-2</v>
      </c>
      <c r="J16" s="7">
        <f t="shared" si="3"/>
        <v>3.9952376618932597E-2</v>
      </c>
      <c r="K16" s="7">
        <f t="shared" si="4"/>
        <v>3.6208109605258195E-4</v>
      </c>
      <c r="L16" s="8">
        <f t="shared" si="5"/>
        <v>2273.9702171614758</v>
      </c>
      <c r="M16" s="4">
        <f t="shared" si="6"/>
        <v>-609.83451288910362</v>
      </c>
      <c r="N16" s="8">
        <f t="shared" si="7"/>
        <v>2354.3234020941381</v>
      </c>
      <c r="O16" s="8">
        <f t="shared" si="8"/>
        <v>-15.012365465425921</v>
      </c>
    </row>
    <row r="17" spans="1:15" x14ac:dyDescent="0.25">
      <c r="A17" s="2">
        <v>5060000</v>
      </c>
      <c r="B17" s="2">
        <v>0.95980197099999998</v>
      </c>
      <c r="C17" s="2">
        <v>-1.1004862000000001E-2</v>
      </c>
      <c r="D17" s="2">
        <v>3.9961724999999997E-2</v>
      </c>
      <c r="E17" s="9">
        <v>-2.4301E-5</v>
      </c>
      <c r="G17" s="3">
        <f t="shared" si="0"/>
        <v>-16.920000000000002</v>
      </c>
      <c r="H17" s="7">
        <f t="shared" si="1"/>
        <v>0.95986505849683046</v>
      </c>
      <c r="I17" s="7">
        <f t="shared" si="2"/>
        <v>-1.1465260672324229E-2</v>
      </c>
      <c r="J17" s="7">
        <f t="shared" si="3"/>
        <v>3.996173238880199E-2</v>
      </c>
      <c r="K17" s="7">
        <f t="shared" si="4"/>
        <v>-6.0810680731490348E-4</v>
      </c>
      <c r="L17" s="8">
        <f t="shared" si="5"/>
        <v>2264.2368797986519</v>
      </c>
      <c r="M17" s="4">
        <f t="shared" si="6"/>
        <v>-633.5598568152368</v>
      </c>
      <c r="N17" s="8">
        <f t="shared" si="7"/>
        <v>2351.2053802269315</v>
      </c>
      <c r="O17" s="8">
        <f t="shared" si="8"/>
        <v>-15.632238852701018</v>
      </c>
    </row>
    <row r="18" spans="1:15" x14ac:dyDescent="0.25">
      <c r="A18" s="2">
        <v>5350000</v>
      </c>
      <c r="B18" s="2">
        <v>0.95983058200000004</v>
      </c>
      <c r="C18" s="2">
        <v>-1.1387539E-2</v>
      </c>
      <c r="D18" s="2">
        <v>4.0003853999999998E-2</v>
      </c>
      <c r="E18" s="9">
        <v>2.6526E-5</v>
      </c>
      <c r="G18" s="3">
        <f t="shared" si="0"/>
        <v>-16.91</v>
      </c>
      <c r="H18" s="7">
        <f t="shared" si="1"/>
        <v>0.95989813115087119</v>
      </c>
      <c r="I18" s="7">
        <f t="shared" si="2"/>
        <v>-1.1863556929732488E-2</v>
      </c>
      <c r="J18" s="7">
        <f t="shared" si="3"/>
        <v>4.0003862794510132E-2</v>
      </c>
      <c r="K18" s="7">
        <f t="shared" si="4"/>
        <v>6.6308601447056192E-4</v>
      </c>
      <c r="L18" s="8">
        <f t="shared" si="5"/>
        <v>2254.2724423179716</v>
      </c>
      <c r="M18" s="4">
        <f t="shared" si="6"/>
        <v>-653.23307157502529</v>
      </c>
      <c r="N18" s="8">
        <f t="shared" si="7"/>
        <v>2347.0103727920691</v>
      </c>
      <c r="O18" s="8">
        <f t="shared" si="8"/>
        <v>-16.160296709435624</v>
      </c>
    </row>
    <row r="19" spans="1:15" x14ac:dyDescent="0.25">
      <c r="A19" s="2">
        <v>5640000</v>
      </c>
      <c r="B19" s="2">
        <v>0.95984482699999996</v>
      </c>
      <c r="C19" s="2">
        <v>-1.2420502E-2</v>
      </c>
      <c r="D19" s="2">
        <v>3.9977848000000003E-2</v>
      </c>
      <c r="E19" s="9">
        <v>8.9121000000000003E-5</v>
      </c>
      <c r="G19" s="3">
        <f t="shared" si="0"/>
        <v>-16.91</v>
      </c>
      <c r="H19" s="7">
        <f t="shared" si="1"/>
        <v>0.9599251849954723</v>
      </c>
      <c r="I19" s="7">
        <f t="shared" si="2"/>
        <v>-1.2939392351224651E-2</v>
      </c>
      <c r="J19" s="7">
        <f t="shared" si="3"/>
        <v>3.9977947336797381E-2</v>
      </c>
      <c r="K19" s="7">
        <f t="shared" si="4"/>
        <v>2.2292558711160832E-3</v>
      </c>
      <c r="L19" s="8">
        <f t="shared" si="5"/>
        <v>2222.8827023980375</v>
      </c>
      <c r="M19" s="4">
        <f t="shared" si="6"/>
        <v>-703.03131680942124</v>
      </c>
      <c r="N19" s="8">
        <f t="shared" si="7"/>
        <v>2331.4074163550222</v>
      </c>
      <c r="O19" s="8">
        <f t="shared" si="8"/>
        <v>-17.550605223903585</v>
      </c>
    </row>
    <row r="20" spans="1:15" x14ac:dyDescent="0.25">
      <c r="A20" s="2">
        <v>5930000</v>
      </c>
      <c r="B20" s="2">
        <v>0.95977848700000001</v>
      </c>
      <c r="C20" s="2">
        <v>-1.2910164999999999E-2</v>
      </c>
      <c r="D20" s="2">
        <v>4.0055348999999997E-2</v>
      </c>
      <c r="E20" s="9">
        <v>1.9650999999999999E-5</v>
      </c>
      <c r="G20" s="3">
        <f t="shared" si="0"/>
        <v>-16.899999999999999</v>
      </c>
      <c r="H20" s="7">
        <f t="shared" si="1"/>
        <v>0.95986531162884325</v>
      </c>
      <c r="I20" s="7">
        <f t="shared" si="2"/>
        <v>-1.3450381132350902E-2</v>
      </c>
      <c r="J20" s="7">
        <f t="shared" si="3"/>
        <v>4.0055353820352177E-2</v>
      </c>
      <c r="K20" s="7">
        <f t="shared" si="4"/>
        <v>4.9059611048292168E-4</v>
      </c>
      <c r="L20" s="8">
        <f t="shared" si="5"/>
        <v>2204.0100739421509</v>
      </c>
      <c r="M20" s="4">
        <f t="shared" si="6"/>
        <v>-723.48451850270806</v>
      </c>
      <c r="N20" s="8">
        <f t="shared" si="7"/>
        <v>2319.7177100999979</v>
      </c>
      <c r="O20" s="8">
        <f t="shared" si="8"/>
        <v>-18.172849496787361</v>
      </c>
    </row>
    <row r="21" spans="1:15" x14ac:dyDescent="0.25">
      <c r="A21" s="2">
        <v>6220000</v>
      </c>
      <c r="B21" s="2">
        <v>0.96009939899999996</v>
      </c>
      <c r="C21" s="2">
        <v>-1.3404691E-2</v>
      </c>
      <c r="D21" s="2">
        <v>4.0006391000000002E-2</v>
      </c>
      <c r="E21" s="9">
        <v>1.7248000000000002E-5</v>
      </c>
      <c r="G21" s="3">
        <f t="shared" si="0"/>
        <v>-16.88</v>
      </c>
      <c r="H21" s="7">
        <f t="shared" si="1"/>
        <v>0.96019297107454749</v>
      </c>
      <c r="I21" s="7">
        <f t="shared" si="2"/>
        <v>-1.3960867092086939E-2</v>
      </c>
      <c r="J21" s="7">
        <f t="shared" si="3"/>
        <v>4.000639471807458E-2</v>
      </c>
      <c r="K21" s="7">
        <f t="shared" si="4"/>
        <v>4.3113108931391262E-4</v>
      </c>
      <c r="L21" s="8">
        <f t="shared" si="5"/>
        <v>2202.0526517592616</v>
      </c>
      <c r="M21" s="4">
        <f t="shared" si="6"/>
        <v>-756.58183475891815</v>
      </c>
      <c r="N21" s="8">
        <f t="shared" si="7"/>
        <v>2328.4011582644343</v>
      </c>
      <c r="O21" s="8">
        <f t="shared" si="8"/>
        <v>-18.96170999960648</v>
      </c>
    </row>
    <row r="22" spans="1:15" x14ac:dyDescent="0.25">
      <c r="A22" s="2">
        <v>6510000</v>
      </c>
      <c r="B22" s="2">
        <v>0.95999580600000001</v>
      </c>
      <c r="C22" s="2">
        <v>-1.4328860000000001E-2</v>
      </c>
      <c r="D22" s="2">
        <v>4.0091453999999999E-2</v>
      </c>
      <c r="E22" s="2">
        <v>1.05487E-4</v>
      </c>
      <c r="G22" s="3">
        <f t="shared" si="0"/>
        <v>-16.87</v>
      </c>
      <c r="H22" s="7">
        <f t="shared" si="1"/>
        <v>0.96010273604780916</v>
      </c>
      <c r="I22" s="7">
        <f t="shared" si="2"/>
        <v>-1.492485276594018E-2</v>
      </c>
      <c r="J22" s="7">
        <f t="shared" si="3"/>
        <v>4.0091592776307666E-2</v>
      </c>
      <c r="K22" s="7">
        <f t="shared" si="4"/>
        <v>2.6311531772385422E-3</v>
      </c>
      <c r="L22" s="8">
        <f t="shared" si="5"/>
        <v>2165.498843266997</v>
      </c>
      <c r="M22" s="4">
        <f t="shared" si="6"/>
        <v>-793.55611452475875</v>
      </c>
      <c r="N22" s="8">
        <f t="shared" si="7"/>
        <v>2306.3209982763346</v>
      </c>
      <c r="O22" s="8">
        <f t="shared" si="8"/>
        <v>-20.125571199180321</v>
      </c>
    </row>
    <row r="23" spans="1:15" x14ac:dyDescent="0.25">
      <c r="A23" s="2">
        <v>6800000</v>
      </c>
      <c r="B23" s="2">
        <v>0.95954573099999996</v>
      </c>
      <c r="C23" s="2">
        <v>-1.5360057E-2</v>
      </c>
      <c r="D23" s="2">
        <v>4.0252014000000003E-2</v>
      </c>
      <c r="E23" s="9">
        <v>-8.5616000000000002E-5</v>
      </c>
      <c r="G23" s="3">
        <f t="shared" si="0"/>
        <v>-16.88</v>
      </c>
      <c r="H23" s="7">
        <f t="shared" si="1"/>
        <v>0.95966866221179048</v>
      </c>
      <c r="I23" s="7">
        <f t="shared" si="2"/>
        <v>-1.6006267059022354E-2</v>
      </c>
      <c r="J23" s="7">
        <f t="shared" si="3"/>
        <v>4.0252105052477102E-2</v>
      </c>
      <c r="K23" s="7">
        <f t="shared" si="4"/>
        <v>-2.126995953242063E-3</v>
      </c>
      <c r="L23" s="8">
        <f t="shared" si="5"/>
        <v>2110.4655647079571</v>
      </c>
      <c r="M23" s="4">
        <f t="shared" si="6"/>
        <v>-820.30586735979591</v>
      </c>
      <c r="N23" s="8">
        <f t="shared" si="7"/>
        <v>2264.280595651298</v>
      </c>
      <c r="O23" s="8">
        <f t="shared" si="8"/>
        <v>-21.240347071574188</v>
      </c>
    </row>
    <row r="24" spans="1:15" x14ac:dyDescent="0.25">
      <c r="A24" s="2">
        <v>7090000</v>
      </c>
      <c r="B24" s="2">
        <v>0.96001124299999996</v>
      </c>
      <c r="C24" s="2">
        <v>-1.5435928E-2</v>
      </c>
      <c r="D24" s="2">
        <v>4.0037691E-2</v>
      </c>
      <c r="E24" s="9">
        <v>-7.1711999999999994E-5</v>
      </c>
      <c r="G24" s="3">
        <f t="shared" si="0"/>
        <v>-16.88</v>
      </c>
      <c r="H24" s="7">
        <f t="shared" si="1"/>
        <v>0.96013533137762719</v>
      </c>
      <c r="I24" s="7">
        <f t="shared" si="2"/>
        <v>-1.607751794178882E-2</v>
      </c>
      <c r="J24" s="7">
        <f t="shared" si="3"/>
        <v>4.0037755222070398E-2</v>
      </c>
      <c r="K24" s="7">
        <f t="shared" si="4"/>
        <v>-1.7911103643346172E-3</v>
      </c>
      <c r="L24" s="8">
        <f t="shared" si="5"/>
        <v>2126.4145680241049</v>
      </c>
      <c r="M24" s="4">
        <f t="shared" si="6"/>
        <v>-840.11059834070488</v>
      </c>
      <c r="N24" s="8">
        <f t="shared" si="7"/>
        <v>2286.3562129619036</v>
      </c>
      <c r="O24" s="8">
        <f t="shared" si="8"/>
        <v>-21.558141705952675</v>
      </c>
    </row>
    <row r="25" spans="1:15" x14ac:dyDescent="0.25">
      <c r="A25" s="2">
        <v>7380000</v>
      </c>
      <c r="B25" s="2">
        <v>0.95945125799999997</v>
      </c>
      <c r="C25" s="2">
        <v>-1.6524652000000001E-2</v>
      </c>
      <c r="D25" s="2">
        <v>3.9942632999999998E-2</v>
      </c>
      <c r="E25" s="9">
        <v>2.3414E-5</v>
      </c>
      <c r="G25" s="3">
        <f t="shared" si="0"/>
        <v>-16.96</v>
      </c>
      <c r="H25" s="7">
        <f t="shared" si="1"/>
        <v>0.95959354968731614</v>
      </c>
      <c r="I25" s="7">
        <f t="shared" si="2"/>
        <v>-1.7221321287970756E-2</v>
      </c>
      <c r="J25" s="7">
        <f t="shared" si="3"/>
        <v>3.9942639862533935E-2</v>
      </c>
      <c r="K25" s="7">
        <f t="shared" si="4"/>
        <v>5.861906329050618E-4</v>
      </c>
      <c r="L25" s="8">
        <f t="shared" si="5"/>
        <v>2064.9267538865784</v>
      </c>
      <c r="M25" s="4">
        <f t="shared" si="6"/>
        <v>-861.88687711853902</v>
      </c>
      <c r="N25" s="8">
        <f t="shared" si="7"/>
        <v>2237.5816159116334</v>
      </c>
      <c r="O25" s="8">
        <f t="shared" si="8"/>
        <v>-22.655336822298977</v>
      </c>
    </row>
    <row r="26" spans="1:15" x14ac:dyDescent="0.25">
      <c r="A26" s="2">
        <v>7670000</v>
      </c>
      <c r="B26" s="2">
        <v>0.959496974</v>
      </c>
      <c r="C26" s="2">
        <v>-1.6818153999999998E-2</v>
      </c>
      <c r="D26" s="2">
        <v>3.9958093E-2</v>
      </c>
      <c r="E26" s="9">
        <v>3.6202000000000003E-5</v>
      </c>
      <c r="G26" s="3">
        <f t="shared" si="0"/>
        <v>-16.95</v>
      </c>
      <c r="H26" s="7">
        <f t="shared" si="1"/>
        <v>0.95964435778007062</v>
      </c>
      <c r="I26" s="7">
        <f t="shared" si="2"/>
        <v>-1.7526300137388054E-2</v>
      </c>
      <c r="J26" s="7">
        <f t="shared" si="3"/>
        <v>3.9958109399488025E-2</v>
      </c>
      <c r="K26" s="7">
        <f t="shared" si="4"/>
        <v>9.059989448125293E-4</v>
      </c>
      <c r="L26" s="8">
        <f t="shared" si="5"/>
        <v>2055.8633356891396</v>
      </c>
      <c r="M26" s="4">
        <f t="shared" si="6"/>
        <v>-874.42192300825855</v>
      </c>
      <c r="N26" s="8">
        <f t="shared" si="7"/>
        <v>2234.0966305127313</v>
      </c>
      <c r="O26" s="8">
        <f t="shared" si="8"/>
        <v>-23.041542081834361</v>
      </c>
    </row>
    <row r="27" spans="1:15" x14ac:dyDescent="0.25">
      <c r="A27" s="2">
        <v>7960000</v>
      </c>
      <c r="B27" s="2">
        <v>0.95932900899999995</v>
      </c>
      <c r="C27" s="2">
        <v>-1.7349521999999999E-2</v>
      </c>
      <c r="D27" s="2">
        <v>3.9980783999999998E-2</v>
      </c>
      <c r="E27" s="9">
        <v>-4.1230000000000002E-6</v>
      </c>
      <c r="G27" s="3">
        <f t="shared" si="0"/>
        <v>-16.96</v>
      </c>
      <c r="H27" s="7">
        <f t="shared" si="1"/>
        <v>0.95948587974109889</v>
      </c>
      <c r="I27" s="7">
        <f t="shared" si="2"/>
        <v>-1.8083087980540282E-2</v>
      </c>
      <c r="J27" s="7">
        <f t="shared" si="3"/>
        <v>3.9980784212591242E-2</v>
      </c>
      <c r="K27" s="7">
        <f t="shared" si="4"/>
        <v>-1.031245406639454E-4</v>
      </c>
      <c r="L27" s="8">
        <f t="shared" si="5"/>
        <v>2030.213499837314</v>
      </c>
      <c r="M27" s="4">
        <f t="shared" si="6"/>
        <v>-887.38211173965203</v>
      </c>
      <c r="N27" s="8">
        <f t="shared" si="7"/>
        <v>2215.6745851223695</v>
      </c>
      <c r="O27" s="8">
        <f t="shared" si="8"/>
        <v>-23.609564926946774</v>
      </c>
    </row>
    <row r="28" spans="1:15" x14ac:dyDescent="0.25">
      <c r="A28" s="2">
        <v>8250000</v>
      </c>
      <c r="B28" s="2">
        <v>0.95945084000000003</v>
      </c>
      <c r="C28" s="2">
        <v>-1.7980676000000001E-2</v>
      </c>
      <c r="D28" s="2">
        <v>3.9919331000000002E-2</v>
      </c>
      <c r="E28" s="9">
        <v>-7.2300000000000002E-6</v>
      </c>
      <c r="G28" s="3">
        <f t="shared" si="0"/>
        <v>-16.96</v>
      </c>
      <c r="H28" s="7">
        <f t="shared" si="1"/>
        <v>0.95961930945876794</v>
      </c>
      <c r="I28" s="7">
        <f t="shared" si="2"/>
        <v>-1.8738397735069572E-2</v>
      </c>
      <c r="J28" s="7">
        <f t="shared" si="3"/>
        <v>3.991933165473166E-2</v>
      </c>
      <c r="K28" s="7">
        <f t="shared" si="4"/>
        <v>-1.811152576917034E-4</v>
      </c>
      <c r="L28" s="8">
        <f t="shared" si="5"/>
        <v>2010.9074699457387</v>
      </c>
      <c r="M28" s="4">
        <f t="shared" si="6"/>
        <v>-913.86626709589405</v>
      </c>
      <c r="N28" s="8">
        <f t="shared" si="7"/>
        <v>2208.82330819361</v>
      </c>
      <c r="O28" s="8">
        <f t="shared" si="8"/>
        <v>-24.439643185358126</v>
      </c>
    </row>
    <row r="29" spans="1:15" x14ac:dyDescent="0.25">
      <c r="A29" s="2">
        <v>8540000</v>
      </c>
      <c r="B29" s="2">
        <v>0.95992404200000003</v>
      </c>
      <c r="C29" s="2">
        <v>-1.8644009999999999E-2</v>
      </c>
      <c r="D29" s="2">
        <v>3.9952952E-2</v>
      </c>
      <c r="E29" s="9">
        <v>-7.8644000000000001E-5</v>
      </c>
      <c r="G29" s="3">
        <f t="shared" si="0"/>
        <v>-16.899999999999999</v>
      </c>
      <c r="H29" s="7">
        <f t="shared" si="1"/>
        <v>0.96010508045656007</v>
      </c>
      <c r="I29" s="7">
        <f t="shared" si="2"/>
        <v>-1.9419938830497901E-2</v>
      </c>
      <c r="J29" s="7">
        <f t="shared" si="3"/>
        <v>3.9953029401949482E-2</v>
      </c>
      <c r="K29" s="7">
        <f t="shared" si="4"/>
        <v>-1.9684127077106237E-3</v>
      </c>
      <c r="L29" s="8">
        <f t="shared" si="5"/>
        <v>2001.3045560676501</v>
      </c>
      <c r="M29" s="4">
        <f t="shared" si="6"/>
        <v>-954.30139577376269</v>
      </c>
      <c r="N29" s="8">
        <f t="shared" si="7"/>
        <v>2217.1853959723094</v>
      </c>
      <c r="O29" s="8">
        <f t="shared" si="8"/>
        <v>-25.493657863772949</v>
      </c>
    </row>
    <row r="30" spans="1:15" x14ac:dyDescent="0.25">
      <c r="A30" s="2">
        <v>8830000</v>
      </c>
      <c r="B30" s="2">
        <v>0.95965367499999998</v>
      </c>
      <c r="C30" s="2">
        <v>-1.939428E-2</v>
      </c>
      <c r="D30" s="2">
        <v>4.001379E-2</v>
      </c>
      <c r="E30" s="9">
        <v>-1.8213999999999999E-5</v>
      </c>
      <c r="G30" s="3">
        <f t="shared" si="0"/>
        <v>-16.91</v>
      </c>
      <c r="H30" s="7">
        <f t="shared" si="1"/>
        <v>0.95984963095149656</v>
      </c>
      <c r="I30" s="7">
        <f t="shared" si="2"/>
        <v>-2.0206915001005521E-2</v>
      </c>
      <c r="J30" s="7">
        <f t="shared" si="3"/>
        <v>4.0013794145443093E-2</v>
      </c>
      <c r="K30" s="7">
        <f t="shared" si="4"/>
        <v>-4.5519304074958757E-4</v>
      </c>
      <c r="L30" s="8">
        <f t="shared" si="5"/>
        <v>1963.3258002886216</v>
      </c>
      <c r="M30" s="4">
        <f t="shared" si="6"/>
        <v>-967.79581044919837</v>
      </c>
      <c r="N30" s="8">
        <f t="shared" si="7"/>
        <v>2188.8985652153847</v>
      </c>
      <c r="O30" s="8">
        <f t="shared" si="8"/>
        <v>-26.240390538864798</v>
      </c>
    </row>
    <row r="31" spans="1:15" x14ac:dyDescent="0.25">
      <c r="A31" s="2">
        <v>9120000</v>
      </c>
      <c r="B31" s="2">
        <v>0.95940178600000003</v>
      </c>
      <c r="C31" s="2">
        <v>-1.9459959999999998E-2</v>
      </c>
      <c r="D31" s="2">
        <v>4.0078616999999997E-2</v>
      </c>
      <c r="E31" s="9">
        <v>7.6820000000000003E-6</v>
      </c>
      <c r="G31" s="3">
        <f t="shared" si="0"/>
        <v>-16.93</v>
      </c>
      <c r="H31" s="7">
        <f t="shared" si="1"/>
        <v>0.95959912308379647</v>
      </c>
      <c r="I31" s="7">
        <f t="shared" si="2"/>
        <v>-2.028065010855654E-2</v>
      </c>
      <c r="J31" s="7">
        <f t="shared" si="3"/>
        <v>4.0078617736217063E-2</v>
      </c>
      <c r="K31" s="7">
        <f t="shared" si="4"/>
        <v>1.9167327819531735E-4</v>
      </c>
      <c r="L31" s="8">
        <f t="shared" si="5"/>
        <v>1952.9657796236486</v>
      </c>
      <c r="M31" s="4">
        <f t="shared" si="6"/>
        <v>-960.0824793141104</v>
      </c>
      <c r="N31" s="8">
        <f t="shared" si="7"/>
        <v>2176.1970736739213</v>
      </c>
      <c r="O31" s="8">
        <f t="shared" si="8"/>
        <v>-26.178837711880085</v>
      </c>
    </row>
    <row r="32" spans="1:15" x14ac:dyDescent="0.25">
      <c r="A32" s="2">
        <v>9410000</v>
      </c>
      <c r="B32" s="2">
        <v>0.95975780399999999</v>
      </c>
      <c r="C32" s="2">
        <v>-2.0376314999999999E-2</v>
      </c>
      <c r="D32" s="2">
        <v>4.0050346000000001E-2</v>
      </c>
      <c r="E32" s="9">
        <v>4.8850999999999997E-5</v>
      </c>
      <c r="G32" s="3">
        <f t="shared" si="0"/>
        <v>-16.89</v>
      </c>
      <c r="H32" s="7">
        <f t="shared" si="1"/>
        <v>0.95997408118755045</v>
      </c>
      <c r="I32" s="7">
        <f t="shared" si="2"/>
        <v>-2.1227495370267545E-2</v>
      </c>
      <c r="J32" s="7">
        <f t="shared" si="3"/>
        <v>4.005037579274278E-2</v>
      </c>
      <c r="K32" s="7">
        <f t="shared" si="4"/>
        <v>1.2197391696378943E-3</v>
      </c>
      <c r="L32" s="8">
        <f t="shared" si="5"/>
        <v>1927.8645081325353</v>
      </c>
      <c r="M32" s="4">
        <f t="shared" si="6"/>
        <v>-1001.4759195802485</v>
      </c>
      <c r="N32" s="8">
        <f t="shared" si="7"/>
        <v>2172.4676244345337</v>
      </c>
      <c r="O32" s="8">
        <f t="shared" si="8"/>
        <v>-27.450713725266866</v>
      </c>
    </row>
    <row r="33" spans="1:15" x14ac:dyDescent="0.25">
      <c r="A33" s="2">
        <v>9700000</v>
      </c>
      <c r="B33" s="2">
        <v>0.95960861399999997</v>
      </c>
      <c r="C33" s="2">
        <v>-2.0934568000000001E-2</v>
      </c>
      <c r="D33" s="2">
        <v>4.0031301999999998E-2</v>
      </c>
      <c r="E33" s="9">
        <v>8.8654999999999997E-5</v>
      </c>
      <c r="G33" s="3">
        <f t="shared" si="0"/>
        <v>-16.91</v>
      </c>
      <c r="H33" s="7">
        <f t="shared" si="1"/>
        <v>0.95983693833918871</v>
      </c>
      <c r="I33" s="7">
        <f t="shared" si="2"/>
        <v>-2.1812275899398617E-2</v>
      </c>
      <c r="J33" s="7">
        <f t="shared" si="3"/>
        <v>4.0031400169419869E-2</v>
      </c>
      <c r="K33" s="7">
        <f t="shared" si="4"/>
        <v>2.2146383112938229E-3</v>
      </c>
      <c r="L33" s="8">
        <f t="shared" si="5"/>
        <v>1901.5384733267317</v>
      </c>
      <c r="M33" s="4">
        <f t="shared" si="6"/>
        <v>-1011.4685065393537</v>
      </c>
      <c r="N33" s="8">
        <f t="shared" si="7"/>
        <v>2153.8145475557303</v>
      </c>
      <c r="O33" s="8">
        <f t="shared" si="8"/>
        <v>-28.00945553095691</v>
      </c>
    </row>
    <row r="34" spans="1:15" x14ac:dyDescent="0.25">
      <c r="A34" s="2">
        <v>9990000</v>
      </c>
      <c r="B34" s="2">
        <v>0.95935904900000002</v>
      </c>
      <c r="C34" s="2">
        <v>-2.1535215E-2</v>
      </c>
      <c r="D34" s="2">
        <v>4.0085191999999999E-2</v>
      </c>
      <c r="E34" s="9">
        <v>-3.5679000000000002E-5</v>
      </c>
      <c r="G34" s="3">
        <f t="shared" si="0"/>
        <v>-16.93</v>
      </c>
      <c r="H34" s="7">
        <f t="shared" si="1"/>
        <v>0.95960072445954347</v>
      </c>
      <c r="I34" s="7">
        <f t="shared" si="2"/>
        <v>-2.244373364318018E-2</v>
      </c>
      <c r="J34" s="7">
        <f t="shared" si="3"/>
        <v>4.0085207878566689E-2</v>
      </c>
      <c r="K34" s="7">
        <f t="shared" si="4"/>
        <v>-8.9007907403512417E-4</v>
      </c>
      <c r="L34" s="8">
        <f t="shared" si="5"/>
        <v>1871.1470473739953</v>
      </c>
      <c r="M34" s="4">
        <f t="shared" si="6"/>
        <v>-1017.9957332153508</v>
      </c>
      <c r="N34" s="8">
        <f t="shared" si="7"/>
        <v>2130.1423862599181</v>
      </c>
      <c r="O34" s="8">
        <f t="shared" si="8"/>
        <v>-28.548358326960663</v>
      </c>
    </row>
    <row r="35" spans="1:15" x14ac:dyDescent="0.25">
      <c r="A35" s="2">
        <v>10280000</v>
      </c>
      <c r="B35" s="2">
        <v>0.95989561000000001</v>
      </c>
      <c r="C35" s="2">
        <v>-2.2424122000000001E-2</v>
      </c>
      <c r="D35" s="2">
        <v>4.0056387999999998E-2</v>
      </c>
      <c r="E35" s="9">
        <v>6.5267999999999999E-5</v>
      </c>
      <c r="G35" s="3">
        <f t="shared" si="0"/>
        <v>-16.87</v>
      </c>
      <c r="H35" s="7">
        <f t="shared" si="1"/>
        <v>0.96015749923892324</v>
      </c>
      <c r="I35" s="7">
        <f t="shared" si="2"/>
        <v>-2.3356752424013801E-2</v>
      </c>
      <c r="J35" s="7">
        <f t="shared" si="3"/>
        <v>4.0056441173903203E-2</v>
      </c>
      <c r="K35" s="7">
        <f t="shared" si="4"/>
        <v>1.6294015885533078E-3</v>
      </c>
      <c r="L35" s="8">
        <f t="shared" si="5"/>
        <v>1849.5986388453532</v>
      </c>
      <c r="M35" s="4">
        <f t="shared" si="6"/>
        <v>-1062.1488477571154</v>
      </c>
      <c r="N35" s="8">
        <f t="shared" si="7"/>
        <v>2132.8795792567262</v>
      </c>
      <c r="O35" s="8">
        <f t="shared" si="8"/>
        <v>-29.866988944712432</v>
      </c>
    </row>
    <row r="36" spans="1:15" x14ac:dyDescent="0.25">
      <c r="A36" s="2">
        <v>10570000</v>
      </c>
      <c r="B36" s="2">
        <v>0.95963233699999995</v>
      </c>
      <c r="C36" s="2">
        <v>-2.3183820000000001E-2</v>
      </c>
      <c r="D36" s="2">
        <v>4.0028850999999997E-2</v>
      </c>
      <c r="E36" s="9">
        <v>5.5002E-5</v>
      </c>
      <c r="G36" s="3">
        <f t="shared" si="0"/>
        <v>-16.91</v>
      </c>
      <c r="H36" s="7">
        <f t="shared" si="1"/>
        <v>0.95991234585553364</v>
      </c>
      <c r="I36" s="7">
        <f t="shared" si="2"/>
        <v>-2.4154366409374729E-2</v>
      </c>
      <c r="J36" s="7">
        <f t="shared" si="3"/>
        <v>4.0028888787976676E-2</v>
      </c>
      <c r="K36" s="7">
        <f t="shared" si="4"/>
        <v>1.3740580608909256E-3</v>
      </c>
      <c r="L36" s="8">
        <f t="shared" si="5"/>
        <v>1812.8038874458941</v>
      </c>
      <c r="M36" s="4">
        <f t="shared" si="6"/>
        <v>-1069.8392429070193</v>
      </c>
      <c r="N36" s="8">
        <f t="shared" si="7"/>
        <v>2104.9498663870349</v>
      </c>
      <c r="O36" s="8">
        <f t="shared" si="8"/>
        <v>-30.547285018501629</v>
      </c>
    </row>
    <row r="37" spans="1:15" x14ac:dyDescent="0.25">
      <c r="A37" s="2">
        <v>10860000</v>
      </c>
      <c r="B37" s="2">
        <v>0.95978003700000003</v>
      </c>
      <c r="C37" s="2">
        <v>-2.3393407000000001E-2</v>
      </c>
      <c r="D37" s="2">
        <v>4.0007777000000001E-2</v>
      </c>
      <c r="E37" s="9">
        <v>2.6642E-5</v>
      </c>
      <c r="G37" s="3">
        <f t="shared" si="0"/>
        <v>-16.89</v>
      </c>
      <c r="H37" s="7">
        <f t="shared" si="1"/>
        <v>0.96006508681171665</v>
      </c>
      <c r="I37" s="7">
        <f t="shared" si="2"/>
        <v>-2.4368892085115338E-2</v>
      </c>
      <c r="J37" s="7">
        <f t="shared" si="3"/>
        <v>4.0007785870726377E-2</v>
      </c>
      <c r="K37" s="7">
        <f t="shared" si="4"/>
        <v>6.6592042996710561E-4</v>
      </c>
      <c r="L37" s="8">
        <f t="shared" si="5"/>
        <v>1807.8234707272941</v>
      </c>
      <c r="M37" s="4">
        <f t="shared" si="6"/>
        <v>-1080.578333323584</v>
      </c>
      <c r="N37" s="8">
        <f t="shared" si="7"/>
        <v>2106.1517599073509</v>
      </c>
      <c r="O37" s="8">
        <f t="shared" si="8"/>
        <v>-30.867747384583719</v>
      </c>
    </row>
    <row r="38" spans="1:15" x14ac:dyDescent="0.25">
      <c r="A38" s="2">
        <v>11150000</v>
      </c>
      <c r="B38" s="2">
        <v>0.95913505499999996</v>
      </c>
      <c r="C38" s="2">
        <v>-2.4152218999999999E-2</v>
      </c>
      <c r="D38" s="2">
        <v>3.9969217000000001E-2</v>
      </c>
      <c r="E38" s="9">
        <v>5.5389000000000001E-5</v>
      </c>
      <c r="G38" s="3">
        <f t="shared" si="0"/>
        <v>-16.97</v>
      </c>
      <c r="H38" s="7">
        <f t="shared" si="1"/>
        <v>0.95943909833426999</v>
      </c>
      <c r="I38" s="7">
        <f t="shared" si="2"/>
        <v>-2.5175928957144041E-2</v>
      </c>
      <c r="J38" s="7">
        <f t="shared" si="3"/>
        <v>3.9969255378783458E-2</v>
      </c>
      <c r="K38" s="7">
        <f t="shared" si="4"/>
        <v>1.3857905833722819E-3</v>
      </c>
      <c r="L38" s="8">
        <f t="shared" si="5"/>
        <v>1763.5812890578031</v>
      </c>
      <c r="M38" s="4">
        <f t="shared" si="6"/>
        <v>-1071.8725417989983</v>
      </c>
      <c r="N38" s="8">
        <f t="shared" si="7"/>
        <v>2063.765904597084</v>
      </c>
      <c r="O38" s="8">
        <f t="shared" si="8"/>
        <v>-31.290471083506841</v>
      </c>
    </row>
    <row r="39" spans="1:15" x14ac:dyDescent="0.25">
      <c r="A39" s="2">
        <v>11440000</v>
      </c>
      <c r="B39" s="2">
        <v>0.95918774600000001</v>
      </c>
      <c r="C39" s="2">
        <v>-2.4281421000000001E-2</v>
      </c>
      <c r="D39" s="2">
        <v>4.0081311000000001E-2</v>
      </c>
      <c r="E39" s="9">
        <v>6.0019000000000003E-5</v>
      </c>
      <c r="G39" s="3">
        <f t="shared" si="0"/>
        <v>-16.940000000000001</v>
      </c>
      <c r="H39" s="7">
        <f t="shared" si="1"/>
        <v>0.95949503358919996</v>
      </c>
      <c r="I39" s="7">
        <f t="shared" si="2"/>
        <v>-2.5309160133375527E-2</v>
      </c>
      <c r="J39" s="7">
        <f t="shared" si="3"/>
        <v>4.0081355937132197E-2</v>
      </c>
      <c r="K39" s="7">
        <f t="shared" si="4"/>
        <v>1.4974299403495948E-3</v>
      </c>
      <c r="L39" s="8">
        <f t="shared" si="5"/>
        <v>1759.6734950062796</v>
      </c>
      <c r="M39" s="4">
        <f t="shared" si="6"/>
        <v>-1076.6728052998249</v>
      </c>
      <c r="N39" s="8">
        <f t="shared" si="7"/>
        <v>2062.9287769333678</v>
      </c>
      <c r="O39" s="8">
        <f t="shared" si="8"/>
        <v>-31.460772062211849</v>
      </c>
    </row>
    <row r="40" spans="1:15" x14ac:dyDescent="0.25">
      <c r="A40" s="2">
        <v>11730000</v>
      </c>
      <c r="B40" s="2">
        <v>0.959625065</v>
      </c>
      <c r="C40" s="2">
        <v>-2.5634014E-2</v>
      </c>
      <c r="D40" s="2">
        <v>4.0084271999999997E-2</v>
      </c>
      <c r="E40" s="9">
        <v>4.2481000000000002E-5</v>
      </c>
      <c r="G40" s="3">
        <f t="shared" si="0"/>
        <v>-16.89</v>
      </c>
      <c r="H40" s="7">
        <f t="shared" si="1"/>
        <v>0.95996737863846537</v>
      </c>
      <c r="I40" s="7">
        <f t="shared" si="2"/>
        <v>-2.6706179750951214E-2</v>
      </c>
      <c r="J40" s="7">
        <f t="shared" si="3"/>
        <v>4.0084294510510536E-2</v>
      </c>
      <c r="K40" s="7">
        <f t="shared" si="4"/>
        <v>1.059791832958743E-3</v>
      </c>
      <c r="L40" s="8">
        <f t="shared" si="5"/>
        <v>1715.2266234329452</v>
      </c>
      <c r="M40" s="4">
        <f t="shared" si="6"/>
        <v>-1120.7409740288895</v>
      </c>
      <c r="N40" s="8">
        <f t="shared" si="7"/>
        <v>2048.9174460188542</v>
      </c>
      <c r="O40" s="8">
        <f t="shared" si="8"/>
        <v>-33.160879377837226</v>
      </c>
    </row>
    <row r="41" spans="1:15" x14ac:dyDescent="0.25">
      <c r="A41" s="2">
        <v>12020000</v>
      </c>
      <c r="B41" s="2">
        <v>0.95916515499999999</v>
      </c>
      <c r="C41" s="2">
        <v>-2.6348753999999999E-2</v>
      </c>
      <c r="D41" s="2">
        <v>4.0003851E-2</v>
      </c>
      <c r="E41" s="9">
        <v>1.6702999999999999E-5</v>
      </c>
      <c r="G41" s="3">
        <f t="shared" si="0"/>
        <v>-16.95</v>
      </c>
      <c r="H41" s="7">
        <f t="shared" si="1"/>
        <v>0.95952699357731808</v>
      </c>
      <c r="I41" s="7">
        <f t="shared" si="2"/>
        <v>-2.7463601048346518E-2</v>
      </c>
      <c r="J41" s="7">
        <f t="shared" si="3"/>
        <v>4.0003854487041746E-2</v>
      </c>
      <c r="K41" s="7">
        <f t="shared" si="4"/>
        <v>4.1753477757326918E-4</v>
      </c>
      <c r="L41" s="8">
        <f t="shared" si="5"/>
        <v>1679.0142324229098</v>
      </c>
      <c r="M41" s="4">
        <f t="shared" si="6"/>
        <v>-1115.6494085531624</v>
      </c>
      <c r="N41" s="8">
        <f t="shared" si="7"/>
        <v>2015.8775745277067</v>
      </c>
      <c r="O41" s="8">
        <f t="shared" si="8"/>
        <v>-33.602722916713745</v>
      </c>
    </row>
    <row r="42" spans="1:15" x14ac:dyDescent="0.25">
      <c r="A42" s="2">
        <v>12310000</v>
      </c>
      <c r="B42" s="2">
        <v>0.95932441899999998</v>
      </c>
      <c r="C42" s="2">
        <v>-2.6654837000000001E-2</v>
      </c>
      <c r="D42" s="2">
        <v>4.0096301000000001E-2</v>
      </c>
      <c r="E42" s="9">
        <v>1.7147E-5</v>
      </c>
      <c r="G42" s="3">
        <f t="shared" si="0"/>
        <v>-16.91</v>
      </c>
      <c r="H42" s="7">
        <f t="shared" si="1"/>
        <v>0.95969464999299858</v>
      </c>
      <c r="I42" s="7">
        <f t="shared" si="2"/>
        <v>-2.7777861597396938E-2</v>
      </c>
      <c r="J42" s="7">
        <f t="shared" si="3"/>
        <v>4.0096304666417955E-2</v>
      </c>
      <c r="K42" s="7">
        <f t="shared" si="4"/>
        <v>4.2764540685973681E-4</v>
      </c>
      <c r="L42" s="8">
        <f t="shared" si="5"/>
        <v>1669.9099159289867</v>
      </c>
      <c r="M42" s="4">
        <f t="shared" si="6"/>
        <v>-1127.0624127967776</v>
      </c>
      <c r="N42" s="8">
        <f t="shared" si="7"/>
        <v>2014.6634482357756</v>
      </c>
      <c r="O42" s="8">
        <f t="shared" si="8"/>
        <v>-34.016361528227904</v>
      </c>
    </row>
    <row r="43" spans="1:15" x14ac:dyDescent="0.25">
      <c r="A43" s="2">
        <v>12600000</v>
      </c>
      <c r="B43" s="2">
        <v>0.95916741999999999</v>
      </c>
      <c r="C43" s="2">
        <v>-2.7663026E-2</v>
      </c>
      <c r="D43" s="2">
        <v>4.0020148999999998E-2</v>
      </c>
      <c r="E43" s="9">
        <v>3.8129E-5</v>
      </c>
      <c r="G43" s="3">
        <f t="shared" si="0"/>
        <v>-16.940000000000001</v>
      </c>
      <c r="H43" s="7">
        <f t="shared" si="1"/>
        <v>0.95956624711216942</v>
      </c>
      <c r="I43" s="7">
        <f t="shared" si="2"/>
        <v>-2.8832672338465086E-2</v>
      </c>
      <c r="J43" s="7">
        <f t="shared" si="3"/>
        <v>4.0020167163604424E-2</v>
      </c>
      <c r="K43" s="7">
        <f t="shared" si="4"/>
        <v>9.5274479020923143E-4</v>
      </c>
      <c r="L43" s="8">
        <f t="shared" si="5"/>
        <v>1628.5967099397847</v>
      </c>
      <c r="M43" s="4">
        <f t="shared" si="6"/>
        <v>-1137.2062316556724</v>
      </c>
      <c r="N43" s="8">
        <f t="shared" si="7"/>
        <v>1986.3446974136098</v>
      </c>
      <c r="O43" s="8">
        <f t="shared" si="8"/>
        <v>-34.925583551204426</v>
      </c>
    </row>
    <row r="44" spans="1:15" x14ac:dyDescent="0.25">
      <c r="A44" s="2">
        <v>12890000</v>
      </c>
      <c r="B44" s="2">
        <v>0.95936363899999999</v>
      </c>
      <c r="C44" s="2">
        <v>-2.8116091999999999E-2</v>
      </c>
      <c r="D44" s="2">
        <v>4.0085703E-2</v>
      </c>
      <c r="E44" s="9">
        <v>2.4621999999999999E-5</v>
      </c>
      <c r="G44" s="3">
        <f t="shared" si="0"/>
        <v>-16.91</v>
      </c>
      <c r="H44" s="7">
        <f t="shared" si="1"/>
        <v>0.95977555004525661</v>
      </c>
      <c r="I44" s="7">
        <f t="shared" si="2"/>
        <v>-2.9298636461870153E-2</v>
      </c>
      <c r="J44" s="7">
        <f t="shared" si="3"/>
        <v>4.0085710561833542E-2</v>
      </c>
      <c r="K44" s="7">
        <f t="shared" si="4"/>
        <v>6.1423388043139581E-4</v>
      </c>
      <c r="L44" s="8">
        <f t="shared" si="5"/>
        <v>1614.1775451420096</v>
      </c>
      <c r="M44" s="4">
        <f t="shared" si="6"/>
        <v>-1151.4359999791088</v>
      </c>
      <c r="N44" s="8">
        <f t="shared" si="7"/>
        <v>1982.7692778759151</v>
      </c>
      <c r="O44" s="8">
        <f t="shared" si="8"/>
        <v>-35.501278525685933</v>
      </c>
    </row>
    <row r="45" spans="1:15" x14ac:dyDescent="0.25">
      <c r="A45" s="2">
        <v>13180000</v>
      </c>
      <c r="B45" s="2">
        <v>0.95946985399999996</v>
      </c>
      <c r="C45" s="2">
        <v>-2.9034467000000001E-2</v>
      </c>
      <c r="D45" s="2">
        <v>4.0046047000000001E-2</v>
      </c>
      <c r="E45" s="9">
        <v>1.2203E-5</v>
      </c>
      <c r="G45" s="3">
        <f t="shared" si="0"/>
        <v>-16.899999999999999</v>
      </c>
      <c r="H45" s="7">
        <f t="shared" si="1"/>
        <v>0.95990905871793675</v>
      </c>
      <c r="I45" s="7">
        <f t="shared" si="2"/>
        <v>-3.0251715795517845E-2</v>
      </c>
      <c r="J45" s="7">
        <f t="shared" si="3"/>
        <v>4.0046048859274715E-2</v>
      </c>
      <c r="K45" s="7">
        <f t="shared" si="4"/>
        <v>3.0472419967667058E-4</v>
      </c>
      <c r="L45" s="8">
        <f t="shared" si="5"/>
        <v>1580.5370718445288</v>
      </c>
      <c r="M45" s="4">
        <f t="shared" si="6"/>
        <v>-1168.0632683816816</v>
      </c>
      <c r="N45" s="8">
        <f t="shared" si="7"/>
        <v>1965.316573587414</v>
      </c>
      <c r="O45" s="8">
        <f t="shared" si="8"/>
        <v>-36.465488314359</v>
      </c>
    </row>
    <row r="46" spans="1:15" x14ac:dyDescent="0.25">
      <c r="A46" s="2">
        <v>13470000</v>
      </c>
      <c r="B46" s="2">
        <v>0.95922023000000001</v>
      </c>
      <c r="C46" s="2">
        <v>-2.9041679000000001E-2</v>
      </c>
      <c r="D46" s="2">
        <v>4.0131281999999997E-2</v>
      </c>
      <c r="E46" s="9">
        <v>5.1270000000000002E-5</v>
      </c>
      <c r="G46" s="3">
        <f t="shared" si="0"/>
        <v>-16.91</v>
      </c>
      <c r="H46" s="7">
        <f t="shared" si="1"/>
        <v>0.95965976718855528</v>
      </c>
      <c r="I46" s="7">
        <f t="shared" si="2"/>
        <v>-3.02670953114695E-2</v>
      </c>
      <c r="J46" s="7">
        <f t="shared" si="3"/>
        <v>4.0131314750160178E-2</v>
      </c>
      <c r="K46" s="7">
        <f t="shared" si="4"/>
        <v>1.2775562990126209E-3</v>
      </c>
      <c r="L46" s="8">
        <f t="shared" si="5"/>
        <v>1577.0199276523426</v>
      </c>
      <c r="M46" s="4">
        <f t="shared" si="6"/>
        <v>-1158.696835844898</v>
      </c>
      <c r="N46" s="8">
        <f t="shared" si="7"/>
        <v>1956.9287696821195</v>
      </c>
      <c r="O46" s="8">
        <f t="shared" si="8"/>
        <v>-36.306147594233643</v>
      </c>
    </row>
    <row r="47" spans="1:15" x14ac:dyDescent="0.25">
      <c r="A47" s="2">
        <v>13760000</v>
      </c>
      <c r="B47" s="2">
        <v>0.95905995300000002</v>
      </c>
      <c r="C47" s="2">
        <v>-3.0148943000000001E-2</v>
      </c>
      <c r="D47" s="2">
        <v>4.0093521999999999E-2</v>
      </c>
      <c r="E47" s="9">
        <v>4.9808000000000002E-5</v>
      </c>
      <c r="G47" s="3">
        <f t="shared" si="0"/>
        <v>-16.93</v>
      </c>
      <c r="H47" s="7">
        <f t="shared" si="1"/>
        <v>0.95953371603731552</v>
      </c>
      <c r="I47" s="7">
        <f t="shared" si="2"/>
        <v>-3.1425582466975438E-2</v>
      </c>
      <c r="J47" s="7">
        <f t="shared" si="3"/>
        <v>4.009355293811398E-2</v>
      </c>
      <c r="K47" s="7">
        <f t="shared" si="4"/>
        <v>1.2422948120437429E-3</v>
      </c>
      <c r="L47" s="8">
        <f t="shared" si="5"/>
        <v>1533.7259235034935</v>
      </c>
      <c r="M47" s="4">
        <f t="shared" si="6"/>
        <v>-1166.2825544711584</v>
      </c>
      <c r="N47" s="8">
        <f t="shared" si="7"/>
        <v>1926.7927250460561</v>
      </c>
      <c r="O47" s="8">
        <f t="shared" si="8"/>
        <v>-37.250242888813254</v>
      </c>
    </row>
    <row r="48" spans="1:15" x14ac:dyDescent="0.25">
      <c r="A48" s="2">
        <v>14050000</v>
      </c>
      <c r="B48" s="2">
        <v>0.95891141800000002</v>
      </c>
      <c r="C48" s="2">
        <v>-3.0831661999999999E-2</v>
      </c>
      <c r="D48" s="2">
        <v>4.0093675000000002E-2</v>
      </c>
      <c r="E48" s="9">
        <v>6.2840000000000001E-5</v>
      </c>
      <c r="G48" s="3">
        <f t="shared" si="0"/>
        <v>-16.940000000000001</v>
      </c>
      <c r="H48" s="7">
        <f t="shared" si="1"/>
        <v>0.95940695169070622</v>
      </c>
      <c r="I48" s="7">
        <f t="shared" si="2"/>
        <v>-3.2141700898714126E-2</v>
      </c>
      <c r="J48" s="7">
        <f t="shared" si="3"/>
        <v>4.0093724245462974E-2</v>
      </c>
      <c r="K48" s="7">
        <f t="shared" si="4"/>
        <v>1.5673282268121511E-3</v>
      </c>
      <c r="L48" s="8">
        <f t="shared" si="5"/>
        <v>1507.0563057018862</v>
      </c>
      <c r="M48" s="4">
        <f t="shared" si="6"/>
        <v>-1168.3692012630011</v>
      </c>
      <c r="N48" s="8">
        <f t="shared" si="7"/>
        <v>1906.9098822481806</v>
      </c>
      <c r="O48" s="8">
        <f t="shared" si="8"/>
        <v>-37.785197359808883</v>
      </c>
    </row>
    <row r="49" spans="1:15" x14ac:dyDescent="0.25">
      <c r="A49" s="2">
        <v>14340000</v>
      </c>
      <c r="B49" s="2">
        <v>0.95944112500000001</v>
      </c>
      <c r="C49" s="2">
        <v>-3.0877152000000001E-2</v>
      </c>
      <c r="D49" s="2">
        <v>4.0128991000000003E-2</v>
      </c>
      <c r="E49" s="9">
        <v>2.3612E-5</v>
      </c>
      <c r="G49" s="3">
        <f t="shared" si="0"/>
        <v>-16.88</v>
      </c>
      <c r="H49" s="7">
        <f t="shared" si="1"/>
        <v>0.95993784739268218</v>
      </c>
      <c r="I49" s="7">
        <f t="shared" si="2"/>
        <v>-3.2171331725225086E-2</v>
      </c>
      <c r="J49" s="7">
        <f t="shared" si="3"/>
        <v>4.012899794667972E-2</v>
      </c>
      <c r="K49" s="7">
        <f t="shared" si="4"/>
        <v>5.8840246631263902E-4</v>
      </c>
      <c r="L49" s="8">
        <f t="shared" si="5"/>
        <v>1510.9047661524216</v>
      </c>
      <c r="M49" s="4">
        <f t="shared" si="6"/>
        <v>-1188.3045010990197</v>
      </c>
      <c r="N49" s="8">
        <f t="shared" si="7"/>
        <v>1922.2124751739307</v>
      </c>
      <c r="O49" s="8">
        <f t="shared" si="8"/>
        <v>-38.18453278544596</v>
      </c>
    </row>
    <row r="50" spans="1:15" x14ac:dyDescent="0.25">
      <c r="A50" s="2">
        <v>14630000</v>
      </c>
      <c r="B50" s="2">
        <v>0.95930969700000002</v>
      </c>
      <c r="C50" s="2">
        <v>-3.1966701E-2</v>
      </c>
      <c r="D50" s="2">
        <v>4.0181043999999999E-2</v>
      </c>
      <c r="E50" s="9">
        <v>1.8376000000000002E-5</v>
      </c>
      <c r="G50" s="3">
        <f t="shared" si="0"/>
        <v>-16.88</v>
      </c>
      <c r="H50" s="7">
        <f t="shared" si="1"/>
        <v>0.9598421561543623</v>
      </c>
      <c r="I50" s="7">
        <f t="shared" si="2"/>
        <v>-3.3310282461840465E-2</v>
      </c>
      <c r="J50" s="7">
        <f t="shared" si="3"/>
        <v>4.0181048201948538E-2</v>
      </c>
      <c r="K50" s="7">
        <f t="shared" si="4"/>
        <v>4.5733004644881283E-4</v>
      </c>
      <c r="L50" s="8">
        <f t="shared" si="5"/>
        <v>1469.6723854223728</v>
      </c>
      <c r="M50" s="4">
        <f t="shared" si="6"/>
        <v>-1193.8695261805669</v>
      </c>
      <c r="N50" s="8">
        <f t="shared" si="7"/>
        <v>1893.4786415525523</v>
      </c>
      <c r="O50" s="8">
        <f t="shared" si="8"/>
        <v>-39.088239268166312</v>
      </c>
    </row>
    <row r="51" spans="1:15" x14ac:dyDescent="0.25">
      <c r="A51" s="2">
        <v>14920000</v>
      </c>
      <c r="B51" s="2">
        <v>0.95858102999999995</v>
      </c>
      <c r="C51" s="2">
        <v>-3.2257004999999998E-2</v>
      </c>
      <c r="D51" s="2">
        <v>4.0072333000000002E-2</v>
      </c>
      <c r="E51" s="9">
        <v>4.4302999999999999E-5</v>
      </c>
      <c r="G51" s="3">
        <f t="shared" si="0"/>
        <v>-16.98</v>
      </c>
      <c r="H51" s="7">
        <f t="shared" si="1"/>
        <v>0.95912361322586104</v>
      </c>
      <c r="I51" s="7">
        <f t="shared" si="2"/>
        <v>-3.3638092740295347E-2</v>
      </c>
      <c r="J51" s="7">
        <f t="shared" si="3"/>
        <v>4.0072357490153955E-2</v>
      </c>
      <c r="K51" s="7">
        <f t="shared" si="4"/>
        <v>1.1055753092670533E-3</v>
      </c>
      <c r="L51" s="8">
        <f t="shared" si="5"/>
        <v>1452.8406022333913</v>
      </c>
      <c r="M51" s="4">
        <f t="shared" si="6"/>
        <v>-1170.4090377053201</v>
      </c>
      <c r="N51" s="8">
        <f t="shared" si="7"/>
        <v>1865.6374597011534</v>
      </c>
      <c r="O51" s="8">
        <f t="shared" si="8"/>
        <v>-38.854934149093218</v>
      </c>
    </row>
    <row r="52" spans="1:15" x14ac:dyDescent="0.25">
      <c r="A52" s="2">
        <v>15210000</v>
      </c>
      <c r="B52" s="2">
        <v>0.958861768</v>
      </c>
      <c r="C52" s="2">
        <v>-3.3095213999999998E-2</v>
      </c>
      <c r="D52" s="2">
        <v>4.0177609000000003E-2</v>
      </c>
      <c r="E52" s="9">
        <v>1.8496E-5</v>
      </c>
      <c r="G52" s="3">
        <f t="shared" si="0"/>
        <v>-16.920000000000002</v>
      </c>
      <c r="H52" s="7">
        <f t="shared" si="1"/>
        <v>0.95943274038454174</v>
      </c>
      <c r="I52" s="7">
        <f t="shared" si="2"/>
        <v>-3.4501408298558231E-2</v>
      </c>
      <c r="J52" s="7">
        <f t="shared" si="3"/>
        <v>4.0177613257371285E-2</v>
      </c>
      <c r="K52" s="7">
        <f t="shared" si="4"/>
        <v>4.6035588363150371E-4</v>
      </c>
      <c r="L52" s="8">
        <f t="shared" si="5"/>
        <v>1425.7330196834532</v>
      </c>
      <c r="M52" s="4">
        <f t="shared" si="6"/>
        <v>-1187.2095060694401</v>
      </c>
      <c r="N52" s="8">
        <f t="shared" si="7"/>
        <v>1855.3115788776108</v>
      </c>
      <c r="O52" s="8">
        <f t="shared" si="8"/>
        <v>-39.784187408070053</v>
      </c>
    </row>
    <row r="53" spans="1:15" x14ac:dyDescent="0.25">
      <c r="A53" s="2">
        <v>15500000</v>
      </c>
      <c r="B53" s="2">
        <v>0.95930349800000003</v>
      </c>
      <c r="C53" s="2">
        <v>-3.3630910999999999E-2</v>
      </c>
      <c r="D53" s="2">
        <v>4.0137890000000002E-2</v>
      </c>
      <c r="E53" s="9">
        <v>4.0136000000000003E-5</v>
      </c>
      <c r="G53" s="3">
        <f t="shared" si="0"/>
        <v>-16.88</v>
      </c>
      <c r="H53" s="7">
        <f t="shared" si="1"/>
        <v>0.9598928270644207</v>
      </c>
      <c r="I53" s="7">
        <f t="shared" si="2"/>
        <v>-3.5043282272385859E-2</v>
      </c>
      <c r="J53" s="7">
        <f t="shared" si="3"/>
        <v>4.0137910067050031E-2</v>
      </c>
      <c r="K53" s="7">
        <f t="shared" si="4"/>
        <v>9.9995257903694678E-4</v>
      </c>
      <c r="L53" s="8">
        <f t="shared" si="5"/>
        <v>1410.098578902516</v>
      </c>
      <c r="M53" s="4">
        <f t="shared" si="6"/>
        <v>-1206.6011314264067</v>
      </c>
      <c r="N53" s="8">
        <f t="shared" si="7"/>
        <v>1855.8729192976546</v>
      </c>
      <c r="O53" s="8">
        <f t="shared" si="8"/>
        <v>-40.553129687991031</v>
      </c>
    </row>
    <row r="54" spans="1:15" x14ac:dyDescent="0.25">
      <c r="A54" s="2">
        <v>15790000</v>
      </c>
      <c r="B54" s="2">
        <v>0.95879250699999996</v>
      </c>
      <c r="C54" s="2">
        <v>-3.4249956999999998E-2</v>
      </c>
      <c r="D54" s="2">
        <v>4.0054979999999997E-2</v>
      </c>
      <c r="E54" s="9">
        <v>1.367E-5</v>
      </c>
      <c r="G54" s="3">
        <f t="shared" si="0"/>
        <v>-16.95</v>
      </c>
      <c r="H54" s="7">
        <f t="shared" si="1"/>
        <v>0.95940404993612916</v>
      </c>
      <c r="I54" s="7">
        <f t="shared" si="2"/>
        <v>-3.5706786995623171E-2</v>
      </c>
      <c r="J54" s="7">
        <f t="shared" si="3"/>
        <v>4.0054982332654941E-2</v>
      </c>
      <c r="K54" s="7">
        <f t="shared" si="4"/>
        <v>3.4128089614007936E-4</v>
      </c>
      <c r="L54" s="8">
        <f t="shared" si="5"/>
        <v>1385.2425385038293</v>
      </c>
      <c r="M54" s="4">
        <f t="shared" si="6"/>
        <v>-1192.9139981489971</v>
      </c>
      <c r="N54" s="8">
        <f t="shared" si="7"/>
        <v>1828.0975623473621</v>
      </c>
      <c r="O54" s="8">
        <f t="shared" si="8"/>
        <v>-40.733680282222473</v>
      </c>
    </row>
    <row r="55" spans="1:15" x14ac:dyDescent="0.25">
      <c r="A55" s="2">
        <v>16080000</v>
      </c>
      <c r="B55" s="2">
        <v>0.95857590400000003</v>
      </c>
      <c r="C55" s="2">
        <v>-3.5019307999999999E-2</v>
      </c>
      <c r="D55" s="2">
        <v>4.0098491999999999E-2</v>
      </c>
      <c r="E55" s="9">
        <v>4.0763000000000003E-5</v>
      </c>
      <c r="G55" s="3">
        <f t="shared" si="0"/>
        <v>-16.96</v>
      </c>
      <c r="H55" s="7">
        <f t="shared" si="1"/>
        <v>0.95921536458827439</v>
      </c>
      <c r="I55" s="7">
        <f t="shared" si="2"/>
        <v>-3.6516400006334153E-2</v>
      </c>
      <c r="J55" s="7">
        <f t="shared" si="3"/>
        <v>4.0098512719254721E-2</v>
      </c>
      <c r="K55" s="7">
        <f t="shared" si="4"/>
        <v>1.0165715448417292E-3</v>
      </c>
      <c r="L55" s="8">
        <f t="shared" si="5"/>
        <v>1357.8777869477585</v>
      </c>
      <c r="M55" s="4">
        <f t="shared" si="6"/>
        <v>-1190.1987154404537</v>
      </c>
      <c r="N55" s="8">
        <f t="shared" si="7"/>
        <v>1805.6591778412235</v>
      </c>
      <c r="O55" s="8">
        <f t="shared" si="8"/>
        <v>-41.235014510660292</v>
      </c>
    </row>
    <row r="56" spans="1:15" x14ac:dyDescent="0.25">
      <c r="A56" s="2">
        <v>16370000</v>
      </c>
      <c r="B56" s="2">
        <v>0.95889788799999998</v>
      </c>
      <c r="C56" s="2">
        <v>-3.5747352000000003E-2</v>
      </c>
      <c r="D56" s="2">
        <v>4.0171813000000001E-2</v>
      </c>
      <c r="E56" s="9">
        <v>-4.6229999999999996E-6</v>
      </c>
      <c r="G56" s="3">
        <f t="shared" si="0"/>
        <v>-16.91</v>
      </c>
      <c r="H56" s="7">
        <f t="shared" si="1"/>
        <v>0.9595639805588122</v>
      </c>
      <c r="I56" s="7">
        <f t="shared" si="2"/>
        <v>-3.7262367598847004E-2</v>
      </c>
      <c r="J56" s="7">
        <f t="shared" si="3"/>
        <v>4.0171813266009014E-2</v>
      </c>
      <c r="K56" s="7">
        <f t="shared" si="4"/>
        <v>-1.1508069052277191E-4</v>
      </c>
      <c r="L56" s="8">
        <f t="shared" si="5"/>
        <v>1335.1889123884534</v>
      </c>
      <c r="M56" s="4">
        <f t="shared" si="6"/>
        <v>-1204.727281110208</v>
      </c>
      <c r="N56" s="8">
        <f t="shared" si="7"/>
        <v>1798.3596007518215</v>
      </c>
      <c r="O56" s="8">
        <f t="shared" si="8"/>
        <v>-42.0596126167083</v>
      </c>
    </row>
    <row r="57" spans="1:15" x14ac:dyDescent="0.25">
      <c r="A57" s="2">
        <v>16660000</v>
      </c>
      <c r="B57" s="2">
        <v>0.95914608199999996</v>
      </c>
      <c r="C57" s="2">
        <v>-3.6106336000000003E-2</v>
      </c>
      <c r="D57" s="2">
        <v>4.0133092000000002E-2</v>
      </c>
      <c r="E57" s="9">
        <v>3.6995000000000001E-5</v>
      </c>
      <c r="G57" s="3">
        <f t="shared" si="0"/>
        <v>-16.89</v>
      </c>
      <c r="H57" s="7">
        <f t="shared" si="1"/>
        <v>0.95982543939786025</v>
      </c>
      <c r="I57" s="7">
        <f t="shared" si="2"/>
        <v>-3.7626484493865874E-2</v>
      </c>
      <c r="J57" s="7">
        <f t="shared" si="3"/>
        <v>4.0133109051137428E-2</v>
      </c>
      <c r="K57" s="7">
        <f t="shared" si="4"/>
        <v>9.2180760758282332E-4</v>
      </c>
      <c r="L57" s="8">
        <f t="shared" si="5"/>
        <v>1324.2987514925237</v>
      </c>
      <c r="M57" s="4">
        <f t="shared" si="6"/>
        <v>-1214.5932364619089</v>
      </c>
      <c r="N57" s="8">
        <f t="shared" si="7"/>
        <v>1796.9429354500003</v>
      </c>
      <c r="O57" s="8">
        <f t="shared" si="8"/>
        <v>-42.525788646454835</v>
      </c>
    </row>
    <row r="58" spans="1:15" x14ac:dyDescent="0.25">
      <c r="A58" s="2">
        <v>16950000</v>
      </c>
      <c r="B58" s="2">
        <v>0.95877915599999997</v>
      </c>
      <c r="C58" s="2">
        <v>-3.6590136000000002E-2</v>
      </c>
      <c r="D58" s="2">
        <v>4.0167886E-2</v>
      </c>
      <c r="E58" s="9">
        <v>3.4700999999999999E-5</v>
      </c>
      <c r="G58" s="3">
        <f t="shared" si="0"/>
        <v>-16.920000000000002</v>
      </c>
      <c r="H58" s="7">
        <f t="shared" si="1"/>
        <v>0.95947710135915731</v>
      </c>
      <c r="I58" s="7">
        <f t="shared" si="2"/>
        <v>-3.8144746440368235E-2</v>
      </c>
      <c r="J58" s="7">
        <f t="shared" si="3"/>
        <v>4.0167900989078291E-2</v>
      </c>
      <c r="K58" s="7">
        <f t="shared" si="4"/>
        <v>8.6389887103597044E-4</v>
      </c>
      <c r="L58" s="8">
        <f t="shared" si="5"/>
        <v>1306.8432466028621</v>
      </c>
      <c r="M58" s="4">
        <f t="shared" si="6"/>
        <v>-1204.4168460956344</v>
      </c>
      <c r="N58" s="8">
        <f t="shared" si="7"/>
        <v>1777.2054496738549</v>
      </c>
      <c r="O58" s="8">
        <f t="shared" si="8"/>
        <v>-42.664379946079833</v>
      </c>
    </row>
    <row r="59" spans="1:15" x14ac:dyDescent="0.25">
      <c r="A59" s="2">
        <v>17240000</v>
      </c>
      <c r="B59" s="2">
        <v>0.95858538100000001</v>
      </c>
      <c r="C59" s="2">
        <v>-3.7691007999999998E-2</v>
      </c>
      <c r="D59" s="2">
        <v>4.0108724999999998E-2</v>
      </c>
      <c r="E59" s="9">
        <v>-1.9046999999999999E-5</v>
      </c>
      <c r="G59" s="3">
        <f t="shared" si="0"/>
        <v>-16.95</v>
      </c>
      <c r="H59" s="7">
        <f t="shared" si="1"/>
        <v>0.95932608885142456</v>
      </c>
      <c r="I59" s="7">
        <f t="shared" si="2"/>
        <v>-3.929916219695969E-2</v>
      </c>
      <c r="J59" s="7">
        <f t="shared" si="3"/>
        <v>4.0108729522559471E-2</v>
      </c>
      <c r="K59" s="7">
        <f t="shared" si="4"/>
        <v>-4.7488416967144694E-4</v>
      </c>
      <c r="L59" s="8">
        <f t="shared" si="5"/>
        <v>1270.7107216587392</v>
      </c>
      <c r="M59" s="4">
        <f t="shared" si="6"/>
        <v>-1201.9648997791205</v>
      </c>
      <c r="N59" s="8">
        <f t="shared" si="7"/>
        <v>1749.1213103840187</v>
      </c>
      <c r="O59" s="8">
        <f t="shared" si="8"/>
        <v>-43.407461524906651</v>
      </c>
    </row>
    <row r="60" spans="1:15" x14ac:dyDescent="0.25">
      <c r="A60" s="2">
        <v>17530000</v>
      </c>
      <c r="B60" s="2">
        <v>0.95867645700000004</v>
      </c>
      <c r="C60" s="2">
        <v>-3.8102701000000003E-2</v>
      </c>
      <c r="D60" s="2">
        <v>4.0165618E-2</v>
      </c>
      <c r="E60" s="9">
        <v>7.7043000000000001E-5</v>
      </c>
      <c r="G60" s="3">
        <f t="shared" si="0"/>
        <v>-16.93</v>
      </c>
      <c r="H60" s="7">
        <f t="shared" si="1"/>
        <v>0.95943335622103965</v>
      </c>
      <c r="I60" s="7">
        <f t="shared" si="2"/>
        <v>-3.9724201463083503E-2</v>
      </c>
      <c r="J60" s="7">
        <f t="shared" si="3"/>
        <v>4.0165691889294933E-2</v>
      </c>
      <c r="K60" s="7">
        <f t="shared" si="4"/>
        <v>1.9181307135318682E-3</v>
      </c>
      <c r="L60" s="8">
        <f t="shared" si="5"/>
        <v>1257.9342776091921</v>
      </c>
      <c r="M60" s="4">
        <f t="shared" si="6"/>
        <v>-1205.9911878174166</v>
      </c>
      <c r="N60" s="8">
        <f t="shared" si="7"/>
        <v>1742.6455152662077</v>
      </c>
      <c r="O60" s="8">
        <f t="shared" si="8"/>
        <v>-43.792301516464541</v>
      </c>
    </row>
    <row r="61" spans="1:15" x14ac:dyDescent="0.25">
      <c r="A61" s="2">
        <v>17820000</v>
      </c>
      <c r="B61" s="2">
        <v>0.95841437500000004</v>
      </c>
      <c r="C61" s="2">
        <v>-3.9272426999999999E-2</v>
      </c>
      <c r="D61" s="2">
        <v>4.0175325999999997E-2</v>
      </c>
      <c r="E61" s="2">
        <v>1.1715899999999999E-4</v>
      </c>
      <c r="G61" s="3">
        <f t="shared" si="0"/>
        <v>-16.95</v>
      </c>
      <c r="H61" s="7">
        <f t="shared" si="1"/>
        <v>0.95921866001924239</v>
      </c>
      <c r="I61" s="7">
        <f t="shared" si="2"/>
        <v>-4.0953547603710776E-2</v>
      </c>
      <c r="J61" s="7">
        <f t="shared" si="3"/>
        <v>4.0175496828758164E-2</v>
      </c>
      <c r="K61" s="7">
        <f t="shared" si="4"/>
        <v>2.9161846225694674E-3</v>
      </c>
      <c r="L61" s="8">
        <f t="shared" si="5"/>
        <v>1221.0756173329057</v>
      </c>
      <c r="M61" s="4">
        <f t="shared" si="6"/>
        <v>-1200.3721091888488</v>
      </c>
      <c r="N61" s="8">
        <f t="shared" si="7"/>
        <v>1712.2846912133029</v>
      </c>
      <c r="O61" s="8">
        <f t="shared" si="8"/>
        <v>-44.510129944009435</v>
      </c>
    </row>
    <row r="62" spans="1:15" x14ac:dyDescent="0.25">
      <c r="A62" s="2">
        <v>18110000</v>
      </c>
      <c r="B62" s="2">
        <v>0.95868021199999998</v>
      </c>
      <c r="C62" s="2">
        <v>-3.9534228999999997E-2</v>
      </c>
      <c r="D62" s="2">
        <v>4.0243714999999999E-2</v>
      </c>
      <c r="E62" s="9">
        <v>4.0970999999999998E-5</v>
      </c>
      <c r="G62" s="3">
        <f t="shared" si="0"/>
        <v>-16.899999999999999</v>
      </c>
      <c r="H62" s="7">
        <f t="shared" si="1"/>
        <v>0.95949502559575006</v>
      </c>
      <c r="I62" s="7">
        <f t="shared" si="2"/>
        <v>-4.12148293773184E-2</v>
      </c>
      <c r="J62" s="7">
        <f t="shared" si="3"/>
        <v>4.0243735855708847E-2</v>
      </c>
      <c r="K62" s="7">
        <f t="shared" si="4"/>
        <v>1.0180716627411126E-3</v>
      </c>
      <c r="L62" s="8">
        <f t="shared" si="5"/>
        <v>1213.4938351864589</v>
      </c>
      <c r="M62" s="4">
        <f t="shared" si="6"/>
        <v>-1208.8942620022501</v>
      </c>
      <c r="N62" s="8">
        <f t="shared" si="7"/>
        <v>1712.8901379649274</v>
      </c>
      <c r="O62" s="8">
        <f t="shared" si="8"/>
        <v>-44.891208260720134</v>
      </c>
    </row>
    <row r="63" spans="1:15" x14ac:dyDescent="0.25">
      <c r="A63" s="2">
        <v>18400000</v>
      </c>
      <c r="B63" s="2">
        <v>0.95884537599999997</v>
      </c>
      <c r="C63" s="2">
        <v>-4.0193489999999998E-2</v>
      </c>
      <c r="D63" s="2">
        <v>4.0165156E-2</v>
      </c>
      <c r="E63" s="9">
        <v>1.02551E-4</v>
      </c>
      <c r="G63" s="3">
        <f t="shared" si="0"/>
        <v>-16.899999999999999</v>
      </c>
      <c r="H63" s="7">
        <f t="shared" si="1"/>
        <v>0.95968743438421722</v>
      </c>
      <c r="I63" s="7">
        <f t="shared" si="2"/>
        <v>-4.1894108792806653E-2</v>
      </c>
      <c r="J63" s="7">
        <f t="shared" si="3"/>
        <v>4.016528691808309E-2</v>
      </c>
      <c r="K63" s="7">
        <f t="shared" si="4"/>
        <v>2.5532274082938674E-3</v>
      </c>
      <c r="L63" s="8">
        <f t="shared" si="5"/>
        <v>1193.6352839895412</v>
      </c>
      <c r="M63" s="4">
        <f t="shared" si="6"/>
        <v>-1214.5911562861224</v>
      </c>
      <c r="N63" s="8">
        <f t="shared" si="7"/>
        <v>1702.9377170387777</v>
      </c>
      <c r="O63" s="8">
        <f t="shared" si="8"/>
        <v>-45.49856305629347</v>
      </c>
    </row>
    <row r="64" spans="1:15" x14ac:dyDescent="0.25">
      <c r="A64" s="2">
        <v>18690000</v>
      </c>
      <c r="B64" s="2">
        <v>0.95869225199999997</v>
      </c>
      <c r="C64" s="2">
        <v>-4.0707963999999999E-2</v>
      </c>
      <c r="D64" s="2">
        <v>4.0184322000000001E-2</v>
      </c>
      <c r="E64" s="9">
        <v>4.5896999999999998E-5</v>
      </c>
      <c r="G64" s="3">
        <f t="shared" si="0"/>
        <v>-16.91</v>
      </c>
      <c r="H64" s="7">
        <f t="shared" si="1"/>
        <v>0.95955613299997022</v>
      </c>
      <c r="I64" s="7">
        <f t="shared" si="2"/>
        <v>-4.2436480114245487E-2</v>
      </c>
      <c r="J64" s="7">
        <f t="shared" si="3"/>
        <v>4.0184348210892916E-2</v>
      </c>
      <c r="K64" s="7">
        <f t="shared" si="4"/>
        <v>1.1421613643737547E-3</v>
      </c>
      <c r="L64" s="8">
        <f t="shared" si="5"/>
        <v>1178.1295186822083</v>
      </c>
      <c r="M64" s="4">
        <f t="shared" si="6"/>
        <v>-1210.2972118899472</v>
      </c>
      <c r="N64" s="8">
        <f t="shared" si="7"/>
        <v>1689.0259038567058</v>
      </c>
      <c r="O64" s="8">
        <f t="shared" si="8"/>
        <v>-45.771621589639494</v>
      </c>
    </row>
    <row r="65" spans="1:15" x14ac:dyDescent="0.25">
      <c r="A65" s="2">
        <v>18980000</v>
      </c>
      <c r="B65" s="2">
        <v>0.95862263400000003</v>
      </c>
      <c r="C65" s="2">
        <v>-4.1198513999999999E-2</v>
      </c>
      <c r="D65" s="2">
        <v>4.0188476000000001E-2</v>
      </c>
      <c r="E65" s="9">
        <v>1.9709999999999998E-6</v>
      </c>
      <c r="G65" s="3">
        <f t="shared" si="0"/>
        <v>-16.91</v>
      </c>
      <c r="H65" s="7">
        <f t="shared" si="1"/>
        <v>0.95950751532903911</v>
      </c>
      <c r="I65" s="7">
        <f t="shared" si="2"/>
        <v>-4.2950349814755956E-2</v>
      </c>
      <c r="J65" s="7">
        <f t="shared" si="3"/>
        <v>4.0188476048332769E-2</v>
      </c>
      <c r="K65" s="7">
        <f t="shared" si="4"/>
        <v>4.9043909961146931E-5</v>
      </c>
      <c r="L65" s="8">
        <f t="shared" si="5"/>
        <v>1163.6246196936249</v>
      </c>
      <c r="M65" s="4">
        <f t="shared" si="6"/>
        <v>-1208.378776096878</v>
      </c>
      <c r="N65" s="8">
        <f t="shared" si="7"/>
        <v>1677.558202292402</v>
      </c>
      <c r="O65" s="8">
        <f t="shared" si="8"/>
        <v>-46.080909103614253</v>
      </c>
    </row>
    <row r="66" spans="1:15" x14ac:dyDescent="0.25">
      <c r="A66" s="2">
        <v>19270000</v>
      </c>
      <c r="B66" s="2">
        <v>0.95860850799999997</v>
      </c>
      <c r="C66" s="2">
        <v>-4.1357636000000003E-2</v>
      </c>
      <c r="D66" s="2">
        <v>4.0244716999999999E-2</v>
      </c>
      <c r="E66" s="9">
        <v>3.4987000000000002E-5</v>
      </c>
      <c r="G66" s="3">
        <f t="shared" si="0"/>
        <v>-16.899999999999999</v>
      </c>
      <c r="H66" s="7">
        <f t="shared" si="1"/>
        <v>0.95950024787151278</v>
      </c>
      <c r="I66" s="7">
        <f t="shared" si="2"/>
        <v>-4.3116667421244106E-2</v>
      </c>
      <c r="J66" s="7">
        <f t="shared" si="3"/>
        <v>4.0244732208082314E-2</v>
      </c>
      <c r="K66" s="7">
        <f t="shared" si="4"/>
        <v>8.6935612408059546E-4</v>
      </c>
      <c r="L66" s="8">
        <f t="shared" si="5"/>
        <v>1158.9661812495174</v>
      </c>
      <c r="M66" s="4">
        <f t="shared" si="6"/>
        <v>-1207.9773123526818</v>
      </c>
      <c r="N66" s="8">
        <f t="shared" si="7"/>
        <v>1674.0405599742498</v>
      </c>
      <c r="O66" s="8">
        <f t="shared" si="8"/>
        <v>-46.186225921593369</v>
      </c>
    </row>
    <row r="67" spans="1:15" x14ac:dyDescent="0.25">
      <c r="A67" s="2">
        <v>19560000</v>
      </c>
      <c r="B67" s="2">
        <v>0.95819467300000005</v>
      </c>
      <c r="C67" s="2">
        <v>-4.2391753999999997E-2</v>
      </c>
      <c r="D67" s="2">
        <v>4.0236572999999998E-2</v>
      </c>
      <c r="E67" s="9">
        <v>6.0236999999999999E-5</v>
      </c>
      <c r="G67" s="3">
        <f t="shared" si="0"/>
        <v>-16.940000000000001</v>
      </c>
      <c r="H67" s="7">
        <f t="shared" si="1"/>
        <v>0.95913194721726036</v>
      </c>
      <c r="I67" s="7">
        <f t="shared" si="2"/>
        <v>-4.4212444476024321E-2</v>
      </c>
      <c r="J67" s="7">
        <f t="shared" si="3"/>
        <v>4.023661808950272E-2</v>
      </c>
      <c r="K67" s="7">
        <f t="shared" si="4"/>
        <v>1.4970697181040308E-3</v>
      </c>
      <c r="L67" s="8">
        <f t="shared" si="5"/>
        <v>1129.3602408290276</v>
      </c>
      <c r="M67" s="4">
        <f t="shared" si="6"/>
        <v>-1195.9037949064452</v>
      </c>
      <c r="N67" s="8">
        <f t="shared" si="7"/>
        <v>1644.8831083809735</v>
      </c>
      <c r="O67" s="8">
        <f t="shared" si="8"/>
        <v>-46.639222228946082</v>
      </c>
    </row>
    <row r="68" spans="1:15" x14ac:dyDescent="0.25">
      <c r="A68" s="2">
        <v>19850000</v>
      </c>
      <c r="B68" s="2">
        <v>0.958142995</v>
      </c>
      <c r="C68" s="2">
        <v>-4.3412766999999998E-2</v>
      </c>
      <c r="D68" s="2">
        <v>4.0235123999999997E-2</v>
      </c>
      <c r="E68" s="9">
        <v>-1.9014000000000001E-5</v>
      </c>
      <c r="G68" s="3">
        <f t="shared" ref="G68:G131" si="9">ROUND(10*LOG10((IMABS(COMPLEX(D68,E68)))^2/(1-(IMABS(COMPLEX(B68,C68)))^2)),2)</f>
        <v>-16.940000000000001</v>
      </c>
      <c r="H68" s="7">
        <f t="shared" ref="H68:H131" si="10">IMABS(COMPLEX(B68,C68))</f>
        <v>0.9591259913098833</v>
      </c>
      <c r="I68" s="7">
        <f t="shared" ref="I68:I131" si="11">IMARGUMENT(COMPLEX(B68,C68))</f>
        <v>-4.5278310195628904E-2</v>
      </c>
      <c r="J68" s="7">
        <f t="shared" ref="J68:J131" si="12">IMABS(COMPLEX(D68,E68))</f>
        <v>4.0235128492743397E-2</v>
      </c>
      <c r="K68" s="7">
        <f t="shared" ref="K68:K131" si="13">IMARGUMENT(COMPLEX(D68,E68))</f>
        <v>-4.7257213832793877E-4</v>
      </c>
      <c r="L68" s="8">
        <f t="shared" ref="L68:L131" si="14">50*(1-H68^2)/(1 + H68^2-(2*H68*COS(I68)))</f>
        <v>1100.9683875441617</v>
      </c>
      <c r="M68" s="4">
        <f t="shared" ref="M68:M131" si="15">2*50*H68*SIN(I68)/(1 + H68^2 - 2*H68*COS(I68))</f>
        <v>-1193.7481535723905</v>
      </c>
      <c r="N68" s="8">
        <f t="shared" ref="N68:N131" si="16">IMABS(COMPLEX(L68,M68))</f>
        <v>1623.9353572507368</v>
      </c>
      <c r="O68" s="8">
        <f t="shared" ref="O68:O131" si="17">DEGREES((IMARGUMENT(COMPLEX(L68,M68))))</f>
        <v>-47.315316538270785</v>
      </c>
    </row>
    <row r="69" spans="1:15" x14ac:dyDescent="0.25">
      <c r="A69" s="2">
        <v>20140000</v>
      </c>
      <c r="B69" s="2">
        <v>0.958173155</v>
      </c>
      <c r="C69" s="2">
        <v>-4.3634772000000002E-2</v>
      </c>
      <c r="D69" s="2">
        <v>4.0237679999999998E-2</v>
      </c>
      <c r="E69" s="9">
        <v>6.6109E-5</v>
      </c>
      <c r="G69" s="3">
        <f t="shared" si="9"/>
        <v>-16.940000000000001</v>
      </c>
      <c r="H69" s="7">
        <f t="shared" si="10"/>
        <v>0.95916619430114713</v>
      </c>
      <c r="I69" s="7">
        <f t="shared" si="11"/>
        <v>-4.5508105976388047E-2</v>
      </c>
      <c r="J69" s="7">
        <f t="shared" si="12"/>
        <v>4.0237734307267854E-2</v>
      </c>
      <c r="K69" s="7">
        <f t="shared" si="13"/>
        <v>1.6429610384309568E-3</v>
      </c>
      <c r="L69" s="8">
        <f t="shared" si="14"/>
        <v>1094.8499670249271</v>
      </c>
      <c r="M69" s="4">
        <f t="shared" si="15"/>
        <v>-1194.3350564772488</v>
      </c>
      <c r="N69" s="8">
        <f t="shared" si="16"/>
        <v>1620.2261192268829</v>
      </c>
      <c r="O69" s="8">
        <f t="shared" si="17"/>
        <v>-47.488436385657977</v>
      </c>
    </row>
    <row r="70" spans="1:15" x14ac:dyDescent="0.25">
      <c r="A70" s="2">
        <v>20430000</v>
      </c>
      <c r="B70" s="2">
        <v>0.95810085499999997</v>
      </c>
      <c r="C70" s="2">
        <v>-4.4092821999999997E-2</v>
      </c>
      <c r="D70" s="2">
        <v>4.0273729000000001E-2</v>
      </c>
      <c r="E70" s="9">
        <v>1.2741E-5</v>
      </c>
      <c r="G70" s="3">
        <f t="shared" si="9"/>
        <v>-16.940000000000001</v>
      </c>
      <c r="H70" s="7">
        <f t="shared" si="10"/>
        <v>0.95911491767340085</v>
      </c>
      <c r="I70" s="7">
        <f t="shared" si="11"/>
        <v>-4.5988616584283479E-2</v>
      </c>
      <c r="J70" s="7">
        <f t="shared" si="12"/>
        <v>4.0273731015371815E-2</v>
      </c>
      <c r="K70" s="7">
        <f t="shared" si="13"/>
        <v>3.1636006625918749E-4</v>
      </c>
      <c r="L70" s="8">
        <f t="shared" si="14"/>
        <v>1082.4964642174307</v>
      </c>
      <c r="M70" s="4">
        <f t="shared" si="15"/>
        <v>-1191.7895940923956</v>
      </c>
      <c r="N70" s="8">
        <f t="shared" si="16"/>
        <v>1610.0189538108441</v>
      </c>
      <c r="O70" s="8">
        <f t="shared" si="17"/>
        <v>-47.751290341267136</v>
      </c>
    </row>
    <row r="71" spans="1:15" x14ac:dyDescent="0.25">
      <c r="A71" s="2">
        <v>20720000</v>
      </c>
      <c r="B71" s="2">
        <v>0.95817720799999995</v>
      </c>
      <c r="C71" s="2">
        <v>-4.5023936000000001E-2</v>
      </c>
      <c r="D71" s="2">
        <v>4.0299612999999998E-2</v>
      </c>
      <c r="E71" s="9">
        <v>5.5413E-5</v>
      </c>
      <c r="G71" s="3">
        <f t="shared" si="9"/>
        <v>-16.920000000000002</v>
      </c>
      <c r="H71" s="7">
        <f t="shared" si="10"/>
        <v>0.9592344430552977</v>
      </c>
      <c r="I71" s="7">
        <f t="shared" si="11"/>
        <v>-4.6954615628622812E-2</v>
      </c>
      <c r="J71" s="7">
        <f t="shared" si="12"/>
        <v>4.0299651097129095E-2</v>
      </c>
      <c r="K71" s="7">
        <f t="shared" si="13"/>
        <v>1.3750247447042309E-3</v>
      </c>
      <c r="L71" s="8">
        <f t="shared" si="14"/>
        <v>1057.5069185313557</v>
      </c>
      <c r="M71" s="4">
        <f t="shared" si="15"/>
        <v>-1192.2762263101174</v>
      </c>
      <c r="N71" s="8">
        <f t="shared" si="16"/>
        <v>1593.6886404081547</v>
      </c>
      <c r="O71" s="8">
        <f t="shared" si="17"/>
        <v>-48.428106483160562</v>
      </c>
    </row>
    <row r="72" spans="1:15" x14ac:dyDescent="0.25">
      <c r="A72" s="2">
        <v>21010000</v>
      </c>
      <c r="B72" s="2">
        <v>0.95797145299999997</v>
      </c>
      <c r="C72" s="2">
        <v>-4.5609179E-2</v>
      </c>
      <c r="D72" s="2">
        <v>4.0234777999999999E-2</v>
      </c>
      <c r="E72" s="9">
        <v>4.1807000000000001E-5</v>
      </c>
      <c r="G72" s="3">
        <f t="shared" si="9"/>
        <v>-16.95</v>
      </c>
      <c r="H72" s="7">
        <f t="shared" si="10"/>
        <v>0.95905656870279832</v>
      </c>
      <c r="I72" s="7">
        <f t="shared" si="11"/>
        <v>-4.757424081038119E-2</v>
      </c>
      <c r="J72" s="7">
        <f t="shared" si="12"/>
        <v>4.0234799720323365E-2</v>
      </c>
      <c r="K72" s="7">
        <f t="shared" si="13"/>
        <v>1.039075820275643E-3</v>
      </c>
      <c r="L72" s="8">
        <f t="shared" si="14"/>
        <v>1042.6166227515246</v>
      </c>
      <c r="M72" s="4">
        <f t="shared" si="15"/>
        <v>-1185.7023542938532</v>
      </c>
      <c r="N72" s="8">
        <f t="shared" si="16"/>
        <v>1578.9045237175567</v>
      </c>
      <c r="O72" s="8">
        <f t="shared" si="17"/>
        <v>-48.674055956296961</v>
      </c>
    </row>
    <row r="73" spans="1:15" x14ac:dyDescent="0.25">
      <c r="A73" s="2">
        <v>21300000</v>
      </c>
      <c r="B73" s="2">
        <v>0.95807224499999999</v>
      </c>
      <c r="C73" s="2">
        <v>-4.6406126999999998E-2</v>
      </c>
      <c r="D73" s="2">
        <v>4.0234605999999999E-2</v>
      </c>
      <c r="E73" s="9">
        <v>3.1644999999999999E-5</v>
      </c>
      <c r="G73" s="3">
        <f t="shared" si="9"/>
        <v>-16.940000000000001</v>
      </c>
      <c r="H73" s="7">
        <f t="shared" si="10"/>
        <v>0.95919547291596419</v>
      </c>
      <c r="I73" s="7">
        <f t="shared" si="11"/>
        <v>-4.8399154103173851E-2</v>
      </c>
      <c r="J73" s="7">
        <f t="shared" si="12"/>
        <v>4.0234618444584022E-2</v>
      </c>
      <c r="K73" s="7">
        <f t="shared" si="13"/>
        <v>7.8651182702750273E-4</v>
      </c>
      <c r="L73" s="8">
        <f t="shared" si="14"/>
        <v>1021.9194006957721</v>
      </c>
      <c r="M73" s="4">
        <f t="shared" si="15"/>
        <v>-1186.4128628506805</v>
      </c>
      <c r="N73" s="8">
        <f t="shared" si="16"/>
        <v>1565.8527206145372</v>
      </c>
      <c r="O73" s="8">
        <f t="shared" si="17"/>
        <v>-49.259960444950721</v>
      </c>
    </row>
    <row r="74" spans="1:15" x14ac:dyDescent="0.25">
      <c r="A74" s="2">
        <v>21590000</v>
      </c>
      <c r="B74" s="2">
        <v>0.95833992899999998</v>
      </c>
      <c r="C74" s="2">
        <v>-4.6582079999999998E-2</v>
      </c>
      <c r="D74" s="2">
        <v>4.0346137999999997E-2</v>
      </c>
      <c r="E74" s="9">
        <v>3.6055E-5</v>
      </c>
      <c r="G74" s="3">
        <f t="shared" si="9"/>
        <v>-16.88</v>
      </c>
      <c r="H74" s="7">
        <f t="shared" si="10"/>
        <v>0.95947136991827509</v>
      </c>
      <c r="I74" s="7">
        <f t="shared" si="11"/>
        <v>-4.856882705162352E-2</v>
      </c>
      <c r="J74" s="7">
        <f t="shared" si="12"/>
        <v>4.0346154110126396E-2</v>
      </c>
      <c r="K74" s="7">
        <f t="shared" si="13"/>
        <v>8.9364167648990894E-4</v>
      </c>
      <c r="L74" s="8">
        <f t="shared" si="14"/>
        <v>1016.7158187170847</v>
      </c>
      <c r="M74" s="4">
        <f t="shared" si="15"/>
        <v>-1192.7450052772299</v>
      </c>
      <c r="N74" s="8">
        <f t="shared" si="16"/>
        <v>1567.2752482073215</v>
      </c>
      <c r="O74" s="8">
        <f t="shared" si="17"/>
        <v>-49.555170576121043</v>
      </c>
    </row>
    <row r="75" spans="1:15" x14ac:dyDescent="0.25">
      <c r="A75" s="2">
        <v>21880000</v>
      </c>
      <c r="B75" s="2">
        <v>0.95818513599999999</v>
      </c>
      <c r="C75" s="2">
        <v>-4.7188147E-2</v>
      </c>
      <c r="D75" s="2">
        <v>4.0336391999999999E-2</v>
      </c>
      <c r="E75" s="9">
        <v>7.4460000000000004E-6</v>
      </c>
      <c r="G75" s="3">
        <f t="shared" si="9"/>
        <v>-16.899999999999999</v>
      </c>
      <c r="H75" s="7">
        <f t="shared" si="10"/>
        <v>0.95934637960886271</v>
      </c>
      <c r="I75" s="7">
        <f t="shared" si="11"/>
        <v>-4.9207665659999344E-2</v>
      </c>
      <c r="J75" s="7">
        <f t="shared" si="12"/>
        <v>4.033639268725675E-2</v>
      </c>
      <c r="K75" s="7">
        <f t="shared" si="13"/>
        <v>1.8459756924770856E-4</v>
      </c>
      <c r="L75" s="8">
        <f t="shared" si="14"/>
        <v>1001.8922620842214</v>
      </c>
      <c r="M75" s="4">
        <f t="shared" si="15"/>
        <v>-1187.0622535420107</v>
      </c>
      <c r="N75" s="8">
        <f t="shared" si="16"/>
        <v>1553.352792706303</v>
      </c>
      <c r="O75" s="8">
        <f t="shared" si="17"/>
        <v>-49.835303834461236</v>
      </c>
    </row>
    <row r="76" spans="1:15" x14ac:dyDescent="0.25">
      <c r="A76" s="2">
        <v>22170000</v>
      </c>
      <c r="B76" s="2">
        <v>0.95828634499999998</v>
      </c>
      <c r="C76" s="2">
        <v>-4.8163193999999999E-2</v>
      </c>
      <c r="D76" s="2">
        <v>4.0237043E-2</v>
      </c>
      <c r="E76" s="9">
        <v>-9.7155000000000001E-5</v>
      </c>
      <c r="G76" s="3">
        <f t="shared" si="9"/>
        <v>-16.899999999999999</v>
      </c>
      <c r="H76" s="7">
        <f t="shared" si="10"/>
        <v>0.95949591571290216</v>
      </c>
      <c r="I76" s="7">
        <f t="shared" si="11"/>
        <v>-5.021745491632236E-2</v>
      </c>
      <c r="J76" s="7">
        <f t="shared" si="12"/>
        <v>4.023716029341378E-2</v>
      </c>
      <c r="K76" s="7">
        <f t="shared" si="13"/>
        <v>-2.4145614078032065E-3</v>
      </c>
      <c r="L76" s="8">
        <f t="shared" si="14"/>
        <v>977.50021376866607</v>
      </c>
      <c r="M76" s="4">
        <f t="shared" si="15"/>
        <v>-1186.3667216594115</v>
      </c>
      <c r="N76" s="8">
        <f t="shared" si="16"/>
        <v>1537.1963655235083</v>
      </c>
      <c r="O76" s="8">
        <f t="shared" si="17"/>
        <v>-50.513374924859207</v>
      </c>
    </row>
    <row r="77" spans="1:15" x14ac:dyDescent="0.25">
      <c r="A77" s="2">
        <v>22460000</v>
      </c>
      <c r="B77" s="2">
        <v>0.95804065400000005</v>
      </c>
      <c r="C77" s="2">
        <v>-4.8658803E-2</v>
      </c>
      <c r="D77" s="2">
        <v>4.0291685000000001E-2</v>
      </c>
      <c r="E77" s="9">
        <v>-3.2999999999999998E-8</v>
      </c>
      <c r="G77" s="3">
        <f t="shared" si="9"/>
        <v>-16.920000000000002</v>
      </c>
      <c r="H77" s="7">
        <f t="shared" si="10"/>
        <v>0.95927554635054713</v>
      </c>
      <c r="I77" s="7">
        <f t="shared" si="11"/>
        <v>-5.0746309255439506E-2</v>
      </c>
      <c r="J77" s="7">
        <f t="shared" si="12"/>
        <v>4.0291685000013511E-2</v>
      </c>
      <c r="K77" s="7">
        <f t="shared" si="13"/>
        <v>-8.1902754873598904E-7</v>
      </c>
      <c r="L77" s="8">
        <f t="shared" si="14"/>
        <v>966.39157377680124</v>
      </c>
      <c r="M77" s="4">
        <f t="shared" si="15"/>
        <v>-1178.6741709288178</v>
      </c>
      <c r="N77" s="8">
        <f t="shared" si="16"/>
        <v>1524.1999458999937</v>
      </c>
      <c r="O77" s="8">
        <f t="shared" si="17"/>
        <v>-50.651771726805457</v>
      </c>
    </row>
    <row r="78" spans="1:15" x14ac:dyDescent="0.25">
      <c r="A78" s="2">
        <v>22750000</v>
      </c>
      <c r="B78" s="2">
        <v>0.95784199199999998</v>
      </c>
      <c r="C78" s="2">
        <v>-4.9472171000000002E-2</v>
      </c>
      <c r="D78" s="2">
        <v>4.028996E-2</v>
      </c>
      <c r="E78" s="9">
        <v>-2.9164000000000001E-5</v>
      </c>
      <c r="G78" s="3">
        <f t="shared" si="9"/>
        <v>-16.93</v>
      </c>
      <c r="H78" s="7">
        <f t="shared" si="10"/>
        <v>0.95911875038598904</v>
      </c>
      <c r="I78" s="7">
        <f t="shared" si="11"/>
        <v>-5.1603761030206155E-2</v>
      </c>
      <c r="J78" s="7">
        <f t="shared" si="12"/>
        <v>4.0289970555220017E-2</v>
      </c>
      <c r="K78" s="7">
        <f t="shared" si="13"/>
        <v>-7.2385266469323761E-4</v>
      </c>
      <c r="L78" s="8">
        <f t="shared" si="14"/>
        <v>947.87148358427942</v>
      </c>
      <c r="M78" s="4">
        <f t="shared" si="15"/>
        <v>-1170.9962356832661</v>
      </c>
      <c r="N78" s="8">
        <f t="shared" si="16"/>
        <v>1506.5498774938221</v>
      </c>
      <c r="O78" s="8">
        <f t="shared" si="17"/>
        <v>-51.011307165928834</v>
      </c>
    </row>
    <row r="79" spans="1:15" x14ac:dyDescent="0.25">
      <c r="A79" s="2">
        <v>23040000</v>
      </c>
      <c r="B79" s="2">
        <v>0.95768004600000001</v>
      </c>
      <c r="C79" s="2">
        <v>-5.0198766999999998E-2</v>
      </c>
      <c r="D79" s="2">
        <v>4.0400738999999998E-2</v>
      </c>
      <c r="E79" s="9">
        <v>2.9062999999999999E-5</v>
      </c>
      <c r="G79" s="3">
        <f t="shared" si="9"/>
        <v>-16.920000000000002</v>
      </c>
      <c r="H79" s="7">
        <f t="shared" si="10"/>
        <v>0.95899477929490429</v>
      </c>
      <c r="I79" s="7">
        <f t="shared" si="11"/>
        <v>-5.2369127195446737E-2</v>
      </c>
      <c r="J79" s="7">
        <f t="shared" si="12"/>
        <v>4.0400749453495165E-2</v>
      </c>
      <c r="K79" s="7">
        <f t="shared" si="13"/>
        <v>7.1936790529320341E-4</v>
      </c>
      <c r="L79" s="8">
        <f t="shared" si="14"/>
        <v>931.69769384298638</v>
      </c>
      <c r="M79" s="4">
        <f t="shared" si="15"/>
        <v>-1164.4628393892224</v>
      </c>
      <c r="N79" s="8">
        <f t="shared" si="16"/>
        <v>1491.3196495154027</v>
      </c>
      <c r="O79" s="8">
        <f t="shared" si="17"/>
        <v>-51.336368999261246</v>
      </c>
    </row>
    <row r="80" spans="1:15" x14ac:dyDescent="0.25">
      <c r="A80" s="2">
        <v>23330000</v>
      </c>
      <c r="B80" s="2">
        <v>0.95806884699999995</v>
      </c>
      <c r="C80" s="2">
        <v>-5.0957365999999997E-2</v>
      </c>
      <c r="D80" s="2">
        <v>4.0383387E-2</v>
      </c>
      <c r="E80" s="9">
        <v>-1.0118100000000001E-4</v>
      </c>
      <c r="G80" s="3">
        <f t="shared" si="9"/>
        <v>-16.88</v>
      </c>
      <c r="H80" s="7">
        <f t="shared" si="10"/>
        <v>0.95942303950945829</v>
      </c>
      <c r="I80" s="7">
        <f t="shared" si="11"/>
        <v>-5.3137513171077108E-2</v>
      </c>
      <c r="J80" s="7">
        <f t="shared" si="12"/>
        <v>4.0383513754829826E-2</v>
      </c>
      <c r="K80" s="7">
        <f t="shared" si="13"/>
        <v>-2.5055052533548214E-3</v>
      </c>
      <c r="L80" s="8">
        <f t="shared" si="14"/>
        <v>912.8555466766046</v>
      </c>
      <c r="M80" s="4">
        <f t="shared" si="15"/>
        <v>-1170.122426567425</v>
      </c>
      <c r="N80" s="8">
        <f t="shared" si="16"/>
        <v>1484.0794258577582</v>
      </c>
      <c r="O80" s="8">
        <f t="shared" si="17"/>
        <v>-52.040896815412559</v>
      </c>
    </row>
    <row r="81" spans="1:15" x14ac:dyDescent="0.25">
      <c r="A81" s="2">
        <v>23620000</v>
      </c>
      <c r="B81" s="2">
        <v>0.95815354500000005</v>
      </c>
      <c r="C81" s="2">
        <v>-5.0850699999999999E-2</v>
      </c>
      <c r="D81" s="2">
        <v>4.0331602000000001E-2</v>
      </c>
      <c r="E81" s="9">
        <v>2.8789000000000002E-5</v>
      </c>
      <c r="G81" s="3">
        <f t="shared" si="9"/>
        <v>-16.88</v>
      </c>
      <c r="H81" s="7">
        <f t="shared" si="10"/>
        <v>0.9595019590842726</v>
      </c>
      <c r="I81" s="7">
        <f t="shared" si="11"/>
        <v>-5.3021813596719612E-2</v>
      </c>
      <c r="J81" s="7">
        <f t="shared" si="12"/>
        <v>4.0331612274900751E-2</v>
      </c>
      <c r="K81" s="7">
        <f t="shared" si="13"/>
        <v>7.1380737890021644E-4</v>
      </c>
      <c r="L81" s="8">
        <f t="shared" si="14"/>
        <v>914.8889062780587</v>
      </c>
      <c r="M81" s="4">
        <f t="shared" si="15"/>
        <v>-1172.5073559151842</v>
      </c>
      <c r="N81" s="8">
        <f t="shared" si="16"/>
        <v>1487.2105467975507</v>
      </c>
      <c r="O81" s="8">
        <f t="shared" si="17"/>
        <v>-52.035648267756521</v>
      </c>
    </row>
    <row r="82" spans="1:15" x14ac:dyDescent="0.25">
      <c r="A82" s="2">
        <v>23910000</v>
      </c>
      <c r="B82" s="2">
        <v>0.95779520200000001</v>
      </c>
      <c r="C82" s="2">
        <v>-5.1838532E-2</v>
      </c>
      <c r="D82" s="2">
        <v>4.0455671999999998E-2</v>
      </c>
      <c r="E82" s="9">
        <v>-7.0067999999999994E-5</v>
      </c>
      <c r="G82" s="3">
        <f t="shared" si="9"/>
        <v>-16.89</v>
      </c>
      <c r="H82" s="7">
        <f t="shared" si="10"/>
        <v>0.9591969987307799</v>
      </c>
      <c r="I82" s="7">
        <f t="shared" si="11"/>
        <v>-5.4070018556600395E-2</v>
      </c>
      <c r="J82" s="7">
        <f t="shared" si="12"/>
        <v>4.0455732677782609E-2</v>
      </c>
      <c r="K82" s="7">
        <f t="shared" si="13"/>
        <v>-1.7319680152311982E-3</v>
      </c>
      <c r="L82" s="8">
        <f t="shared" si="14"/>
        <v>894.50044212557259</v>
      </c>
      <c r="M82" s="4">
        <f t="shared" si="15"/>
        <v>-1160.0936081518628</v>
      </c>
      <c r="N82" s="8">
        <f t="shared" si="16"/>
        <v>1464.9055330080664</v>
      </c>
      <c r="O82" s="8">
        <f t="shared" si="17"/>
        <v>-52.365662101437565</v>
      </c>
    </row>
    <row r="83" spans="1:15" x14ac:dyDescent="0.25">
      <c r="A83" s="2">
        <v>24200000</v>
      </c>
      <c r="B83" s="2">
        <v>0.95758092399999994</v>
      </c>
      <c r="C83" s="2">
        <v>-5.1993462999999997E-2</v>
      </c>
      <c r="D83" s="2">
        <v>4.0335140999999998E-2</v>
      </c>
      <c r="E83" s="9">
        <v>-3.3105999999999998E-5</v>
      </c>
      <c r="G83" s="3">
        <f t="shared" si="9"/>
        <v>-16.940000000000001</v>
      </c>
      <c r="H83" s="7">
        <f t="shared" si="10"/>
        <v>0.95899142133985016</v>
      </c>
      <c r="I83" s="7">
        <f t="shared" si="11"/>
        <v>-5.4243414217477061E-2</v>
      </c>
      <c r="J83" s="7">
        <f t="shared" si="12"/>
        <v>4.0335154586255362E-2</v>
      </c>
      <c r="K83" s="7">
        <f t="shared" si="13"/>
        <v>-8.2077294748631661E-4</v>
      </c>
      <c r="L83" s="8">
        <f t="shared" si="14"/>
        <v>892.08126069214666</v>
      </c>
      <c r="M83" s="4">
        <f t="shared" si="15"/>
        <v>-1154.7179191453947</v>
      </c>
      <c r="N83" s="8">
        <f t="shared" si="16"/>
        <v>1459.171836513284</v>
      </c>
      <c r="O83" s="8">
        <f t="shared" si="17"/>
        <v>-52.311997500055362</v>
      </c>
    </row>
    <row r="84" spans="1:15" x14ac:dyDescent="0.25">
      <c r="A84" s="2">
        <v>24490000</v>
      </c>
      <c r="B84" s="2">
        <v>0.95801275900000005</v>
      </c>
      <c r="C84" s="2">
        <v>-5.2744414000000003E-2</v>
      </c>
      <c r="D84" s="2">
        <v>4.0359906000000001E-2</v>
      </c>
      <c r="E84" s="9">
        <v>1.8270999999999998E-5</v>
      </c>
      <c r="G84" s="3">
        <f t="shared" si="9"/>
        <v>-16.88</v>
      </c>
      <c r="H84" s="7">
        <f t="shared" si="10"/>
        <v>0.9594636103651849</v>
      </c>
      <c r="I84" s="7">
        <f t="shared" si="11"/>
        <v>-5.5000539170829588E-2</v>
      </c>
      <c r="J84" s="7">
        <f t="shared" si="12"/>
        <v>4.035991013565661E-2</v>
      </c>
      <c r="K84" s="7">
        <f t="shared" si="13"/>
        <v>4.5270171719067194E-4</v>
      </c>
      <c r="L84" s="8">
        <f t="shared" si="14"/>
        <v>873.83168122864311</v>
      </c>
      <c r="M84" s="4">
        <f t="shared" si="15"/>
        <v>-1160.5182788990471</v>
      </c>
      <c r="N84" s="8">
        <f t="shared" si="16"/>
        <v>1452.7162430349881</v>
      </c>
      <c r="O84" s="8">
        <f t="shared" si="17"/>
        <v>-53.021468400713445</v>
      </c>
    </row>
    <row r="85" spans="1:15" x14ac:dyDescent="0.25">
      <c r="A85" s="2">
        <v>24780000</v>
      </c>
      <c r="B85" s="2">
        <v>0.95738810299999999</v>
      </c>
      <c r="C85" s="2">
        <v>-5.3922269000000002E-2</v>
      </c>
      <c r="D85" s="2">
        <v>4.0414143E-2</v>
      </c>
      <c r="E85" s="9">
        <v>4.386E-6</v>
      </c>
      <c r="G85" s="3">
        <f t="shared" si="9"/>
        <v>-16.93</v>
      </c>
      <c r="H85" s="7">
        <f t="shared" si="10"/>
        <v>0.95890541288494502</v>
      </c>
      <c r="I85" s="7">
        <f t="shared" si="11"/>
        <v>-5.6262825639687285E-2</v>
      </c>
      <c r="J85" s="7">
        <f t="shared" si="12"/>
        <v>4.0414143237998308E-2</v>
      </c>
      <c r="K85" s="7">
        <f t="shared" si="13"/>
        <v>1.085263637232294E-4</v>
      </c>
      <c r="L85" s="8">
        <f t="shared" si="14"/>
        <v>852.14746971895431</v>
      </c>
      <c r="M85" s="4">
        <f t="shared" si="15"/>
        <v>-1141.6022745914095</v>
      </c>
      <c r="N85" s="8">
        <f t="shared" si="16"/>
        <v>1424.5739936909897</v>
      </c>
      <c r="O85" s="8">
        <f t="shared" si="17"/>
        <v>-53.260550236276579</v>
      </c>
    </row>
    <row r="86" spans="1:15" x14ac:dyDescent="0.25">
      <c r="A86" s="2">
        <v>25070000</v>
      </c>
      <c r="B86" s="2">
        <v>0.95779108999999996</v>
      </c>
      <c r="C86" s="2">
        <v>-5.4357129999999997E-2</v>
      </c>
      <c r="D86" s="2">
        <v>4.0372791999999998E-2</v>
      </c>
      <c r="E86" s="9">
        <v>2.8365999999999999E-5</v>
      </c>
      <c r="G86" s="3">
        <f t="shared" si="9"/>
        <v>-16.89</v>
      </c>
      <c r="H86" s="7">
        <f t="shared" si="10"/>
        <v>0.95933230408718373</v>
      </c>
      <c r="I86" s="7">
        <f t="shared" si="11"/>
        <v>-5.6691781995856012E-2</v>
      </c>
      <c r="J86" s="7">
        <f t="shared" si="12"/>
        <v>4.0372801965001384E-2</v>
      </c>
      <c r="K86" s="7">
        <f t="shared" si="13"/>
        <v>7.0260177528424573E-4</v>
      </c>
      <c r="L86" s="8">
        <f t="shared" si="14"/>
        <v>841.1809239605102</v>
      </c>
      <c r="M86" s="4">
        <f t="shared" si="15"/>
        <v>-1147.6732599169541</v>
      </c>
      <c r="N86" s="8">
        <f t="shared" si="16"/>
        <v>1422.9333288539756</v>
      </c>
      <c r="O86" s="8">
        <f t="shared" si="17"/>
        <v>-53.760648511601197</v>
      </c>
    </row>
    <row r="87" spans="1:15" x14ac:dyDescent="0.25">
      <c r="A87" s="2">
        <v>25360000</v>
      </c>
      <c r="B87" s="2">
        <v>0.95725762800000003</v>
      </c>
      <c r="C87" s="2">
        <v>-5.4700981000000003E-2</v>
      </c>
      <c r="D87" s="2">
        <v>4.0370090999999997E-2</v>
      </c>
      <c r="E87" s="9">
        <v>3.9852999999999999E-5</v>
      </c>
      <c r="G87" s="3">
        <f t="shared" si="9"/>
        <v>-16.95</v>
      </c>
      <c r="H87" s="7">
        <f t="shared" si="10"/>
        <v>0.95881925496234632</v>
      </c>
      <c r="I87" s="7">
        <f t="shared" si="11"/>
        <v>-5.7081350006961011E-2</v>
      </c>
      <c r="J87" s="7">
        <f t="shared" si="12"/>
        <v>4.0370110671261353E-2</v>
      </c>
      <c r="K87" s="7">
        <f t="shared" si="13"/>
        <v>9.8719091452646344E-4</v>
      </c>
      <c r="L87" s="8">
        <f t="shared" si="14"/>
        <v>836.93539925041387</v>
      </c>
      <c r="M87" s="4">
        <f t="shared" si="15"/>
        <v>-1135.0852597189569</v>
      </c>
      <c r="N87" s="8">
        <f t="shared" si="16"/>
        <v>1410.2763592110975</v>
      </c>
      <c r="O87" s="8">
        <f t="shared" si="17"/>
        <v>-53.597437202033646</v>
      </c>
    </row>
    <row r="88" spans="1:15" x14ac:dyDescent="0.25">
      <c r="A88" s="2">
        <v>25650000</v>
      </c>
      <c r="B88" s="2">
        <v>0.95791107399999997</v>
      </c>
      <c r="C88" s="2">
        <v>-5.5852863000000003E-2</v>
      </c>
      <c r="D88" s="2">
        <v>4.0435965999999997E-2</v>
      </c>
      <c r="E88" s="9">
        <v>8.7190000000000007E-6</v>
      </c>
      <c r="G88" s="3">
        <f t="shared" si="9"/>
        <v>-16.86</v>
      </c>
      <c r="H88" s="7">
        <f t="shared" si="10"/>
        <v>0.95953799716172272</v>
      </c>
      <c r="I88" s="7">
        <f t="shared" si="11"/>
        <v>-5.8240998563981461E-2</v>
      </c>
      <c r="J88" s="7">
        <f t="shared" si="12"/>
        <v>4.0435966940016617E-2</v>
      </c>
      <c r="K88" s="7">
        <f t="shared" si="13"/>
        <v>2.1562486883267966E-4</v>
      </c>
      <c r="L88" s="8">
        <f t="shared" si="14"/>
        <v>810.53473559085853</v>
      </c>
      <c r="M88" s="4">
        <f t="shared" si="15"/>
        <v>-1141.9471405304444</v>
      </c>
      <c r="N88" s="8">
        <f t="shared" si="16"/>
        <v>1400.3606069027337</v>
      </c>
      <c r="O88" s="8">
        <f t="shared" si="17"/>
        <v>-54.633512917779676</v>
      </c>
    </row>
    <row r="89" spans="1:15" x14ac:dyDescent="0.25">
      <c r="A89" s="2">
        <v>25940000</v>
      </c>
      <c r="B89" s="2">
        <v>0.95738327499999998</v>
      </c>
      <c r="C89" s="2">
        <v>-5.5985037000000001E-2</v>
      </c>
      <c r="D89" s="2">
        <v>4.0405809000000001E-2</v>
      </c>
      <c r="E89" s="9">
        <v>4.3380999999999997E-5</v>
      </c>
      <c r="G89" s="3">
        <f t="shared" si="9"/>
        <v>-16.920000000000002</v>
      </c>
      <c r="H89" s="7">
        <f t="shared" si="10"/>
        <v>0.95901880045055266</v>
      </c>
      <c r="I89" s="7">
        <f t="shared" si="11"/>
        <v>-5.8410621997461477E-2</v>
      </c>
      <c r="J89" s="7">
        <f t="shared" si="12"/>
        <v>4.0405832287624545E-2</v>
      </c>
      <c r="K89" s="7">
        <f t="shared" si="13"/>
        <v>1.0736323416212028E-3</v>
      </c>
      <c r="L89" s="8">
        <f t="shared" si="14"/>
        <v>810.85531171059847</v>
      </c>
      <c r="M89" s="4">
        <f t="shared" si="15"/>
        <v>-1130.8944194506819</v>
      </c>
      <c r="N89" s="8">
        <f t="shared" si="16"/>
        <v>1391.5489658916001</v>
      </c>
      <c r="O89" s="8">
        <f t="shared" si="17"/>
        <v>-54.359342519476911</v>
      </c>
    </row>
    <row r="90" spans="1:15" x14ac:dyDescent="0.25">
      <c r="A90" s="2">
        <v>26230000</v>
      </c>
      <c r="B90" s="2">
        <v>0.95777785699999995</v>
      </c>
      <c r="C90" s="2">
        <v>-5.6972666999999998E-2</v>
      </c>
      <c r="D90" s="2">
        <v>4.0435082999999997E-2</v>
      </c>
      <c r="E90" s="9">
        <v>-7.1502999999999996E-5</v>
      </c>
      <c r="G90" s="3">
        <f t="shared" si="9"/>
        <v>-16.86</v>
      </c>
      <c r="H90" s="7">
        <f t="shared" si="10"/>
        <v>0.959470847991019</v>
      </c>
      <c r="I90" s="7">
        <f t="shared" si="11"/>
        <v>-5.9414207638106266E-2</v>
      </c>
      <c r="J90" s="7">
        <f t="shared" si="12"/>
        <v>4.0435146220780482E-2</v>
      </c>
      <c r="K90" s="7">
        <f t="shared" si="13"/>
        <v>-1.7683387831675412E-3</v>
      </c>
      <c r="L90" s="8">
        <f t="shared" si="14"/>
        <v>789.64109621561431</v>
      </c>
      <c r="M90" s="4">
        <f t="shared" si="15"/>
        <v>-1132.9740552062199</v>
      </c>
      <c r="N90" s="8">
        <f t="shared" si="16"/>
        <v>1381.0008220862953</v>
      </c>
      <c r="O90" s="8">
        <f t="shared" si="17"/>
        <v>-55.124926516020572</v>
      </c>
    </row>
    <row r="91" spans="1:15" x14ac:dyDescent="0.25">
      <c r="A91" s="2">
        <v>26520000</v>
      </c>
      <c r="B91" s="2">
        <v>0.95715737300000003</v>
      </c>
      <c r="C91" s="2">
        <v>-5.7633940000000002E-2</v>
      </c>
      <c r="D91" s="2">
        <v>4.0405925000000002E-2</v>
      </c>
      <c r="E91" s="9">
        <v>2.391E-5</v>
      </c>
      <c r="G91" s="3">
        <f t="shared" si="9"/>
        <v>-16.93</v>
      </c>
      <c r="H91" s="7">
        <f t="shared" si="10"/>
        <v>0.9588909780200171</v>
      </c>
      <c r="I91" s="7">
        <f t="shared" si="11"/>
        <v>-6.0141037003915279E-2</v>
      </c>
      <c r="J91" s="7">
        <f t="shared" si="12"/>
        <v>4.0405932074309647E-2</v>
      </c>
      <c r="K91" s="7">
        <f t="shared" si="13"/>
        <v>5.9174482973002704E-4</v>
      </c>
      <c r="L91" s="8">
        <f t="shared" si="14"/>
        <v>780.74041998446967</v>
      </c>
      <c r="M91" s="4">
        <f t="shared" si="15"/>
        <v>-1117.5515339187725</v>
      </c>
      <c r="N91" s="8">
        <f t="shared" si="16"/>
        <v>1363.2597090656361</v>
      </c>
      <c r="O91" s="8">
        <f t="shared" si="17"/>
        <v>-55.061198368359058</v>
      </c>
    </row>
    <row r="92" spans="1:15" x14ac:dyDescent="0.25">
      <c r="A92" s="2">
        <v>26810000</v>
      </c>
      <c r="B92" s="2">
        <v>0.95717775800000005</v>
      </c>
      <c r="C92" s="2">
        <v>-5.7855802999999997E-2</v>
      </c>
      <c r="D92" s="2">
        <v>4.0472901999999998E-2</v>
      </c>
      <c r="E92" s="9">
        <v>1.3906999999999999E-5</v>
      </c>
      <c r="G92" s="3">
        <f t="shared" si="9"/>
        <v>-16.91</v>
      </c>
      <c r="H92" s="7">
        <f t="shared" si="10"/>
        <v>0.95892468648516982</v>
      </c>
      <c r="I92" s="7">
        <f t="shared" si="11"/>
        <v>-6.0370707442872755E-2</v>
      </c>
      <c r="J92" s="7">
        <f t="shared" si="12"/>
        <v>4.0472904389310296E-2</v>
      </c>
      <c r="K92" s="7">
        <f t="shared" si="13"/>
        <v>3.43612609065408E-4</v>
      </c>
      <c r="L92" s="8">
        <f t="shared" si="14"/>
        <v>776.51852971457299</v>
      </c>
      <c r="M92" s="4">
        <f t="shared" si="15"/>
        <v>-1116.6835503618868</v>
      </c>
      <c r="N92" s="8">
        <f t="shared" si="16"/>
        <v>1360.1335150046548</v>
      </c>
      <c r="O92" s="8">
        <f t="shared" si="17"/>
        <v>-55.186051382484635</v>
      </c>
    </row>
    <row r="93" spans="1:15" x14ac:dyDescent="0.25">
      <c r="A93" s="2">
        <v>27100000</v>
      </c>
      <c r="B93" s="2">
        <v>0.95720809600000001</v>
      </c>
      <c r="C93" s="2">
        <v>-5.8535746999999999E-2</v>
      </c>
      <c r="D93" s="2">
        <v>4.0452825999999997E-2</v>
      </c>
      <c r="E93" s="9">
        <v>2.0176000000000001E-5</v>
      </c>
      <c r="G93" s="3">
        <f t="shared" si="9"/>
        <v>-16.91</v>
      </c>
      <c r="H93" s="7">
        <f t="shared" si="10"/>
        <v>0.95899623186162386</v>
      </c>
      <c r="I93" s="7">
        <f t="shared" si="11"/>
        <v>-6.1076523509994048E-2</v>
      </c>
      <c r="J93" s="7">
        <f t="shared" si="12"/>
        <v>4.0452831031427848E-2</v>
      </c>
      <c r="K93" s="7">
        <f t="shared" si="13"/>
        <v>4.987537416307503E-4</v>
      </c>
      <c r="L93" s="8">
        <f t="shared" si="14"/>
        <v>763.90864429725468</v>
      </c>
      <c r="M93" s="4">
        <f t="shared" si="15"/>
        <v>-1113.3589775228768</v>
      </c>
      <c r="N93" s="8">
        <f t="shared" si="16"/>
        <v>1350.2313245006808</v>
      </c>
      <c r="O93" s="8">
        <f t="shared" si="17"/>
        <v>-55.54482518150482</v>
      </c>
    </row>
    <row r="94" spans="1:15" x14ac:dyDescent="0.25">
      <c r="A94" s="2">
        <v>27390000</v>
      </c>
      <c r="B94" s="2">
        <v>0.95665168700000003</v>
      </c>
      <c r="C94" s="2">
        <v>-5.9047397000000001E-2</v>
      </c>
      <c r="D94" s="2">
        <v>4.0497328999999999E-2</v>
      </c>
      <c r="E94" s="9">
        <v>-9.4247999999999996E-5</v>
      </c>
      <c r="G94" s="3">
        <f t="shared" si="9"/>
        <v>-16.95</v>
      </c>
      <c r="H94" s="7">
        <f t="shared" si="10"/>
        <v>0.95847224546797483</v>
      </c>
      <c r="I94" s="7">
        <f t="shared" si="11"/>
        <v>-6.164478035497676E-2</v>
      </c>
      <c r="J94" s="7">
        <f t="shared" si="12"/>
        <v>4.049743866986831E-2</v>
      </c>
      <c r="K94" s="7">
        <f t="shared" si="13"/>
        <v>-2.327260394048574E-3</v>
      </c>
      <c r="L94" s="8">
        <f t="shared" si="14"/>
        <v>757.88237509204691</v>
      </c>
      <c r="M94" s="4">
        <f t="shared" si="15"/>
        <v>-1100.4661549657808</v>
      </c>
      <c r="N94" s="8">
        <f t="shared" si="16"/>
        <v>1336.1928950194022</v>
      </c>
      <c r="O94" s="8">
        <f t="shared" si="17"/>
        <v>-55.445121495549131</v>
      </c>
    </row>
    <row r="95" spans="1:15" x14ac:dyDescent="0.25">
      <c r="A95" s="2">
        <v>27680000</v>
      </c>
      <c r="B95" s="2">
        <v>0.95704346799999995</v>
      </c>
      <c r="C95" s="2">
        <v>-5.9625823000000001E-2</v>
      </c>
      <c r="D95" s="2">
        <v>4.0411215E-2</v>
      </c>
      <c r="E95" s="9">
        <v>-2.2623E-5</v>
      </c>
      <c r="G95" s="3">
        <f t="shared" si="9"/>
        <v>-16.93</v>
      </c>
      <c r="H95" s="7">
        <f t="shared" si="10"/>
        <v>0.95889907623789794</v>
      </c>
      <c r="I95" s="7">
        <f t="shared" si="11"/>
        <v>-6.2221682971388845E-2</v>
      </c>
      <c r="J95" s="7">
        <f t="shared" si="12"/>
        <v>4.0411221332401645E-2</v>
      </c>
      <c r="K95" s="7">
        <f t="shared" si="13"/>
        <v>-5.5981978360868882E-4</v>
      </c>
      <c r="L95" s="8">
        <f t="shared" si="14"/>
        <v>745.4173286044628</v>
      </c>
      <c r="M95" s="4">
        <f t="shared" si="15"/>
        <v>-1104.0791851284087</v>
      </c>
      <c r="N95" s="8">
        <f t="shared" si="16"/>
        <v>1332.1553365946584</v>
      </c>
      <c r="O95" s="8">
        <f t="shared" si="17"/>
        <v>-55.974807958825032</v>
      </c>
    </row>
    <row r="96" spans="1:15" x14ac:dyDescent="0.25">
      <c r="A96" s="2">
        <v>27970000</v>
      </c>
      <c r="B96" s="2">
        <v>0.95737463199999995</v>
      </c>
      <c r="C96" s="2">
        <v>-6.0389507000000002E-2</v>
      </c>
      <c r="D96" s="2">
        <v>4.0541842000000002E-2</v>
      </c>
      <c r="E96" s="9">
        <v>4.8969999999999999E-6</v>
      </c>
      <c r="G96" s="3">
        <f t="shared" si="9"/>
        <v>-16.86</v>
      </c>
      <c r="H96" s="7">
        <f t="shared" si="10"/>
        <v>0.9592773731058386</v>
      </c>
      <c r="I96" s="7">
        <f t="shared" si="11"/>
        <v>-6.2994779437218651E-2</v>
      </c>
      <c r="J96" s="7">
        <f t="shared" si="12"/>
        <v>4.0541842295751349E-2</v>
      </c>
      <c r="K96" s="7">
        <f t="shared" si="13"/>
        <v>1.2078878843700215E-4</v>
      </c>
      <c r="L96" s="8">
        <f t="shared" si="14"/>
        <v>730.13936212120859</v>
      </c>
      <c r="M96" s="4">
        <f t="shared" si="15"/>
        <v>-1105.2627503367041</v>
      </c>
      <c r="N96" s="8">
        <f t="shared" si="16"/>
        <v>1324.6543833772689</v>
      </c>
      <c r="O96" s="8">
        <f t="shared" si="17"/>
        <v>-56.551148348154371</v>
      </c>
    </row>
    <row r="97" spans="1:15" x14ac:dyDescent="0.25">
      <c r="A97" s="2">
        <v>28260000</v>
      </c>
      <c r="B97" s="2">
        <v>0.956844747</v>
      </c>
      <c r="C97" s="2">
        <v>-6.1559438000000001E-2</v>
      </c>
      <c r="D97" s="2">
        <v>4.0506674999999999E-2</v>
      </c>
      <c r="E97" s="9">
        <v>-3.9072999999999997E-5</v>
      </c>
      <c r="G97" s="3">
        <f t="shared" si="9"/>
        <v>-16.920000000000002</v>
      </c>
      <c r="H97" s="7">
        <f t="shared" si="10"/>
        <v>0.9588229420849137</v>
      </c>
      <c r="I97" s="7">
        <f t="shared" si="11"/>
        <v>-6.4247324199601538E-2</v>
      </c>
      <c r="J97" s="7">
        <f t="shared" si="12"/>
        <v>4.0506693845029543E-2</v>
      </c>
      <c r="K97" s="7">
        <f t="shared" si="13"/>
        <v>-9.6460615148768862E-4</v>
      </c>
      <c r="L97" s="8">
        <f t="shared" si="14"/>
        <v>713.54757748433565</v>
      </c>
      <c r="M97" s="4">
        <f t="shared" si="15"/>
        <v>-1089.1735417747891</v>
      </c>
      <c r="N97" s="8">
        <f t="shared" si="16"/>
        <v>1302.0941400052475</v>
      </c>
      <c r="O97" s="8">
        <f t="shared" si="17"/>
        <v>-56.770088073771817</v>
      </c>
    </row>
    <row r="98" spans="1:15" x14ac:dyDescent="0.25">
      <c r="A98" s="2">
        <v>28550000</v>
      </c>
      <c r="B98" s="2">
        <v>0.95714849199999996</v>
      </c>
      <c r="C98" s="2">
        <v>-6.1476233999999998E-2</v>
      </c>
      <c r="D98" s="2">
        <v>4.0556414999999998E-2</v>
      </c>
      <c r="E98" s="9">
        <v>2.6781999999999999E-5</v>
      </c>
      <c r="G98" s="3">
        <f t="shared" si="9"/>
        <v>-16.87</v>
      </c>
      <c r="H98" s="7">
        <f t="shared" si="10"/>
        <v>0.95912072393661529</v>
      </c>
      <c r="I98" s="7">
        <f t="shared" si="11"/>
        <v>-6.4140420327821746E-2</v>
      </c>
      <c r="J98" s="7">
        <f t="shared" si="12"/>
        <v>4.0556423842934536E-2</v>
      </c>
      <c r="K98" s="7">
        <f t="shared" si="13"/>
        <v>6.6036399191010827E-4</v>
      </c>
      <c r="L98" s="8">
        <f t="shared" si="14"/>
        <v>713.08261986327375</v>
      </c>
      <c r="M98" s="4">
        <f t="shared" si="15"/>
        <v>-1094.7443366531627</v>
      </c>
      <c r="N98" s="8">
        <f t="shared" si="16"/>
        <v>1306.5037257448744</v>
      </c>
      <c r="O98" s="8">
        <f t="shared" si="17"/>
        <v>-56.921022509722107</v>
      </c>
    </row>
    <row r="99" spans="1:15" x14ac:dyDescent="0.25">
      <c r="A99" s="2">
        <v>28840000</v>
      </c>
      <c r="B99" s="2">
        <v>0.956929802</v>
      </c>
      <c r="C99" s="2">
        <v>-6.2137901000000002E-2</v>
      </c>
      <c r="D99" s="2">
        <v>4.0544259999999999E-2</v>
      </c>
      <c r="E99" s="9">
        <v>-3.7044E-5</v>
      </c>
      <c r="G99" s="3">
        <f t="shared" si="9"/>
        <v>-16.899999999999999</v>
      </c>
      <c r="H99" s="7">
        <f t="shared" si="10"/>
        <v>0.95894513122307734</v>
      </c>
      <c r="I99" s="7">
        <f t="shared" si="11"/>
        <v>-6.4843613561770694E-2</v>
      </c>
      <c r="J99" s="7">
        <f t="shared" si="12"/>
        <v>4.0544276922958387E-2</v>
      </c>
      <c r="K99" s="7">
        <f t="shared" si="13"/>
        <v>-9.1366791975051518E-4</v>
      </c>
      <c r="L99" s="8">
        <f t="shared" si="14"/>
        <v>703.48123132345063</v>
      </c>
      <c r="M99" s="4">
        <f t="shared" si="15"/>
        <v>-1087.0565804534897</v>
      </c>
      <c r="N99" s="8">
        <f t="shared" si="16"/>
        <v>1294.8273444485153</v>
      </c>
      <c r="O99" s="8">
        <f t="shared" si="17"/>
        <v>-57.091351122153547</v>
      </c>
    </row>
    <row r="100" spans="1:15" x14ac:dyDescent="0.25">
      <c r="A100" s="2">
        <v>29130000</v>
      </c>
      <c r="B100" s="2">
        <v>0.95650386799999998</v>
      </c>
      <c r="C100" s="2">
        <v>-6.3374258000000003E-2</v>
      </c>
      <c r="D100" s="2">
        <v>4.0454680999999999E-2</v>
      </c>
      <c r="E100" s="9">
        <v>-3.1464999999999998E-5</v>
      </c>
      <c r="G100" s="3">
        <f t="shared" si="9"/>
        <v>-16.95</v>
      </c>
      <c r="H100" s="7">
        <f t="shared" si="10"/>
        <v>0.95860103592475421</v>
      </c>
      <c r="I100" s="7">
        <f t="shared" si="11"/>
        <v>-6.6159446452169646E-2</v>
      </c>
      <c r="J100" s="7">
        <f t="shared" si="12"/>
        <v>4.0454693236483527E-2</v>
      </c>
      <c r="K100" s="7">
        <f t="shared" si="13"/>
        <v>-7.777837540013725E-4</v>
      </c>
      <c r="L100" s="8">
        <f t="shared" si="14"/>
        <v>686.19812837393238</v>
      </c>
      <c r="M100" s="4">
        <f t="shared" si="15"/>
        <v>-1072.6473362432939</v>
      </c>
      <c r="N100" s="8">
        <f t="shared" si="16"/>
        <v>1273.3578363263459</v>
      </c>
      <c r="O100" s="8">
        <f t="shared" si="17"/>
        <v>-57.391981264042123</v>
      </c>
    </row>
    <row r="101" spans="1:15" x14ac:dyDescent="0.25">
      <c r="A101" s="2">
        <v>29420000</v>
      </c>
      <c r="B101" s="2">
        <v>0.95693534599999996</v>
      </c>
      <c r="C101" s="2">
        <v>-6.3658319000000005E-2</v>
      </c>
      <c r="D101" s="2">
        <v>4.0551564999999998E-2</v>
      </c>
      <c r="E101" s="9">
        <v>-6.7974999999999999E-5</v>
      </c>
      <c r="G101" s="3">
        <f t="shared" si="9"/>
        <v>-16.88</v>
      </c>
      <c r="H101" s="7">
        <f t="shared" si="10"/>
        <v>0.95905038345336457</v>
      </c>
      <c r="I101" s="7">
        <f t="shared" si="11"/>
        <v>-6.6425244820078291E-2</v>
      </c>
      <c r="J101" s="7">
        <f t="shared" si="12"/>
        <v>4.0551621971874931E-2</v>
      </c>
      <c r="K101" s="7">
        <f t="shared" si="13"/>
        <v>-1.6762592598727334E-3</v>
      </c>
      <c r="L101" s="8">
        <f t="shared" si="14"/>
        <v>679.05108638350248</v>
      </c>
      <c r="M101" s="4">
        <f t="shared" si="15"/>
        <v>-1077.6858122277631</v>
      </c>
      <c r="N101" s="8">
        <f t="shared" si="16"/>
        <v>1273.7806278145467</v>
      </c>
      <c r="O101" s="8">
        <f t="shared" si="17"/>
        <v>-57.784923021047902</v>
      </c>
    </row>
    <row r="102" spans="1:15" x14ac:dyDescent="0.25">
      <c r="A102" s="2">
        <v>29710000</v>
      </c>
      <c r="B102" s="2">
        <v>0.95715409500000004</v>
      </c>
      <c r="C102" s="2">
        <v>-6.4556850999999998E-2</v>
      </c>
      <c r="D102" s="2">
        <v>4.0537710999999997E-2</v>
      </c>
      <c r="E102" s="9">
        <v>-8.5611000000000004E-5</v>
      </c>
      <c r="G102" s="3">
        <f t="shared" si="9"/>
        <v>-16.86</v>
      </c>
      <c r="H102" s="7">
        <f t="shared" si="10"/>
        <v>0.95932869684290445</v>
      </c>
      <c r="I102" s="7">
        <f t="shared" si="11"/>
        <v>-6.7344669810610339E-2</v>
      </c>
      <c r="J102" s="7">
        <f t="shared" si="12"/>
        <v>4.0537801400209676E-2</v>
      </c>
      <c r="K102" s="7">
        <f t="shared" si="13"/>
        <v>-2.1118822600420151E-3</v>
      </c>
      <c r="L102" s="8">
        <f t="shared" si="14"/>
        <v>663.69891343389759</v>
      </c>
      <c r="M102" s="4">
        <f t="shared" si="15"/>
        <v>-1075.3455765122505</v>
      </c>
      <c r="N102" s="8">
        <f t="shared" si="16"/>
        <v>1263.6709843221852</v>
      </c>
      <c r="O102" s="8">
        <f t="shared" si="17"/>
        <v>-58.317284194768298</v>
      </c>
    </row>
    <row r="103" spans="1:15" x14ac:dyDescent="0.25">
      <c r="A103" s="2">
        <v>30000000</v>
      </c>
      <c r="B103" s="2">
        <v>0.956881761</v>
      </c>
      <c r="C103" s="2">
        <v>-6.4863555000000003E-2</v>
      </c>
      <c r="D103" s="2">
        <v>4.0525487999999998E-2</v>
      </c>
      <c r="E103" s="9">
        <v>5.1684000000000002E-5</v>
      </c>
      <c r="G103" s="3">
        <f t="shared" si="9"/>
        <v>-16.89</v>
      </c>
      <c r="H103" s="7">
        <f t="shared" si="10"/>
        <v>0.95907767427966906</v>
      </c>
      <c r="I103" s="7">
        <f t="shared" si="11"/>
        <v>-6.7682843832410466E-2</v>
      </c>
      <c r="J103" s="7">
        <f t="shared" si="12"/>
        <v>4.0525520957465803E-2</v>
      </c>
      <c r="K103" s="7">
        <f t="shared" si="13"/>
        <v>1.2753448392423591E-3</v>
      </c>
      <c r="L103" s="8">
        <f t="shared" si="14"/>
        <v>660.76402931380528</v>
      </c>
      <c r="M103" s="4">
        <f t="shared" si="15"/>
        <v>-1069.2153199349711</v>
      </c>
      <c r="N103" s="8">
        <f t="shared" si="16"/>
        <v>1256.9130848307113</v>
      </c>
      <c r="O103" s="8">
        <f t="shared" si="17"/>
        <v>-58.284362807814446</v>
      </c>
    </row>
    <row r="104" spans="1:15" x14ac:dyDescent="0.25">
      <c r="A104" s="2"/>
      <c r="B104" s="2"/>
      <c r="C104" s="2"/>
      <c r="D104" s="2"/>
      <c r="E104" s="2"/>
      <c r="G104" s="3" t="e">
        <f t="shared" si="9"/>
        <v>#NUM!</v>
      </c>
      <c r="H104" s="7">
        <f t="shared" si="10"/>
        <v>0</v>
      </c>
      <c r="I104" s="7" t="e">
        <f t="shared" si="11"/>
        <v>#DIV/0!</v>
      </c>
      <c r="J104" s="7">
        <f t="shared" si="12"/>
        <v>0</v>
      </c>
      <c r="K104" s="7" t="e">
        <f t="shared" si="13"/>
        <v>#DIV/0!</v>
      </c>
      <c r="L104" s="8" t="e">
        <f t="shared" si="14"/>
        <v>#DIV/0!</v>
      </c>
      <c r="M104" s="4" t="e">
        <f t="shared" si="15"/>
        <v>#DIV/0!</v>
      </c>
      <c r="N104" s="8" t="e">
        <f t="shared" si="16"/>
        <v>#DIV/0!</v>
      </c>
      <c r="O104" s="8" t="e">
        <f t="shared" si="17"/>
        <v>#DIV/0!</v>
      </c>
    </row>
    <row r="105" spans="1:15" x14ac:dyDescent="0.25">
      <c r="A105" s="2"/>
      <c r="B105" s="2"/>
      <c r="C105" s="2"/>
      <c r="D105" s="2"/>
      <c r="E105" s="2"/>
      <c r="G105" s="3" t="e">
        <f t="shared" si="9"/>
        <v>#NUM!</v>
      </c>
      <c r="H105" s="7">
        <f t="shared" si="10"/>
        <v>0</v>
      </c>
      <c r="I105" s="7" t="e">
        <f t="shared" si="11"/>
        <v>#DIV/0!</v>
      </c>
      <c r="J105" s="7">
        <f t="shared" si="12"/>
        <v>0</v>
      </c>
      <c r="K105" s="7" t="e">
        <f t="shared" si="13"/>
        <v>#DIV/0!</v>
      </c>
      <c r="L105" s="8" t="e">
        <f t="shared" si="14"/>
        <v>#DIV/0!</v>
      </c>
      <c r="M105" s="4" t="e">
        <f t="shared" si="15"/>
        <v>#DIV/0!</v>
      </c>
      <c r="N105" s="8" t="e">
        <f t="shared" si="16"/>
        <v>#DIV/0!</v>
      </c>
      <c r="O105" s="8" t="e">
        <f t="shared" si="17"/>
        <v>#DIV/0!</v>
      </c>
    </row>
    <row r="106" spans="1:15" x14ac:dyDescent="0.25">
      <c r="A106" s="2"/>
      <c r="B106" s="2"/>
      <c r="C106" s="2"/>
      <c r="D106" s="2"/>
      <c r="E106" s="2"/>
      <c r="G106" s="3" t="e">
        <f t="shared" si="9"/>
        <v>#NUM!</v>
      </c>
      <c r="H106" s="7">
        <f t="shared" si="10"/>
        <v>0</v>
      </c>
      <c r="I106" s="7" t="e">
        <f t="shared" si="11"/>
        <v>#DIV/0!</v>
      </c>
      <c r="J106" s="7">
        <f t="shared" si="12"/>
        <v>0</v>
      </c>
      <c r="K106" s="7" t="e">
        <f t="shared" si="13"/>
        <v>#DIV/0!</v>
      </c>
      <c r="L106" s="8" t="e">
        <f t="shared" si="14"/>
        <v>#DIV/0!</v>
      </c>
      <c r="M106" s="4" t="e">
        <f t="shared" si="15"/>
        <v>#DIV/0!</v>
      </c>
      <c r="N106" s="8" t="e">
        <f t="shared" si="16"/>
        <v>#DIV/0!</v>
      </c>
      <c r="O106" s="8" t="e">
        <f t="shared" si="17"/>
        <v>#DIV/0!</v>
      </c>
    </row>
    <row r="107" spans="1:15" x14ac:dyDescent="0.25">
      <c r="A107" s="2"/>
      <c r="B107" s="2"/>
      <c r="C107" s="2"/>
      <c r="D107" s="2"/>
      <c r="E107" s="2"/>
      <c r="G107" s="3" t="e">
        <f t="shared" si="9"/>
        <v>#NUM!</v>
      </c>
      <c r="H107" s="7">
        <f t="shared" si="10"/>
        <v>0</v>
      </c>
      <c r="I107" s="7" t="e">
        <f t="shared" si="11"/>
        <v>#DIV/0!</v>
      </c>
      <c r="J107" s="7">
        <f t="shared" si="12"/>
        <v>0</v>
      </c>
      <c r="K107" s="7" t="e">
        <f t="shared" si="13"/>
        <v>#DIV/0!</v>
      </c>
      <c r="L107" s="8" t="e">
        <f t="shared" si="14"/>
        <v>#DIV/0!</v>
      </c>
      <c r="M107" s="4" t="e">
        <f t="shared" si="15"/>
        <v>#DIV/0!</v>
      </c>
      <c r="N107" s="8" t="e">
        <f t="shared" si="16"/>
        <v>#DIV/0!</v>
      </c>
      <c r="O107" s="8" t="e">
        <f t="shared" si="17"/>
        <v>#DIV/0!</v>
      </c>
    </row>
    <row r="108" spans="1:15" x14ac:dyDescent="0.25">
      <c r="A108" s="2"/>
      <c r="B108" s="2"/>
      <c r="C108" s="2"/>
      <c r="D108" s="2"/>
      <c r="E108" s="2"/>
      <c r="G108" s="3" t="e">
        <f t="shared" si="9"/>
        <v>#NUM!</v>
      </c>
      <c r="H108" s="7">
        <f t="shared" si="10"/>
        <v>0</v>
      </c>
      <c r="I108" s="7" t="e">
        <f t="shared" si="11"/>
        <v>#DIV/0!</v>
      </c>
      <c r="J108" s="7">
        <f t="shared" si="12"/>
        <v>0</v>
      </c>
      <c r="K108" s="7" t="e">
        <f t="shared" si="13"/>
        <v>#DIV/0!</v>
      </c>
      <c r="L108" s="8" t="e">
        <f t="shared" si="14"/>
        <v>#DIV/0!</v>
      </c>
      <c r="M108" s="4" t="e">
        <f t="shared" si="15"/>
        <v>#DIV/0!</v>
      </c>
      <c r="N108" s="8" t="e">
        <f t="shared" si="16"/>
        <v>#DIV/0!</v>
      </c>
      <c r="O108" s="8" t="e">
        <f t="shared" si="17"/>
        <v>#DIV/0!</v>
      </c>
    </row>
    <row r="109" spans="1:15" x14ac:dyDescent="0.25">
      <c r="A109" s="2"/>
      <c r="B109" s="2"/>
      <c r="C109" s="2"/>
      <c r="D109" s="2"/>
      <c r="E109" s="2"/>
      <c r="G109" s="3" t="e">
        <f t="shared" si="9"/>
        <v>#NUM!</v>
      </c>
      <c r="H109" s="7">
        <f t="shared" si="10"/>
        <v>0</v>
      </c>
      <c r="I109" s="7" t="e">
        <f t="shared" si="11"/>
        <v>#DIV/0!</v>
      </c>
      <c r="J109" s="7">
        <f t="shared" si="12"/>
        <v>0</v>
      </c>
      <c r="K109" s="7" t="e">
        <f t="shared" si="13"/>
        <v>#DIV/0!</v>
      </c>
      <c r="L109" s="8" t="e">
        <f t="shared" si="14"/>
        <v>#DIV/0!</v>
      </c>
      <c r="M109" s="4" t="e">
        <f t="shared" si="15"/>
        <v>#DIV/0!</v>
      </c>
      <c r="N109" s="8" t="e">
        <f t="shared" si="16"/>
        <v>#DIV/0!</v>
      </c>
      <c r="O109" s="8" t="e">
        <f t="shared" si="17"/>
        <v>#DIV/0!</v>
      </c>
    </row>
    <row r="110" spans="1:15" x14ac:dyDescent="0.25">
      <c r="A110" s="2"/>
      <c r="B110" s="2"/>
      <c r="C110" s="2"/>
      <c r="D110" s="2"/>
      <c r="E110" s="2"/>
      <c r="G110" s="3" t="e">
        <f t="shared" si="9"/>
        <v>#NUM!</v>
      </c>
      <c r="H110" s="7">
        <f t="shared" si="10"/>
        <v>0</v>
      </c>
      <c r="I110" s="7" t="e">
        <f t="shared" si="11"/>
        <v>#DIV/0!</v>
      </c>
      <c r="J110" s="7">
        <f t="shared" si="12"/>
        <v>0</v>
      </c>
      <c r="K110" s="7" t="e">
        <f t="shared" si="13"/>
        <v>#DIV/0!</v>
      </c>
      <c r="L110" s="8" t="e">
        <f t="shared" si="14"/>
        <v>#DIV/0!</v>
      </c>
      <c r="M110" s="4" t="e">
        <f t="shared" si="15"/>
        <v>#DIV/0!</v>
      </c>
      <c r="N110" s="8" t="e">
        <f t="shared" si="16"/>
        <v>#DIV/0!</v>
      </c>
      <c r="O110" s="8" t="e">
        <f t="shared" si="17"/>
        <v>#DIV/0!</v>
      </c>
    </row>
    <row r="111" spans="1:15" x14ac:dyDescent="0.25">
      <c r="A111" s="2"/>
      <c r="B111" s="2"/>
      <c r="C111" s="2"/>
      <c r="D111" s="2"/>
      <c r="E111" s="2"/>
      <c r="G111" s="3" t="e">
        <f t="shared" si="9"/>
        <v>#NUM!</v>
      </c>
      <c r="H111" s="7">
        <f t="shared" si="10"/>
        <v>0</v>
      </c>
      <c r="I111" s="7" t="e">
        <f t="shared" si="11"/>
        <v>#DIV/0!</v>
      </c>
      <c r="J111" s="7">
        <f t="shared" si="12"/>
        <v>0</v>
      </c>
      <c r="K111" s="7" t="e">
        <f t="shared" si="13"/>
        <v>#DIV/0!</v>
      </c>
      <c r="L111" s="8" t="e">
        <f t="shared" si="14"/>
        <v>#DIV/0!</v>
      </c>
      <c r="M111" s="4" t="e">
        <f t="shared" si="15"/>
        <v>#DIV/0!</v>
      </c>
      <c r="N111" s="8" t="e">
        <f t="shared" si="16"/>
        <v>#DIV/0!</v>
      </c>
      <c r="O111" s="8" t="e">
        <f t="shared" si="17"/>
        <v>#DIV/0!</v>
      </c>
    </row>
    <row r="112" spans="1:15" x14ac:dyDescent="0.25">
      <c r="A112" s="2"/>
      <c r="B112" s="2"/>
      <c r="C112" s="2"/>
      <c r="D112" s="2"/>
      <c r="E112" s="2"/>
      <c r="G112" s="3" t="e">
        <f t="shared" si="9"/>
        <v>#NUM!</v>
      </c>
      <c r="H112" s="7">
        <f t="shared" si="10"/>
        <v>0</v>
      </c>
      <c r="I112" s="7" t="e">
        <f t="shared" si="11"/>
        <v>#DIV/0!</v>
      </c>
      <c r="J112" s="7">
        <f t="shared" si="12"/>
        <v>0</v>
      </c>
      <c r="K112" s="7" t="e">
        <f t="shared" si="13"/>
        <v>#DIV/0!</v>
      </c>
      <c r="L112" s="8" t="e">
        <f t="shared" si="14"/>
        <v>#DIV/0!</v>
      </c>
      <c r="M112" s="4" t="e">
        <f t="shared" si="15"/>
        <v>#DIV/0!</v>
      </c>
      <c r="N112" s="8" t="e">
        <f t="shared" si="16"/>
        <v>#DIV/0!</v>
      </c>
      <c r="O112" s="8" t="e">
        <f t="shared" si="17"/>
        <v>#DIV/0!</v>
      </c>
    </row>
    <row r="113" spans="1:15" x14ac:dyDescent="0.25">
      <c r="A113" s="2"/>
      <c r="B113" s="2"/>
      <c r="C113" s="2"/>
      <c r="D113" s="2"/>
      <c r="E113" s="2"/>
      <c r="G113" s="3" t="e">
        <f t="shared" si="9"/>
        <v>#NUM!</v>
      </c>
      <c r="H113" s="7">
        <f t="shared" si="10"/>
        <v>0</v>
      </c>
      <c r="I113" s="7" t="e">
        <f t="shared" si="11"/>
        <v>#DIV/0!</v>
      </c>
      <c r="J113" s="7">
        <f t="shared" si="12"/>
        <v>0</v>
      </c>
      <c r="K113" s="7" t="e">
        <f t="shared" si="13"/>
        <v>#DIV/0!</v>
      </c>
      <c r="L113" s="8" t="e">
        <f t="shared" si="14"/>
        <v>#DIV/0!</v>
      </c>
      <c r="M113" s="4" t="e">
        <f t="shared" si="15"/>
        <v>#DIV/0!</v>
      </c>
      <c r="N113" s="8" t="e">
        <f t="shared" si="16"/>
        <v>#DIV/0!</v>
      </c>
      <c r="O113" s="8" t="e">
        <f t="shared" si="17"/>
        <v>#DIV/0!</v>
      </c>
    </row>
    <row r="114" spans="1:15" x14ac:dyDescent="0.25">
      <c r="A114" s="2"/>
      <c r="B114" s="2"/>
      <c r="C114" s="2"/>
      <c r="D114" s="2"/>
      <c r="E114" s="2"/>
      <c r="G114" s="3" t="e">
        <f t="shared" si="9"/>
        <v>#NUM!</v>
      </c>
      <c r="H114" s="7">
        <f t="shared" si="10"/>
        <v>0</v>
      </c>
      <c r="I114" s="7" t="e">
        <f t="shared" si="11"/>
        <v>#DIV/0!</v>
      </c>
      <c r="J114" s="7">
        <f t="shared" si="12"/>
        <v>0</v>
      </c>
      <c r="K114" s="7" t="e">
        <f t="shared" si="13"/>
        <v>#DIV/0!</v>
      </c>
      <c r="L114" s="8" t="e">
        <f t="shared" si="14"/>
        <v>#DIV/0!</v>
      </c>
      <c r="M114" s="4" t="e">
        <f t="shared" si="15"/>
        <v>#DIV/0!</v>
      </c>
      <c r="N114" s="8" t="e">
        <f t="shared" si="16"/>
        <v>#DIV/0!</v>
      </c>
      <c r="O114" s="8" t="e">
        <f t="shared" si="17"/>
        <v>#DIV/0!</v>
      </c>
    </row>
    <row r="115" spans="1:15" x14ac:dyDescent="0.25">
      <c r="A115" s="2"/>
      <c r="B115" s="2"/>
      <c r="C115" s="2"/>
      <c r="D115" s="2"/>
      <c r="E115" s="2"/>
      <c r="G115" s="3" t="e">
        <f t="shared" si="9"/>
        <v>#NUM!</v>
      </c>
      <c r="H115" s="7">
        <f t="shared" si="10"/>
        <v>0</v>
      </c>
      <c r="I115" s="7" t="e">
        <f t="shared" si="11"/>
        <v>#DIV/0!</v>
      </c>
      <c r="J115" s="7">
        <f t="shared" si="12"/>
        <v>0</v>
      </c>
      <c r="K115" s="7" t="e">
        <f t="shared" si="13"/>
        <v>#DIV/0!</v>
      </c>
      <c r="L115" s="8" t="e">
        <f t="shared" si="14"/>
        <v>#DIV/0!</v>
      </c>
      <c r="M115" s="4" t="e">
        <f t="shared" si="15"/>
        <v>#DIV/0!</v>
      </c>
      <c r="N115" s="8" t="e">
        <f t="shared" si="16"/>
        <v>#DIV/0!</v>
      </c>
      <c r="O115" s="8" t="e">
        <f t="shared" si="17"/>
        <v>#DIV/0!</v>
      </c>
    </row>
    <row r="116" spans="1:15" x14ac:dyDescent="0.25">
      <c r="A116" s="2"/>
      <c r="B116" s="2"/>
      <c r="C116" s="2"/>
      <c r="D116" s="2"/>
      <c r="E116" s="2"/>
      <c r="G116" s="3" t="e">
        <f t="shared" si="9"/>
        <v>#NUM!</v>
      </c>
      <c r="H116" s="7">
        <f t="shared" si="10"/>
        <v>0</v>
      </c>
      <c r="I116" s="7" t="e">
        <f t="shared" si="11"/>
        <v>#DIV/0!</v>
      </c>
      <c r="J116" s="7">
        <f t="shared" si="12"/>
        <v>0</v>
      </c>
      <c r="K116" s="7" t="e">
        <f t="shared" si="13"/>
        <v>#DIV/0!</v>
      </c>
      <c r="L116" s="8" t="e">
        <f t="shared" si="14"/>
        <v>#DIV/0!</v>
      </c>
      <c r="M116" s="4" t="e">
        <f t="shared" si="15"/>
        <v>#DIV/0!</v>
      </c>
      <c r="N116" s="8" t="e">
        <f t="shared" si="16"/>
        <v>#DIV/0!</v>
      </c>
      <c r="O116" s="8" t="e">
        <f t="shared" si="17"/>
        <v>#DIV/0!</v>
      </c>
    </row>
    <row r="117" spans="1:15" x14ac:dyDescent="0.25">
      <c r="A117" s="2"/>
      <c r="B117" s="2"/>
      <c r="C117" s="2"/>
      <c r="D117" s="2"/>
      <c r="E117" s="2"/>
      <c r="G117" s="3" t="e">
        <f t="shared" si="9"/>
        <v>#NUM!</v>
      </c>
      <c r="H117" s="7">
        <f t="shared" si="10"/>
        <v>0</v>
      </c>
      <c r="I117" s="7" t="e">
        <f t="shared" si="11"/>
        <v>#DIV/0!</v>
      </c>
      <c r="J117" s="7">
        <f t="shared" si="12"/>
        <v>0</v>
      </c>
      <c r="K117" s="7" t="e">
        <f t="shared" si="13"/>
        <v>#DIV/0!</v>
      </c>
      <c r="L117" s="8" t="e">
        <f t="shared" si="14"/>
        <v>#DIV/0!</v>
      </c>
      <c r="M117" s="4" t="e">
        <f t="shared" si="15"/>
        <v>#DIV/0!</v>
      </c>
      <c r="N117" s="8" t="e">
        <f t="shared" si="16"/>
        <v>#DIV/0!</v>
      </c>
      <c r="O117" s="8" t="e">
        <f t="shared" si="17"/>
        <v>#DIV/0!</v>
      </c>
    </row>
    <row r="118" spans="1:15" x14ac:dyDescent="0.25">
      <c r="A118" s="2"/>
      <c r="B118" s="2"/>
      <c r="C118" s="2"/>
      <c r="D118" s="2"/>
      <c r="E118" s="2"/>
      <c r="G118" s="3" t="e">
        <f t="shared" si="9"/>
        <v>#NUM!</v>
      </c>
      <c r="H118" s="7">
        <f t="shared" si="10"/>
        <v>0</v>
      </c>
      <c r="I118" s="7" t="e">
        <f t="shared" si="11"/>
        <v>#DIV/0!</v>
      </c>
      <c r="J118" s="7">
        <f t="shared" si="12"/>
        <v>0</v>
      </c>
      <c r="K118" s="7" t="e">
        <f t="shared" si="13"/>
        <v>#DIV/0!</v>
      </c>
      <c r="L118" s="8" t="e">
        <f t="shared" si="14"/>
        <v>#DIV/0!</v>
      </c>
      <c r="M118" s="4" t="e">
        <f t="shared" si="15"/>
        <v>#DIV/0!</v>
      </c>
      <c r="N118" s="8" t="e">
        <f t="shared" si="16"/>
        <v>#DIV/0!</v>
      </c>
      <c r="O118" s="8" t="e">
        <f t="shared" si="17"/>
        <v>#DIV/0!</v>
      </c>
    </row>
    <row r="119" spans="1:15" x14ac:dyDescent="0.25">
      <c r="A119" s="2"/>
      <c r="B119" s="2"/>
      <c r="C119" s="2"/>
      <c r="D119" s="2"/>
      <c r="E119" s="2"/>
      <c r="G119" s="3" t="e">
        <f t="shared" si="9"/>
        <v>#NUM!</v>
      </c>
      <c r="H119" s="7">
        <f t="shared" si="10"/>
        <v>0</v>
      </c>
      <c r="I119" s="7" t="e">
        <f t="shared" si="11"/>
        <v>#DIV/0!</v>
      </c>
      <c r="J119" s="7">
        <f t="shared" si="12"/>
        <v>0</v>
      </c>
      <c r="K119" s="7" t="e">
        <f t="shared" si="13"/>
        <v>#DIV/0!</v>
      </c>
      <c r="L119" s="8" t="e">
        <f t="shared" si="14"/>
        <v>#DIV/0!</v>
      </c>
      <c r="M119" s="4" t="e">
        <f t="shared" si="15"/>
        <v>#DIV/0!</v>
      </c>
      <c r="N119" s="8" t="e">
        <f t="shared" si="16"/>
        <v>#DIV/0!</v>
      </c>
      <c r="O119" s="8" t="e">
        <f t="shared" si="17"/>
        <v>#DIV/0!</v>
      </c>
    </row>
    <row r="120" spans="1:15" x14ac:dyDescent="0.25">
      <c r="A120" s="2"/>
      <c r="B120" s="2"/>
      <c r="C120" s="2"/>
      <c r="D120" s="2"/>
      <c r="E120" s="2"/>
      <c r="G120" s="3" t="e">
        <f t="shared" si="9"/>
        <v>#NUM!</v>
      </c>
      <c r="H120" s="7">
        <f t="shared" si="10"/>
        <v>0</v>
      </c>
      <c r="I120" s="7" t="e">
        <f t="shared" si="11"/>
        <v>#DIV/0!</v>
      </c>
      <c r="J120" s="7">
        <f t="shared" si="12"/>
        <v>0</v>
      </c>
      <c r="K120" s="7" t="e">
        <f t="shared" si="13"/>
        <v>#DIV/0!</v>
      </c>
      <c r="L120" s="8" t="e">
        <f t="shared" si="14"/>
        <v>#DIV/0!</v>
      </c>
      <c r="M120" s="4" t="e">
        <f t="shared" si="15"/>
        <v>#DIV/0!</v>
      </c>
      <c r="N120" s="8" t="e">
        <f t="shared" si="16"/>
        <v>#DIV/0!</v>
      </c>
      <c r="O120" s="8" t="e">
        <f t="shared" si="17"/>
        <v>#DIV/0!</v>
      </c>
    </row>
    <row r="121" spans="1:15" x14ac:dyDescent="0.25">
      <c r="A121" s="2"/>
      <c r="B121" s="2"/>
      <c r="C121" s="2"/>
      <c r="D121" s="2"/>
      <c r="E121" s="2"/>
      <c r="G121" s="3" t="e">
        <f t="shared" si="9"/>
        <v>#NUM!</v>
      </c>
      <c r="H121" s="7">
        <f t="shared" si="10"/>
        <v>0</v>
      </c>
      <c r="I121" s="7" t="e">
        <f t="shared" si="11"/>
        <v>#DIV/0!</v>
      </c>
      <c r="J121" s="7">
        <f t="shared" si="12"/>
        <v>0</v>
      </c>
      <c r="K121" s="7" t="e">
        <f t="shared" si="13"/>
        <v>#DIV/0!</v>
      </c>
      <c r="L121" s="8" t="e">
        <f t="shared" si="14"/>
        <v>#DIV/0!</v>
      </c>
      <c r="M121" s="4" t="e">
        <f t="shared" si="15"/>
        <v>#DIV/0!</v>
      </c>
      <c r="N121" s="8" t="e">
        <f t="shared" si="16"/>
        <v>#DIV/0!</v>
      </c>
      <c r="O121" s="8" t="e">
        <f t="shared" si="17"/>
        <v>#DIV/0!</v>
      </c>
    </row>
    <row r="122" spans="1:15" x14ac:dyDescent="0.25">
      <c r="A122" s="2"/>
      <c r="B122" s="2"/>
      <c r="C122" s="2"/>
      <c r="D122" s="2"/>
      <c r="E122" s="2"/>
      <c r="G122" s="3" t="e">
        <f t="shared" si="9"/>
        <v>#NUM!</v>
      </c>
      <c r="H122" s="7">
        <f t="shared" si="10"/>
        <v>0</v>
      </c>
      <c r="I122" s="7" t="e">
        <f t="shared" si="11"/>
        <v>#DIV/0!</v>
      </c>
      <c r="J122" s="7">
        <f t="shared" si="12"/>
        <v>0</v>
      </c>
      <c r="K122" s="7" t="e">
        <f t="shared" si="13"/>
        <v>#DIV/0!</v>
      </c>
      <c r="L122" s="8" t="e">
        <f t="shared" si="14"/>
        <v>#DIV/0!</v>
      </c>
      <c r="M122" s="4" t="e">
        <f t="shared" si="15"/>
        <v>#DIV/0!</v>
      </c>
      <c r="N122" s="8" t="e">
        <f t="shared" si="16"/>
        <v>#DIV/0!</v>
      </c>
      <c r="O122" s="8" t="e">
        <f t="shared" si="17"/>
        <v>#DIV/0!</v>
      </c>
    </row>
    <row r="123" spans="1:15" x14ac:dyDescent="0.25">
      <c r="A123" s="2"/>
      <c r="B123" s="2"/>
      <c r="C123" s="2"/>
      <c r="D123" s="2"/>
      <c r="E123" s="2"/>
      <c r="G123" s="3" t="e">
        <f t="shared" si="9"/>
        <v>#NUM!</v>
      </c>
      <c r="H123" s="7">
        <f t="shared" si="10"/>
        <v>0</v>
      </c>
      <c r="I123" s="7" t="e">
        <f t="shared" si="11"/>
        <v>#DIV/0!</v>
      </c>
      <c r="J123" s="7">
        <f t="shared" si="12"/>
        <v>0</v>
      </c>
      <c r="K123" s="7" t="e">
        <f t="shared" si="13"/>
        <v>#DIV/0!</v>
      </c>
      <c r="L123" s="8" t="e">
        <f t="shared" si="14"/>
        <v>#DIV/0!</v>
      </c>
      <c r="M123" s="4" t="e">
        <f t="shared" si="15"/>
        <v>#DIV/0!</v>
      </c>
      <c r="N123" s="8" t="e">
        <f t="shared" si="16"/>
        <v>#DIV/0!</v>
      </c>
      <c r="O123" s="8" t="e">
        <f t="shared" si="17"/>
        <v>#DIV/0!</v>
      </c>
    </row>
    <row r="124" spans="1:15" x14ac:dyDescent="0.25">
      <c r="A124" s="2"/>
      <c r="B124" s="2"/>
      <c r="C124" s="2"/>
      <c r="D124" s="2"/>
      <c r="E124" s="2"/>
      <c r="G124" s="3" t="e">
        <f t="shared" si="9"/>
        <v>#NUM!</v>
      </c>
      <c r="H124" s="7">
        <f t="shared" si="10"/>
        <v>0</v>
      </c>
      <c r="I124" s="7" t="e">
        <f t="shared" si="11"/>
        <v>#DIV/0!</v>
      </c>
      <c r="J124" s="7">
        <f t="shared" si="12"/>
        <v>0</v>
      </c>
      <c r="K124" s="7" t="e">
        <f t="shared" si="13"/>
        <v>#DIV/0!</v>
      </c>
      <c r="L124" s="8" t="e">
        <f t="shared" si="14"/>
        <v>#DIV/0!</v>
      </c>
      <c r="M124" s="4" t="e">
        <f t="shared" si="15"/>
        <v>#DIV/0!</v>
      </c>
      <c r="N124" s="8" t="e">
        <f t="shared" si="16"/>
        <v>#DIV/0!</v>
      </c>
      <c r="O124" s="8" t="e">
        <f t="shared" si="17"/>
        <v>#DIV/0!</v>
      </c>
    </row>
    <row r="125" spans="1:15" x14ac:dyDescent="0.25">
      <c r="A125" s="2"/>
      <c r="B125" s="2"/>
      <c r="C125" s="2"/>
      <c r="D125" s="2"/>
      <c r="E125" s="2"/>
      <c r="G125" s="3" t="e">
        <f t="shared" si="9"/>
        <v>#NUM!</v>
      </c>
      <c r="H125" s="7">
        <f t="shared" si="10"/>
        <v>0</v>
      </c>
      <c r="I125" s="7" t="e">
        <f t="shared" si="11"/>
        <v>#DIV/0!</v>
      </c>
      <c r="J125" s="7">
        <f t="shared" si="12"/>
        <v>0</v>
      </c>
      <c r="K125" s="7" t="e">
        <f t="shared" si="13"/>
        <v>#DIV/0!</v>
      </c>
      <c r="L125" s="8" t="e">
        <f t="shared" si="14"/>
        <v>#DIV/0!</v>
      </c>
      <c r="M125" s="4" t="e">
        <f t="shared" si="15"/>
        <v>#DIV/0!</v>
      </c>
      <c r="N125" s="8" t="e">
        <f t="shared" si="16"/>
        <v>#DIV/0!</v>
      </c>
      <c r="O125" s="8" t="e">
        <f t="shared" si="17"/>
        <v>#DIV/0!</v>
      </c>
    </row>
    <row r="126" spans="1:15" x14ac:dyDescent="0.25">
      <c r="A126" s="2"/>
      <c r="B126" s="2"/>
      <c r="C126" s="2"/>
      <c r="D126" s="2"/>
      <c r="E126" s="2"/>
      <c r="G126" s="3" t="e">
        <f t="shared" si="9"/>
        <v>#NUM!</v>
      </c>
      <c r="H126" s="7">
        <f t="shared" si="10"/>
        <v>0</v>
      </c>
      <c r="I126" s="7" t="e">
        <f t="shared" si="11"/>
        <v>#DIV/0!</v>
      </c>
      <c r="J126" s="7">
        <f t="shared" si="12"/>
        <v>0</v>
      </c>
      <c r="K126" s="7" t="e">
        <f t="shared" si="13"/>
        <v>#DIV/0!</v>
      </c>
      <c r="L126" s="8" t="e">
        <f t="shared" si="14"/>
        <v>#DIV/0!</v>
      </c>
      <c r="M126" s="4" t="e">
        <f t="shared" si="15"/>
        <v>#DIV/0!</v>
      </c>
      <c r="N126" s="8" t="e">
        <f t="shared" si="16"/>
        <v>#DIV/0!</v>
      </c>
      <c r="O126" s="8" t="e">
        <f t="shared" si="17"/>
        <v>#DIV/0!</v>
      </c>
    </row>
    <row r="127" spans="1:15" x14ac:dyDescent="0.25">
      <c r="A127" s="2"/>
      <c r="B127" s="2"/>
      <c r="C127" s="2"/>
      <c r="D127" s="2"/>
      <c r="E127" s="2"/>
      <c r="G127" s="3" t="e">
        <f t="shared" si="9"/>
        <v>#NUM!</v>
      </c>
      <c r="H127" s="7">
        <f t="shared" si="10"/>
        <v>0</v>
      </c>
      <c r="I127" s="7" t="e">
        <f t="shared" si="11"/>
        <v>#DIV/0!</v>
      </c>
      <c r="J127" s="7">
        <f t="shared" si="12"/>
        <v>0</v>
      </c>
      <c r="K127" s="7" t="e">
        <f t="shared" si="13"/>
        <v>#DIV/0!</v>
      </c>
      <c r="L127" s="8" t="e">
        <f t="shared" si="14"/>
        <v>#DIV/0!</v>
      </c>
      <c r="M127" s="4" t="e">
        <f t="shared" si="15"/>
        <v>#DIV/0!</v>
      </c>
      <c r="N127" s="8" t="e">
        <f t="shared" si="16"/>
        <v>#DIV/0!</v>
      </c>
      <c r="O127" s="8" t="e">
        <f t="shared" si="17"/>
        <v>#DIV/0!</v>
      </c>
    </row>
    <row r="128" spans="1:15" x14ac:dyDescent="0.25">
      <c r="A128" s="2"/>
      <c r="B128" s="2"/>
      <c r="C128" s="2"/>
      <c r="D128" s="2"/>
      <c r="E128" s="2"/>
      <c r="G128" s="3" t="e">
        <f t="shared" si="9"/>
        <v>#NUM!</v>
      </c>
      <c r="H128" s="7">
        <f t="shared" si="10"/>
        <v>0</v>
      </c>
      <c r="I128" s="7" t="e">
        <f t="shared" si="11"/>
        <v>#DIV/0!</v>
      </c>
      <c r="J128" s="7">
        <f t="shared" si="12"/>
        <v>0</v>
      </c>
      <c r="K128" s="7" t="e">
        <f t="shared" si="13"/>
        <v>#DIV/0!</v>
      </c>
      <c r="L128" s="8" t="e">
        <f t="shared" si="14"/>
        <v>#DIV/0!</v>
      </c>
      <c r="M128" s="4" t="e">
        <f t="shared" si="15"/>
        <v>#DIV/0!</v>
      </c>
      <c r="N128" s="8" t="e">
        <f t="shared" si="16"/>
        <v>#DIV/0!</v>
      </c>
      <c r="O128" s="8" t="e">
        <f t="shared" si="17"/>
        <v>#DIV/0!</v>
      </c>
    </row>
    <row r="129" spans="1:15" x14ac:dyDescent="0.25">
      <c r="A129" s="2"/>
      <c r="B129" s="2"/>
      <c r="C129" s="2"/>
      <c r="D129" s="2"/>
      <c r="E129" s="2"/>
      <c r="G129" s="3" t="e">
        <f t="shared" si="9"/>
        <v>#NUM!</v>
      </c>
      <c r="H129" s="7">
        <f t="shared" si="10"/>
        <v>0</v>
      </c>
      <c r="I129" s="7" t="e">
        <f t="shared" si="11"/>
        <v>#DIV/0!</v>
      </c>
      <c r="J129" s="7">
        <f t="shared" si="12"/>
        <v>0</v>
      </c>
      <c r="K129" s="7" t="e">
        <f t="shared" si="13"/>
        <v>#DIV/0!</v>
      </c>
      <c r="L129" s="8" t="e">
        <f t="shared" si="14"/>
        <v>#DIV/0!</v>
      </c>
      <c r="M129" s="4" t="e">
        <f t="shared" si="15"/>
        <v>#DIV/0!</v>
      </c>
      <c r="N129" s="8" t="e">
        <f t="shared" si="16"/>
        <v>#DIV/0!</v>
      </c>
      <c r="O129" s="8" t="e">
        <f t="shared" si="17"/>
        <v>#DIV/0!</v>
      </c>
    </row>
    <row r="130" spans="1:15" x14ac:dyDescent="0.25">
      <c r="A130" s="2"/>
      <c r="B130" s="2"/>
      <c r="C130" s="2"/>
      <c r="D130" s="2"/>
      <c r="E130" s="2"/>
      <c r="G130" s="3" t="e">
        <f t="shared" si="9"/>
        <v>#NUM!</v>
      </c>
      <c r="H130" s="7">
        <f t="shared" si="10"/>
        <v>0</v>
      </c>
      <c r="I130" s="7" t="e">
        <f t="shared" si="11"/>
        <v>#DIV/0!</v>
      </c>
      <c r="J130" s="7">
        <f t="shared" si="12"/>
        <v>0</v>
      </c>
      <c r="K130" s="7" t="e">
        <f t="shared" si="13"/>
        <v>#DIV/0!</v>
      </c>
      <c r="L130" s="8" t="e">
        <f t="shared" si="14"/>
        <v>#DIV/0!</v>
      </c>
      <c r="M130" s="4" t="e">
        <f t="shared" si="15"/>
        <v>#DIV/0!</v>
      </c>
      <c r="N130" s="8" t="e">
        <f t="shared" si="16"/>
        <v>#DIV/0!</v>
      </c>
      <c r="O130" s="8" t="e">
        <f t="shared" si="17"/>
        <v>#DIV/0!</v>
      </c>
    </row>
    <row r="131" spans="1:15" x14ac:dyDescent="0.25">
      <c r="A131" s="2"/>
      <c r="B131" s="2"/>
      <c r="C131" s="2"/>
      <c r="D131" s="2"/>
      <c r="E131" s="2"/>
      <c r="G131" s="3" t="e">
        <f t="shared" si="9"/>
        <v>#NUM!</v>
      </c>
      <c r="H131" s="7">
        <f t="shared" si="10"/>
        <v>0</v>
      </c>
      <c r="I131" s="7" t="e">
        <f t="shared" si="11"/>
        <v>#DIV/0!</v>
      </c>
      <c r="J131" s="7">
        <f t="shared" si="12"/>
        <v>0</v>
      </c>
      <c r="K131" s="7" t="e">
        <f t="shared" si="13"/>
        <v>#DIV/0!</v>
      </c>
      <c r="L131" s="8" t="e">
        <f t="shared" si="14"/>
        <v>#DIV/0!</v>
      </c>
      <c r="M131" s="4" t="e">
        <f t="shared" si="15"/>
        <v>#DIV/0!</v>
      </c>
      <c r="N131" s="8" t="e">
        <f t="shared" si="16"/>
        <v>#DIV/0!</v>
      </c>
      <c r="O131" s="8" t="e">
        <f t="shared" si="17"/>
        <v>#DIV/0!</v>
      </c>
    </row>
    <row r="132" spans="1:15" x14ac:dyDescent="0.25">
      <c r="A132" s="2"/>
      <c r="B132" s="2"/>
      <c r="C132" s="2"/>
      <c r="D132" s="2"/>
      <c r="E132" s="2"/>
      <c r="G132" s="3" t="e">
        <f t="shared" ref="G132:G195" si="18">ROUND(10*LOG10((IMABS(COMPLEX(D132,E132)))^2/(1-(IMABS(COMPLEX(B132,C132)))^2)),2)</f>
        <v>#NUM!</v>
      </c>
      <c r="H132" s="7">
        <f t="shared" ref="H132:H195" si="19">IMABS(COMPLEX(B132,C132))</f>
        <v>0</v>
      </c>
      <c r="I132" s="7" t="e">
        <f t="shared" ref="I132:I195" si="20">IMARGUMENT(COMPLEX(B132,C132))</f>
        <v>#DIV/0!</v>
      </c>
      <c r="J132" s="7">
        <f t="shared" ref="J132:J195" si="21">IMABS(COMPLEX(D132,E132))</f>
        <v>0</v>
      </c>
      <c r="K132" s="7" t="e">
        <f t="shared" ref="K132:K195" si="22">IMARGUMENT(COMPLEX(D132,E132))</f>
        <v>#DIV/0!</v>
      </c>
      <c r="L132" s="8" t="e">
        <f t="shared" ref="L132:L195" si="23">50*(1-H132^2)/(1 + H132^2-(2*H132*COS(I132)))</f>
        <v>#DIV/0!</v>
      </c>
      <c r="M132" s="4" t="e">
        <f t="shared" ref="M132:M195" si="24">2*50*H132*SIN(I132)/(1 + H132^2 - 2*H132*COS(I132))</f>
        <v>#DIV/0!</v>
      </c>
      <c r="N132" s="8" t="e">
        <f t="shared" ref="N132:N195" si="25">IMABS(COMPLEX(L132,M132))</f>
        <v>#DIV/0!</v>
      </c>
      <c r="O132" s="8" t="e">
        <f t="shared" ref="O132:O195" si="26">DEGREES((IMARGUMENT(COMPLEX(L132,M132))))</f>
        <v>#DIV/0!</v>
      </c>
    </row>
    <row r="133" spans="1:15" x14ac:dyDescent="0.25">
      <c r="A133" s="2"/>
      <c r="B133" s="2"/>
      <c r="C133" s="2"/>
      <c r="D133" s="2"/>
      <c r="E133" s="2"/>
      <c r="G133" s="3" t="e">
        <f t="shared" si="18"/>
        <v>#NUM!</v>
      </c>
      <c r="H133" s="7">
        <f t="shared" si="19"/>
        <v>0</v>
      </c>
      <c r="I133" s="7" t="e">
        <f t="shared" si="20"/>
        <v>#DIV/0!</v>
      </c>
      <c r="J133" s="7">
        <f t="shared" si="21"/>
        <v>0</v>
      </c>
      <c r="K133" s="7" t="e">
        <f t="shared" si="22"/>
        <v>#DIV/0!</v>
      </c>
      <c r="L133" s="8" t="e">
        <f t="shared" si="23"/>
        <v>#DIV/0!</v>
      </c>
      <c r="M133" s="4" t="e">
        <f t="shared" si="24"/>
        <v>#DIV/0!</v>
      </c>
      <c r="N133" s="8" t="e">
        <f t="shared" si="25"/>
        <v>#DIV/0!</v>
      </c>
      <c r="O133" s="8" t="e">
        <f t="shared" si="26"/>
        <v>#DIV/0!</v>
      </c>
    </row>
    <row r="134" spans="1:15" x14ac:dyDescent="0.25">
      <c r="A134" s="2"/>
      <c r="B134" s="2"/>
      <c r="C134" s="2"/>
      <c r="D134" s="2"/>
      <c r="E134" s="2"/>
      <c r="G134" s="3" t="e">
        <f t="shared" si="18"/>
        <v>#NUM!</v>
      </c>
      <c r="H134" s="7">
        <f t="shared" si="19"/>
        <v>0</v>
      </c>
      <c r="I134" s="7" t="e">
        <f t="shared" si="20"/>
        <v>#DIV/0!</v>
      </c>
      <c r="J134" s="7">
        <f t="shared" si="21"/>
        <v>0</v>
      </c>
      <c r="K134" s="7" t="e">
        <f t="shared" si="22"/>
        <v>#DIV/0!</v>
      </c>
      <c r="L134" s="8" t="e">
        <f t="shared" si="23"/>
        <v>#DIV/0!</v>
      </c>
      <c r="M134" s="4" t="e">
        <f t="shared" si="24"/>
        <v>#DIV/0!</v>
      </c>
      <c r="N134" s="8" t="e">
        <f t="shared" si="25"/>
        <v>#DIV/0!</v>
      </c>
      <c r="O134" s="8" t="e">
        <f t="shared" si="26"/>
        <v>#DIV/0!</v>
      </c>
    </row>
    <row r="135" spans="1:15" x14ac:dyDescent="0.25">
      <c r="A135" s="2"/>
      <c r="B135" s="2"/>
      <c r="C135" s="2"/>
      <c r="D135" s="2"/>
      <c r="E135" s="2"/>
      <c r="G135" s="3" t="e">
        <f t="shared" si="18"/>
        <v>#NUM!</v>
      </c>
      <c r="H135" s="7">
        <f t="shared" si="19"/>
        <v>0</v>
      </c>
      <c r="I135" s="7" t="e">
        <f t="shared" si="20"/>
        <v>#DIV/0!</v>
      </c>
      <c r="J135" s="7">
        <f t="shared" si="21"/>
        <v>0</v>
      </c>
      <c r="K135" s="7" t="e">
        <f t="shared" si="22"/>
        <v>#DIV/0!</v>
      </c>
      <c r="L135" s="8" t="e">
        <f t="shared" si="23"/>
        <v>#DIV/0!</v>
      </c>
      <c r="M135" s="4" t="e">
        <f t="shared" si="24"/>
        <v>#DIV/0!</v>
      </c>
      <c r="N135" s="8" t="e">
        <f t="shared" si="25"/>
        <v>#DIV/0!</v>
      </c>
      <c r="O135" s="8" t="e">
        <f t="shared" si="26"/>
        <v>#DIV/0!</v>
      </c>
    </row>
    <row r="136" spans="1:15" x14ac:dyDescent="0.25">
      <c r="A136" s="2"/>
      <c r="B136" s="2"/>
      <c r="C136" s="2"/>
      <c r="D136" s="2"/>
      <c r="E136" s="2"/>
      <c r="G136" s="3" t="e">
        <f t="shared" si="18"/>
        <v>#NUM!</v>
      </c>
      <c r="H136" s="7">
        <f t="shared" si="19"/>
        <v>0</v>
      </c>
      <c r="I136" s="7" t="e">
        <f t="shared" si="20"/>
        <v>#DIV/0!</v>
      </c>
      <c r="J136" s="7">
        <f t="shared" si="21"/>
        <v>0</v>
      </c>
      <c r="K136" s="7" t="e">
        <f t="shared" si="22"/>
        <v>#DIV/0!</v>
      </c>
      <c r="L136" s="8" t="e">
        <f t="shared" si="23"/>
        <v>#DIV/0!</v>
      </c>
      <c r="M136" s="4" t="e">
        <f t="shared" si="24"/>
        <v>#DIV/0!</v>
      </c>
      <c r="N136" s="8" t="e">
        <f t="shared" si="25"/>
        <v>#DIV/0!</v>
      </c>
      <c r="O136" s="8" t="e">
        <f t="shared" si="26"/>
        <v>#DIV/0!</v>
      </c>
    </row>
    <row r="137" spans="1:15" x14ac:dyDescent="0.25">
      <c r="A137" s="2"/>
      <c r="B137" s="2"/>
      <c r="C137" s="2"/>
      <c r="D137" s="2"/>
      <c r="E137" s="2"/>
      <c r="G137" s="3" t="e">
        <f t="shared" si="18"/>
        <v>#NUM!</v>
      </c>
      <c r="H137" s="7">
        <f t="shared" si="19"/>
        <v>0</v>
      </c>
      <c r="I137" s="7" t="e">
        <f t="shared" si="20"/>
        <v>#DIV/0!</v>
      </c>
      <c r="J137" s="7">
        <f t="shared" si="21"/>
        <v>0</v>
      </c>
      <c r="K137" s="7" t="e">
        <f t="shared" si="22"/>
        <v>#DIV/0!</v>
      </c>
      <c r="L137" s="8" t="e">
        <f t="shared" si="23"/>
        <v>#DIV/0!</v>
      </c>
      <c r="M137" s="4" t="e">
        <f t="shared" si="24"/>
        <v>#DIV/0!</v>
      </c>
      <c r="N137" s="8" t="e">
        <f t="shared" si="25"/>
        <v>#DIV/0!</v>
      </c>
      <c r="O137" s="8" t="e">
        <f t="shared" si="26"/>
        <v>#DIV/0!</v>
      </c>
    </row>
    <row r="138" spans="1:15" x14ac:dyDescent="0.25">
      <c r="A138" s="2"/>
      <c r="B138" s="2"/>
      <c r="C138" s="2"/>
      <c r="D138" s="2"/>
      <c r="E138" s="2"/>
      <c r="G138" s="3" t="e">
        <f t="shared" si="18"/>
        <v>#NUM!</v>
      </c>
      <c r="H138" s="7">
        <f t="shared" si="19"/>
        <v>0</v>
      </c>
      <c r="I138" s="7" t="e">
        <f t="shared" si="20"/>
        <v>#DIV/0!</v>
      </c>
      <c r="J138" s="7">
        <f t="shared" si="21"/>
        <v>0</v>
      </c>
      <c r="K138" s="7" t="e">
        <f t="shared" si="22"/>
        <v>#DIV/0!</v>
      </c>
      <c r="L138" s="8" t="e">
        <f t="shared" si="23"/>
        <v>#DIV/0!</v>
      </c>
      <c r="M138" s="4" t="e">
        <f t="shared" si="24"/>
        <v>#DIV/0!</v>
      </c>
      <c r="N138" s="8" t="e">
        <f t="shared" si="25"/>
        <v>#DIV/0!</v>
      </c>
      <c r="O138" s="8" t="e">
        <f t="shared" si="26"/>
        <v>#DIV/0!</v>
      </c>
    </row>
    <row r="139" spans="1:15" x14ac:dyDescent="0.25">
      <c r="A139" s="2"/>
      <c r="B139" s="2"/>
      <c r="C139" s="2"/>
      <c r="D139" s="2"/>
      <c r="E139" s="2"/>
      <c r="G139" s="3" t="e">
        <f t="shared" si="18"/>
        <v>#NUM!</v>
      </c>
      <c r="H139" s="7">
        <f t="shared" si="19"/>
        <v>0</v>
      </c>
      <c r="I139" s="7" t="e">
        <f t="shared" si="20"/>
        <v>#DIV/0!</v>
      </c>
      <c r="J139" s="7">
        <f t="shared" si="21"/>
        <v>0</v>
      </c>
      <c r="K139" s="7" t="e">
        <f t="shared" si="22"/>
        <v>#DIV/0!</v>
      </c>
      <c r="L139" s="8" t="e">
        <f t="shared" si="23"/>
        <v>#DIV/0!</v>
      </c>
      <c r="M139" s="4" t="e">
        <f t="shared" si="24"/>
        <v>#DIV/0!</v>
      </c>
      <c r="N139" s="8" t="e">
        <f t="shared" si="25"/>
        <v>#DIV/0!</v>
      </c>
      <c r="O139" s="8" t="e">
        <f t="shared" si="26"/>
        <v>#DIV/0!</v>
      </c>
    </row>
    <row r="140" spans="1:15" x14ac:dyDescent="0.25">
      <c r="A140" s="2"/>
      <c r="B140" s="2"/>
      <c r="C140" s="2"/>
      <c r="D140" s="2"/>
      <c r="E140" s="2"/>
      <c r="G140" s="3" t="e">
        <f t="shared" si="18"/>
        <v>#NUM!</v>
      </c>
      <c r="H140" s="7">
        <f t="shared" si="19"/>
        <v>0</v>
      </c>
      <c r="I140" s="7" t="e">
        <f t="shared" si="20"/>
        <v>#DIV/0!</v>
      </c>
      <c r="J140" s="7">
        <f t="shared" si="21"/>
        <v>0</v>
      </c>
      <c r="K140" s="7" t="e">
        <f t="shared" si="22"/>
        <v>#DIV/0!</v>
      </c>
      <c r="L140" s="8" t="e">
        <f t="shared" si="23"/>
        <v>#DIV/0!</v>
      </c>
      <c r="M140" s="4" t="e">
        <f t="shared" si="24"/>
        <v>#DIV/0!</v>
      </c>
      <c r="N140" s="8" t="e">
        <f t="shared" si="25"/>
        <v>#DIV/0!</v>
      </c>
      <c r="O140" s="8" t="e">
        <f t="shared" si="26"/>
        <v>#DIV/0!</v>
      </c>
    </row>
    <row r="141" spans="1:15" x14ac:dyDescent="0.25">
      <c r="A141" s="2"/>
      <c r="B141" s="2"/>
      <c r="C141" s="2"/>
      <c r="D141" s="2"/>
      <c r="E141" s="2"/>
      <c r="G141" s="3" t="e">
        <f t="shared" si="18"/>
        <v>#NUM!</v>
      </c>
      <c r="H141" s="7">
        <f t="shared" si="19"/>
        <v>0</v>
      </c>
      <c r="I141" s="7" t="e">
        <f t="shared" si="20"/>
        <v>#DIV/0!</v>
      </c>
      <c r="J141" s="7">
        <f t="shared" si="21"/>
        <v>0</v>
      </c>
      <c r="K141" s="7" t="e">
        <f t="shared" si="22"/>
        <v>#DIV/0!</v>
      </c>
      <c r="L141" s="8" t="e">
        <f t="shared" si="23"/>
        <v>#DIV/0!</v>
      </c>
      <c r="M141" s="4" t="e">
        <f t="shared" si="24"/>
        <v>#DIV/0!</v>
      </c>
      <c r="N141" s="8" t="e">
        <f t="shared" si="25"/>
        <v>#DIV/0!</v>
      </c>
      <c r="O141" s="8" t="e">
        <f t="shared" si="26"/>
        <v>#DIV/0!</v>
      </c>
    </row>
    <row r="142" spans="1:15" x14ac:dyDescent="0.25">
      <c r="A142" s="2"/>
      <c r="B142" s="2"/>
      <c r="C142" s="2"/>
      <c r="D142" s="2"/>
      <c r="E142" s="2"/>
      <c r="G142" s="3" t="e">
        <f t="shared" si="18"/>
        <v>#NUM!</v>
      </c>
      <c r="H142" s="7">
        <f t="shared" si="19"/>
        <v>0</v>
      </c>
      <c r="I142" s="7" t="e">
        <f t="shared" si="20"/>
        <v>#DIV/0!</v>
      </c>
      <c r="J142" s="7">
        <f t="shared" si="21"/>
        <v>0</v>
      </c>
      <c r="K142" s="7" t="e">
        <f t="shared" si="22"/>
        <v>#DIV/0!</v>
      </c>
      <c r="L142" s="8" t="e">
        <f t="shared" si="23"/>
        <v>#DIV/0!</v>
      </c>
      <c r="M142" s="4" t="e">
        <f t="shared" si="24"/>
        <v>#DIV/0!</v>
      </c>
      <c r="N142" s="8" t="e">
        <f t="shared" si="25"/>
        <v>#DIV/0!</v>
      </c>
      <c r="O142" s="8" t="e">
        <f t="shared" si="26"/>
        <v>#DIV/0!</v>
      </c>
    </row>
    <row r="143" spans="1:15" x14ac:dyDescent="0.25">
      <c r="A143" s="2"/>
      <c r="B143" s="2"/>
      <c r="C143" s="2"/>
      <c r="D143" s="2"/>
      <c r="E143" s="2"/>
      <c r="G143" s="3" t="e">
        <f t="shared" si="18"/>
        <v>#NUM!</v>
      </c>
      <c r="H143" s="7">
        <f t="shared" si="19"/>
        <v>0</v>
      </c>
      <c r="I143" s="7" t="e">
        <f t="shared" si="20"/>
        <v>#DIV/0!</v>
      </c>
      <c r="J143" s="7">
        <f t="shared" si="21"/>
        <v>0</v>
      </c>
      <c r="K143" s="7" t="e">
        <f t="shared" si="22"/>
        <v>#DIV/0!</v>
      </c>
      <c r="L143" s="8" t="e">
        <f t="shared" si="23"/>
        <v>#DIV/0!</v>
      </c>
      <c r="M143" s="4" t="e">
        <f t="shared" si="24"/>
        <v>#DIV/0!</v>
      </c>
      <c r="N143" s="8" t="e">
        <f t="shared" si="25"/>
        <v>#DIV/0!</v>
      </c>
      <c r="O143" s="8" t="e">
        <f t="shared" si="26"/>
        <v>#DIV/0!</v>
      </c>
    </row>
    <row r="144" spans="1:15" x14ac:dyDescent="0.25">
      <c r="A144" s="2"/>
      <c r="B144" s="2"/>
      <c r="C144" s="2"/>
      <c r="D144" s="2"/>
      <c r="E144" s="2"/>
      <c r="G144" s="3" t="e">
        <f t="shared" si="18"/>
        <v>#NUM!</v>
      </c>
      <c r="H144" s="7">
        <f t="shared" si="19"/>
        <v>0</v>
      </c>
      <c r="I144" s="7" t="e">
        <f t="shared" si="20"/>
        <v>#DIV/0!</v>
      </c>
      <c r="J144" s="7">
        <f t="shared" si="21"/>
        <v>0</v>
      </c>
      <c r="K144" s="7" t="e">
        <f t="shared" si="22"/>
        <v>#DIV/0!</v>
      </c>
      <c r="L144" s="8" t="e">
        <f t="shared" si="23"/>
        <v>#DIV/0!</v>
      </c>
      <c r="M144" s="4" t="e">
        <f t="shared" si="24"/>
        <v>#DIV/0!</v>
      </c>
      <c r="N144" s="8" t="e">
        <f t="shared" si="25"/>
        <v>#DIV/0!</v>
      </c>
      <c r="O144" s="8" t="e">
        <f t="shared" si="26"/>
        <v>#DIV/0!</v>
      </c>
    </row>
    <row r="145" spans="1:15" x14ac:dyDescent="0.25">
      <c r="A145" s="2"/>
      <c r="B145" s="2"/>
      <c r="C145" s="2"/>
      <c r="D145" s="2"/>
      <c r="E145" s="2"/>
      <c r="G145" s="3" t="e">
        <f t="shared" si="18"/>
        <v>#NUM!</v>
      </c>
      <c r="H145" s="7">
        <f t="shared" si="19"/>
        <v>0</v>
      </c>
      <c r="I145" s="7" t="e">
        <f t="shared" si="20"/>
        <v>#DIV/0!</v>
      </c>
      <c r="J145" s="7">
        <f t="shared" si="21"/>
        <v>0</v>
      </c>
      <c r="K145" s="7" t="e">
        <f t="shared" si="22"/>
        <v>#DIV/0!</v>
      </c>
      <c r="L145" s="8" t="e">
        <f t="shared" si="23"/>
        <v>#DIV/0!</v>
      </c>
      <c r="M145" s="4" t="e">
        <f t="shared" si="24"/>
        <v>#DIV/0!</v>
      </c>
      <c r="N145" s="8" t="e">
        <f t="shared" si="25"/>
        <v>#DIV/0!</v>
      </c>
      <c r="O145" s="8" t="e">
        <f t="shared" si="26"/>
        <v>#DIV/0!</v>
      </c>
    </row>
    <row r="146" spans="1:15" x14ac:dyDescent="0.25">
      <c r="A146" s="2"/>
      <c r="B146" s="2"/>
      <c r="C146" s="2"/>
      <c r="D146" s="2"/>
      <c r="E146" s="2"/>
      <c r="G146" s="3" t="e">
        <f t="shared" si="18"/>
        <v>#NUM!</v>
      </c>
      <c r="H146" s="7">
        <f t="shared" si="19"/>
        <v>0</v>
      </c>
      <c r="I146" s="7" t="e">
        <f t="shared" si="20"/>
        <v>#DIV/0!</v>
      </c>
      <c r="J146" s="7">
        <f t="shared" si="21"/>
        <v>0</v>
      </c>
      <c r="K146" s="7" t="e">
        <f t="shared" si="22"/>
        <v>#DIV/0!</v>
      </c>
      <c r="L146" s="8" t="e">
        <f t="shared" si="23"/>
        <v>#DIV/0!</v>
      </c>
      <c r="M146" s="4" t="e">
        <f t="shared" si="24"/>
        <v>#DIV/0!</v>
      </c>
      <c r="N146" s="8" t="e">
        <f t="shared" si="25"/>
        <v>#DIV/0!</v>
      </c>
      <c r="O146" s="8" t="e">
        <f t="shared" si="26"/>
        <v>#DIV/0!</v>
      </c>
    </row>
    <row r="147" spans="1:15" x14ac:dyDescent="0.25">
      <c r="A147" s="2"/>
      <c r="B147" s="2"/>
      <c r="C147" s="2"/>
      <c r="D147" s="2"/>
      <c r="E147" s="2"/>
      <c r="G147" s="3" t="e">
        <f t="shared" si="18"/>
        <v>#NUM!</v>
      </c>
      <c r="H147" s="7">
        <f t="shared" si="19"/>
        <v>0</v>
      </c>
      <c r="I147" s="7" t="e">
        <f t="shared" si="20"/>
        <v>#DIV/0!</v>
      </c>
      <c r="J147" s="7">
        <f t="shared" si="21"/>
        <v>0</v>
      </c>
      <c r="K147" s="7" t="e">
        <f t="shared" si="22"/>
        <v>#DIV/0!</v>
      </c>
      <c r="L147" s="8" t="e">
        <f t="shared" si="23"/>
        <v>#DIV/0!</v>
      </c>
      <c r="M147" s="4" t="e">
        <f t="shared" si="24"/>
        <v>#DIV/0!</v>
      </c>
      <c r="N147" s="8" t="e">
        <f t="shared" si="25"/>
        <v>#DIV/0!</v>
      </c>
      <c r="O147" s="8" t="e">
        <f t="shared" si="26"/>
        <v>#DIV/0!</v>
      </c>
    </row>
    <row r="148" spans="1:15" x14ac:dyDescent="0.25">
      <c r="A148" s="2"/>
      <c r="B148" s="2"/>
      <c r="C148" s="2"/>
      <c r="D148" s="2"/>
      <c r="E148" s="2"/>
      <c r="G148" s="3" t="e">
        <f t="shared" si="18"/>
        <v>#NUM!</v>
      </c>
      <c r="H148" s="7">
        <f t="shared" si="19"/>
        <v>0</v>
      </c>
      <c r="I148" s="7" t="e">
        <f t="shared" si="20"/>
        <v>#DIV/0!</v>
      </c>
      <c r="J148" s="7">
        <f t="shared" si="21"/>
        <v>0</v>
      </c>
      <c r="K148" s="7" t="e">
        <f t="shared" si="22"/>
        <v>#DIV/0!</v>
      </c>
      <c r="L148" s="8" t="e">
        <f t="shared" si="23"/>
        <v>#DIV/0!</v>
      </c>
      <c r="M148" s="4" t="e">
        <f t="shared" si="24"/>
        <v>#DIV/0!</v>
      </c>
      <c r="N148" s="8" t="e">
        <f t="shared" si="25"/>
        <v>#DIV/0!</v>
      </c>
      <c r="O148" s="8" t="e">
        <f t="shared" si="26"/>
        <v>#DIV/0!</v>
      </c>
    </row>
    <row r="149" spans="1:15" x14ac:dyDescent="0.25">
      <c r="A149" s="2"/>
      <c r="B149" s="2"/>
      <c r="C149" s="2"/>
      <c r="D149" s="2"/>
      <c r="E149" s="2"/>
      <c r="G149" s="3" t="e">
        <f t="shared" si="18"/>
        <v>#NUM!</v>
      </c>
      <c r="H149" s="7">
        <f t="shared" si="19"/>
        <v>0</v>
      </c>
      <c r="I149" s="7" t="e">
        <f t="shared" si="20"/>
        <v>#DIV/0!</v>
      </c>
      <c r="J149" s="7">
        <f t="shared" si="21"/>
        <v>0</v>
      </c>
      <c r="K149" s="7" t="e">
        <f t="shared" si="22"/>
        <v>#DIV/0!</v>
      </c>
      <c r="L149" s="8" t="e">
        <f t="shared" si="23"/>
        <v>#DIV/0!</v>
      </c>
      <c r="M149" s="4" t="e">
        <f t="shared" si="24"/>
        <v>#DIV/0!</v>
      </c>
      <c r="N149" s="8" t="e">
        <f t="shared" si="25"/>
        <v>#DIV/0!</v>
      </c>
      <c r="O149" s="8" t="e">
        <f t="shared" si="26"/>
        <v>#DIV/0!</v>
      </c>
    </row>
    <row r="150" spans="1:15" x14ac:dyDescent="0.25">
      <c r="A150" s="2"/>
      <c r="B150" s="2"/>
      <c r="C150" s="2"/>
      <c r="D150" s="2"/>
      <c r="E150" s="2"/>
      <c r="G150" s="3" t="e">
        <f t="shared" si="18"/>
        <v>#NUM!</v>
      </c>
      <c r="H150" s="7">
        <f t="shared" si="19"/>
        <v>0</v>
      </c>
      <c r="I150" s="7" t="e">
        <f t="shared" si="20"/>
        <v>#DIV/0!</v>
      </c>
      <c r="J150" s="7">
        <f t="shared" si="21"/>
        <v>0</v>
      </c>
      <c r="K150" s="7" t="e">
        <f t="shared" si="22"/>
        <v>#DIV/0!</v>
      </c>
      <c r="L150" s="8" t="e">
        <f t="shared" si="23"/>
        <v>#DIV/0!</v>
      </c>
      <c r="M150" s="4" t="e">
        <f t="shared" si="24"/>
        <v>#DIV/0!</v>
      </c>
      <c r="N150" s="8" t="e">
        <f t="shared" si="25"/>
        <v>#DIV/0!</v>
      </c>
      <c r="O150" s="8" t="e">
        <f t="shared" si="26"/>
        <v>#DIV/0!</v>
      </c>
    </row>
    <row r="151" spans="1:15" x14ac:dyDescent="0.25">
      <c r="A151" s="2"/>
      <c r="B151" s="2"/>
      <c r="C151" s="2"/>
      <c r="D151" s="2"/>
      <c r="E151" s="2"/>
      <c r="G151" s="3" t="e">
        <f t="shared" si="18"/>
        <v>#NUM!</v>
      </c>
      <c r="H151" s="7">
        <f t="shared" si="19"/>
        <v>0</v>
      </c>
      <c r="I151" s="7" t="e">
        <f t="shared" si="20"/>
        <v>#DIV/0!</v>
      </c>
      <c r="J151" s="7">
        <f t="shared" si="21"/>
        <v>0</v>
      </c>
      <c r="K151" s="7" t="e">
        <f t="shared" si="22"/>
        <v>#DIV/0!</v>
      </c>
      <c r="L151" s="8" t="e">
        <f t="shared" si="23"/>
        <v>#DIV/0!</v>
      </c>
      <c r="M151" s="4" t="e">
        <f t="shared" si="24"/>
        <v>#DIV/0!</v>
      </c>
      <c r="N151" s="8" t="e">
        <f t="shared" si="25"/>
        <v>#DIV/0!</v>
      </c>
      <c r="O151" s="8" t="e">
        <f t="shared" si="26"/>
        <v>#DIV/0!</v>
      </c>
    </row>
    <row r="152" spans="1:15" x14ac:dyDescent="0.25">
      <c r="A152" s="2"/>
      <c r="B152" s="2"/>
      <c r="C152" s="2"/>
      <c r="D152" s="2"/>
      <c r="E152" s="2"/>
      <c r="G152" s="3" t="e">
        <f t="shared" si="18"/>
        <v>#NUM!</v>
      </c>
      <c r="H152" s="7">
        <f t="shared" si="19"/>
        <v>0</v>
      </c>
      <c r="I152" s="7" t="e">
        <f t="shared" si="20"/>
        <v>#DIV/0!</v>
      </c>
      <c r="J152" s="7">
        <f t="shared" si="21"/>
        <v>0</v>
      </c>
      <c r="K152" s="7" t="e">
        <f t="shared" si="22"/>
        <v>#DIV/0!</v>
      </c>
      <c r="L152" s="8" t="e">
        <f t="shared" si="23"/>
        <v>#DIV/0!</v>
      </c>
      <c r="M152" s="4" t="e">
        <f t="shared" si="24"/>
        <v>#DIV/0!</v>
      </c>
      <c r="N152" s="8" t="e">
        <f t="shared" si="25"/>
        <v>#DIV/0!</v>
      </c>
      <c r="O152" s="8" t="e">
        <f t="shared" si="26"/>
        <v>#DIV/0!</v>
      </c>
    </row>
    <row r="153" spans="1:15" x14ac:dyDescent="0.25">
      <c r="A153" s="2"/>
      <c r="B153" s="2"/>
      <c r="C153" s="2"/>
      <c r="D153" s="2"/>
      <c r="E153" s="2"/>
      <c r="G153" s="3" t="e">
        <f t="shared" si="18"/>
        <v>#NUM!</v>
      </c>
      <c r="H153" s="7">
        <f t="shared" si="19"/>
        <v>0</v>
      </c>
      <c r="I153" s="7" t="e">
        <f t="shared" si="20"/>
        <v>#DIV/0!</v>
      </c>
      <c r="J153" s="7">
        <f t="shared" si="21"/>
        <v>0</v>
      </c>
      <c r="K153" s="7" t="e">
        <f t="shared" si="22"/>
        <v>#DIV/0!</v>
      </c>
      <c r="L153" s="8" t="e">
        <f t="shared" si="23"/>
        <v>#DIV/0!</v>
      </c>
      <c r="M153" s="4" t="e">
        <f t="shared" si="24"/>
        <v>#DIV/0!</v>
      </c>
      <c r="N153" s="8" t="e">
        <f t="shared" si="25"/>
        <v>#DIV/0!</v>
      </c>
      <c r="O153" s="8" t="e">
        <f t="shared" si="26"/>
        <v>#DIV/0!</v>
      </c>
    </row>
    <row r="154" spans="1:15" x14ac:dyDescent="0.25">
      <c r="A154" s="2"/>
      <c r="B154" s="2"/>
      <c r="C154" s="2"/>
      <c r="D154" s="2"/>
      <c r="E154" s="2"/>
      <c r="G154" s="3" t="e">
        <f t="shared" si="18"/>
        <v>#NUM!</v>
      </c>
      <c r="H154" s="7">
        <f t="shared" si="19"/>
        <v>0</v>
      </c>
      <c r="I154" s="7" t="e">
        <f t="shared" si="20"/>
        <v>#DIV/0!</v>
      </c>
      <c r="J154" s="7">
        <f t="shared" si="21"/>
        <v>0</v>
      </c>
      <c r="K154" s="7" t="e">
        <f t="shared" si="22"/>
        <v>#DIV/0!</v>
      </c>
      <c r="L154" s="8" t="e">
        <f t="shared" si="23"/>
        <v>#DIV/0!</v>
      </c>
      <c r="M154" s="4" t="e">
        <f t="shared" si="24"/>
        <v>#DIV/0!</v>
      </c>
      <c r="N154" s="8" t="e">
        <f t="shared" si="25"/>
        <v>#DIV/0!</v>
      </c>
      <c r="O154" s="8" t="e">
        <f t="shared" si="26"/>
        <v>#DIV/0!</v>
      </c>
    </row>
    <row r="155" spans="1:15" x14ac:dyDescent="0.25">
      <c r="A155" s="2"/>
      <c r="B155" s="2"/>
      <c r="C155" s="2"/>
      <c r="D155" s="2"/>
      <c r="E155" s="2"/>
      <c r="G155" s="3" t="e">
        <f t="shared" si="18"/>
        <v>#NUM!</v>
      </c>
      <c r="H155" s="7">
        <f t="shared" si="19"/>
        <v>0</v>
      </c>
      <c r="I155" s="7" t="e">
        <f t="shared" si="20"/>
        <v>#DIV/0!</v>
      </c>
      <c r="J155" s="7">
        <f t="shared" si="21"/>
        <v>0</v>
      </c>
      <c r="K155" s="7" t="e">
        <f t="shared" si="22"/>
        <v>#DIV/0!</v>
      </c>
      <c r="L155" s="8" t="e">
        <f t="shared" si="23"/>
        <v>#DIV/0!</v>
      </c>
      <c r="M155" s="4" t="e">
        <f t="shared" si="24"/>
        <v>#DIV/0!</v>
      </c>
      <c r="N155" s="8" t="e">
        <f t="shared" si="25"/>
        <v>#DIV/0!</v>
      </c>
      <c r="O155" s="8" t="e">
        <f t="shared" si="26"/>
        <v>#DIV/0!</v>
      </c>
    </row>
    <row r="156" spans="1:15" x14ac:dyDescent="0.25">
      <c r="A156" s="2"/>
      <c r="B156" s="2"/>
      <c r="C156" s="2"/>
      <c r="D156" s="2"/>
      <c r="E156" s="2"/>
      <c r="G156" s="3" t="e">
        <f t="shared" si="18"/>
        <v>#NUM!</v>
      </c>
      <c r="H156" s="7">
        <f t="shared" si="19"/>
        <v>0</v>
      </c>
      <c r="I156" s="7" t="e">
        <f t="shared" si="20"/>
        <v>#DIV/0!</v>
      </c>
      <c r="J156" s="7">
        <f t="shared" si="21"/>
        <v>0</v>
      </c>
      <c r="K156" s="7" t="e">
        <f t="shared" si="22"/>
        <v>#DIV/0!</v>
      </c>
      <c r="L156" s="8" t="e">
        <f t="shared" si="23"/>
        <v>#DIV/0!</v>
      </c>
      <c r="M156" s="4" t="e">
        <f t="shared" si="24"/>
        <v>#DIV/0!</v>
      </c>
      <c r="N156" s="8" t="e">
        <f t="shared" si="25"/>
        <v>#DIV/0!</v>
      </c>
      <c r="O156" s="8" t="e">
        <f t="shared" si="26"/>
        <v>#DIV/0!</v>
      </c>
    </row>
    <row r="157" spans="1:15" x14ac:dyDescent="0.25">
      <c r="A157" s="2"/>
      <c r="B157" s="2"/>
      <c r="C157" s="2"/>
      <c r="D157" s="2"/>
      <c r="E157" s="2"/>
      <c r="G157" s="3" t="e">
        <f t="shared" si="18"/>
        <v>#NUM!</v>
      </c>
      <c r="H157" s="7">
        <f t="shared" si="19"/>
        <v>0</v>
      </c>
      <c r="I157" s="7" t="e">
        <f t="shared" si="20"/>
        <v>#DIV/0!</v>
      </c>
      <c r="J157" s="7">
        <f t="shared" si="21"/>
        <v>0</v>
      </c>
      <c r="K157" s="7" t="e">
        <f t="shared" si="22"/>
        <v>#DIV/0!</v>
      </c>
      <c r="L157" s="8" t="e">
        <f t="shared" si="23"/>
        <v>#DIV/0!</v>
      </c>
      <c r="M157" s="4" t="e">
        <f t="shared" si="24"/>
        <v>#DIV/0!</v>
      </c>
      <c r="N157" s="8" t="e">
        <f t="shared" si="25"/>
        <v>#DIV/0!</v>
      </c>
      <c r="O157" s="8" t="e">
        <f t="shared" si="26"/>
        <v>#DIV/0!</v>
      </c>
    </row>
    <row r="158" spans="1:15" x14ac:dyDescent="0.25">
      <c r="A158" s="2"/>
      <c r="B158" s="2"/>
      <c r="C158" s="2"/>
      <c r="D158" s="2"/>
      <c r="E158" s="2"/>
      <c r="G158" s="3" t="e">
        <f t="shared" si="18"/>
        <v>#NUM!</v>
      </c>
      <c r="H158" s="7">
        <f t="shared" si="19"/>
        <v>0</v>
      </c>
      <c r="I158" s="7" t="e">
        <f t="shared" si="20"/>
        <v>#DIV/0!</v>
      </c>
      <c r="J158" s="7">
        <f t="shared" si="21"/>
        <v>0</v>
      </c>
      <c r="K158" s="7" t="e">
        <f t="shared" si="22"/>
        <v>#DIV/0!</v>
      </c>
      <c r="L158" s="8" t="e">
        <f t="shared" si="23"/>
        <v>#DIV/0!</v>
      </c>
      <c r="M158" s="4" t="e">
        <f t="shared" si="24"/>
        <v>#DIV/0!</v>
      </c>
      <c r="N158" s="8" t="e">
        <f t="shared" si="25"/>
        <v>#DIV/0!</v>
      </c>
      <c r="O158" s="8" t="e">
        <f t="shared" si="26"/>
        <v>#DIV/0!</v>
      </c>
    </row>
    <row r="159" spans="1:15" x14ac:dyDescent="0.25">
      <c r="A159" s="2"/>
      <c r="B159" s="2"/>
      <c r="C159" s="2"/>
      <c r="D159" s="2"/>
      <c r="E159" s="2"/>
      <c r="G159" s="3" t="e">
        <f t="shared" si="18"/>
        <v>#NUM!</v>
      </c>
      <c r="H159" s="7">
        <f t="shared" si="19"/>
        <v>0</v>
      </c>
      <c r="I159" s="7" t="e">
        <f t="shared" si="20"/>
        <v>#DIV/0!</v>
      </c>
      <c r="J159" s="7">
        <f t="shared" si="21"/>
        <v>0</v>
      </c>
      <c r="K159" s="7" t="e">
        <f t="shared" si="22"/>
        <v>#DIV/0!</v>
      </c>
      <c r="L159" s="8" t="e">
        <f t="shared" si="23"/>
        <v>#DIV/0!</v>
      </c>
      <c r="M159" s="4" t="e">
        <f t="shared" si="24"/>
        <v>#DIV/0!</v>
      </c>
      <c r="N159" s="8" t="e">
        <f t="shared" si="25"/>
        <v>#DIV/0!</v>
      </c>
      <c r="O159" s="8" t="e">
        <f t="shared" si="26"/>
        <v>#DIV/0!</v>
      </c>
    </row>
    <row r="160" spans="1:15" x14ac:dyDescent="0.25">
      <c r="A160" s="2"/>
      <c r="B160" s="2"/>
      <c r="C160" s="2"/>
      <c r="D160" s="2"/>
      <c r="E160" s="2"/>
      <c r="G160" s="3" t="e">
        <f t="shared" si="18"/>
        <v>#NUM!</v>
      </c>
      <c r="H160" s="7">
        <f t="shared" si="19"/>
        <v>0</v>
      </c>
      <c r="I160" s="7" t="e">
        <f t="shared" si="20"/>
        <v>#DIV/0!</v>
      </c>
      <c r="J160" s="7">
        <f t="shared" si="21"/>
        <v>0</v>
      </c>
      <c r="K160" s="7" t="e">
        <f t="shared" si="22"/>
        <v>#DIV/0!</v>
      </c>
      <c r="L160" s="8" t="e">
        <f t="shared" si="23"/>
        <v>#DIV/0!</v>
      </c>
      <c r="M160" s="4" t="e">
        <f t="shared" si="24"/>
        <v>#DIV/0!</v>
      </c>
      <c r="N160" s="8" t="e">
        <f t="shared" si="25"/>
        <v>#DIV/0!</v>
      </c>
      <c r="O160" s="8" t="e">
        <f t="shared" si="26"/>
        <v>#DIV/0!</v>
      </c>
    </row>
    <row r="161" spans="1:15" x14ac:dyDescent="0.25">
      <c r="A161" s="2"/>
      <c r="B161" s="2"/>
      <c r="C161" s="2"/>
      <c r="D161" s="2"/>
      <c r="E161" s="2"/>
      <c r="G161" s="3" t="e">
        <f t="shared" si="18"/>
        <v>#NUM!</v>
      </c>
      <c r="H161" s="7">
        <f t="shared" si="19"/>
        <v>0</v>
      </c>
      <c r="I161" s="7" t="e">
        <f t="shared" si="20"/>
        <v>#DIV/0!</v>
      </c>
      <c r="J161" s="7">
        <f t="shared" si="21"/>
        <v>0</v>
      </c>
      <c r="K161" s="7" t="e">
        <f t="shared" si="22"/>
        <v>#DIV/0!</v>
      </c>
      <c r="L161" s="8" t="e">
        <f t="shared" si="23"/>
        <v>#DIV/0!</v>
      </c>
      <c r="M161" s="4" t="e">
        <f t="shared" si="24"/>
        <v>#DIV/0!</v>
      </c>
      <c r="N161" s="8" t="e">
        <f t="shared" si="25"/>
        <v>#DIV/0!</v>
      </c>
      <c r="O161" s="8" t="e">
        <f t="shared" si="26"/>
        <v>#DIV/0!</v>
      </c>
    </row>
    <row r="162" spans="1:15" x14ac:dyDescent="0.25">
      <c r="A162" s="2"/>
      <c r="B162" s="2"/>
      <c r="C162" s="2"/>
      <c r="D162" s="2"/>
      <c r="E162" s="2"/>
      <c r="G162" s="3" t="e">
        <f t="shared" si="18"/>
        <v>#NUM!</v>
      </c>
      <c r="H162" s="7">
        <f t="shared" si="19"/>
        <v>0</v>
      </c>
      <c r="I162" s="7" t="e">
        <f t="shared" si="20"/>
        <v>#DIV/0!</v>
      </c>
      <c r="J162" s="7">
        <f t="shared" si="21"/>
        <v>0</v>
      </c>
      <c r="K162" s="7" t="e">
        <f t="shared" si="22"/>
        <v>#DIV/0!</v>
      </c>
      <c r="L162" s="8" t="e">
        <f t="shared" si="23"/>
        <v>#DIV/0!</v>
      </c>
      <c r="M162" s="4" t="e">
        <f t="shared" si="24"/>
        <v>#DIV/0!</v>
      </c>
      <c r="N162" s="8" t="e">
        <f t="shared" si="25"/>
        <v>#DIV/0!</v>
      </c>
      <c r="O162" s="8" t="e">
        <f t="shared" si="26"/>
        <v>#DIV/0!</v>
      </c>
    </row>
    <row r="163" spans="1:15" x14ac:dyDescent="0.25">
      <c r="A163" s="2"/>
      <c r="B163" s="2"/>
      <c r="C163" s="2"/>
      <c r="D163" s="2"/>
      <c r="E163" s="2"/>
      <c r="G163" s="3" t="e">
        <f t="shared" si="18"/>
        <v>#NUM!</v>
      </c>
      <c r="H163" s="7">
        <f t="shared" si="19"/>
        <v>0</v>
      </c>
      <c r="I163" s="7" t="e">
        <f t="shared" si="20"/>
        <v>#DIV/0!</v>
      </c>
      <c r="J163" s="7">
        <f t="shared" si="21"/>
        <v>0</v>
      </c>
      <c r="K163" s="7" t="e">
        <f t="shared" si="22"/>
        <v>#DIV/0!</v>
      </c>
      <c r="L163" s="8" t="e">
        <f t="shared" si="23"/>
        <v>#DIV/0!</v>
      </c>
      <c r="M163" s="4" t="e">
        <f t="shared" si="24"/>
        <v>#DIV/0!</v>
      </c>
      <c r="N163" s="8" t="e">
        <f t="shared" si="25"/>
        <v>#DIV/0!</v>
      </c>
      <c r="O163" s="8" t="e">
        <f t="shared" si="26"/>
        <v>#DIV/0!</v>
      </c>
    </row>
    <row r="164" spans="1:15" x14ac:dyDescent="0.25">
      <c r="A164" s="2"/>
      <c r="B164" s="2"/>
      <c r="C164" s="2"/>
      <c r="D164" s="2"/>
      <c r="E164" s="2"/>
      <c r="G164" s="3" t="e">
        <f t="shared" si="18"/>
        <v>#NUM!</v>
      </c>
      <c r="H164" s="7">
        <f t="shared" si="19"/>
        <v>0</v>
      </c>
      <c r="I164" s="7" t="e">
        <f t="shared" si="20"/>
        <v>#DIV/0!</v>
      </c>
      <c r="J164" s="7">
        <f t="shared" si="21"/>
        <v>0</v>
      </c>
      <c r="K164" s="7" t="e">
        <f t="shared" si="22"/>
        <v>#DIV/0!</v>
      </c>
      <c r="L164" s="8" t="e">
        <f t="shared" si="23"/>
        <v>#DIV/0!</v>
      </c>
      <c r="M164" s="4" t="e">
        <f t="shared" si="24"/>
        <v>#DIV/0!</v>
      </c>
      <c r="N164" s="8" t="e">
        <f t="shared" si="25"/>
        <v>#DIV/0!</v>
      </c>
      <c r="O164" s="8" t="e">
        <f t="shared" si="26"/>
        <v>#DIV/0!</v>
      </c>
    </row>
    <row r="165" spans="1:15" x14ac:dyDescent="0.25">
      <c r="A165" s="2"/>
      <c r="B165" s="2"/>
      <c r="C165" s="2"/>
      <c r="D165" s="2"/>
      <c r="E165" s="2"/>
      <c r="G165" s="3" t="e">
        <f t="shared" si="18"/>
        <v>#NUM!</v>
      </c>
      <c r="H165" s="7">
        <f t="shared" si="19"/>
        <v>0</v>
      </c>
      <c r="I165" s="7" t="e">
        <f t="shared" si="20"/>
        <v>#DIV/0!</v>
      </c>
      <c r="J165" s="7">
        <f t="shared" si="21"/>
        <v>0</v>
      </c>
      <c r="K165" s="7" t="e">
        <f t="shared" si="22"/>
        <v>#DIV/0!</v>
      </c>
      <c r="L165" s="8" t="e">
        <f t="shared" si="23"/>
        <v>#DIV/0!</v>
      </c>
      <c r="M165" s="4" t="e">
        <f t="shared" si="24"/>
        <v>#DIV/0!</v>
      </c>
      <c r="N165" s="8" t="e">
        <f t="shared" si="25"/>
        <v>#DIV/0!</v>
      </c>
      <c r="O165" s="8" t="e">
        <f t="shared" si="26"/>
        <v>#DIV/0!</v>
      </c>
    </row>
    <row r="166" spans="1:15" x14ac:dyDescent="0.25">
      <c r="A166" s="2"/>
      <c r="B166" s="2"/>
      <c r="C166" s="2"/>
      <c r="D166" s="2"/>
      <c r="E166" s="2"/>
      <c r="G166" s="3" t="e">
        <f t="shared" si="18"/>
        <v>#NUM!</v>
      </c>
      <c r="H166" s="7">
        <f t="shared" si="19"/>
        <v>0</v>
      </c>
      <c r="I166" s="7" t="e">
        <f t="shared" si="20"/>
        <v>#DIV/0!</v>
      </c>
      <c r="J166" s="7">
        <f t="shared" si="21"/>
        <v>0</v>
      </c>
      <c r="K166" s="7" t="e">
        <f t="shared" si="22"/>
        <v>#DIV/0!</v>
      </c>
      <c r="L166" s="8" t="e">
        <f t="shared" si="23"/>
        <v>#DIV/0!</v>
      </c>
      <c r="M166" s="4" t="e">
        <f t="shared" si="24"/>
        <v>#DIV/0!</v>
      </c>
      <c r="N166" s="8" t="e">
        <f t="shared" si="25"/>
        <v>#DIV/0!</v>
      </c>
      <c r="O166" s="8" t="e">
        <f t="shared" si="26"/>
        <v>#DIV/0!</v>
      </c>
    </row>
    <row r="167" spans="1:15" x14ac:dyDescent="0.25">
      <c r="A167" s="2"/>
      <c r="B167" s="2"/>
      <c r="C167" s="2"/>
      <c r="D167" s="2"/>
      <c r="E167" s="2"/>
      <c r="G167" s="3" t="e">
        <f t="shared" si="18"/>
        <v>#NUM!</v>
      </c>
      <c r="H167" s="7">
        <f t="shared" si="19"/>
        <v>0</v>
      </c>
      <c r="I167" s="7" t="e">
        <f t="shared" si="20"/>
        <v>#DIV/0!</v>
      </c>
      <c r="J167" s="7">
        <f t="shared" si="21"/>
        <v>0</v>
      </c>
      <c r="K167" s="7" t="e">
        <f t="shared" si="22"/>
        <v>#DIV/0!</v>
      </c>
      <c r="L167" s="8" t="e">
        <f t="shared" si="23"/>
        <v>#DIV/0!</v>
      </c>
      <c r="M167" s="4" t="e">
        <f t="shared" si="24"/>
        <v>#DIV/0!</v>
      </c>
      <c r="N167" s="8" t="e">
        <f t="shared" si="25"/>
        <v>#DIV/0!</v>
      </c>
      <c r="O167" s="8" t="e">
        <f t="shared" si="26"/>
        <v>#DIV/0!</v>
      </c>
    </row>
    <row r="168" spans="1:15" x14ac:dyDescent="0.25">
      <c r="A168" s="2"/>
      <c r="B168" s="2"/>
      <c r="C168" s="2"/>
      <c r="D168" s="2"/>
      <c r="E168" s="2"/>
      <c r="G168" s="3" t="e">
        <f t="shared" si="18"/>
        <v>#NUM!</v>
      </c>
      <c r="H168" s="7">
        <f t="shared" si="19"/>
        <v>0</v>
      </c>
      <c r="I168" s="7" t="e">
        <f t="shared" si="20"/>
        <v>#DIV/0!</v>
      </c>
      <c r="J168" s="7">
        <f t="shared" si="21"/>
        <v>0</v>
      </c>
      <c r="K168" s="7" t="e">
        <f t="shared" si="22"/>
        <v>#DIV/0!</v>
      </c>
      <c r="L168" s="8" t="e">
        <f t="shared" si="23"/>
        <v>#DIV/0!</v>
      </c>
      <c r="M168" s="4" t="e">
        <f t="shared" si="24"/>
        <v>#DIV/0!</v>
      </c>
      <c r="N168" s="8" t="e">
        <f t="shared" si="25"/>
        <v>#DIV/0!</v>
      </c>
      <c r="O168" s="8" t="e">
        <f t="shared" si="26"/>
        <v>#DIV/0!</v>
      </c>
    </row>
    <row r="169" spans="1:15" x14ac:dyDescent="0.25">
      <c r="A169" s="2"/>
      <c r="B169" s="2"/>
      <c r="C169" s="2"/>
      <c r="D169" s="2"/>
      <c r="E169" s="2"/>
      <c r="G169" s="3" t="e">
        <f t="shared" si="18"/>
        <v>#NUM!</v>
      </c>
      <c r="H169" s="7">
        <f t="shared" si="19"/>
        <v>0</v>
      </c>
      <c r="I169" s="7" t="e">
        <f t="shared" si="20"/>
        <v>#DIV/0!</v>
      </c>
      <c r="J169" s="7">
        <f t="shared" si="21"/>
        <v>0</v>
      </c>
      <c r="K169" s="7" t="e">
        <f t="shared" si="22"/>
        <v>#DIV/0!</v>
      </c>
      <c r="L169" s="8" t="e">
        <f t="shared" si="23"/>
        <v>#DIV/0!</v>
      </c>
      <c r="M169" s="4" t="e">
        <f t="shared" si="24"/>
        <v>#DIV/0!</v>
      </c>
      <c r="N169" s="8" t="e">
        <f t="shared" si="25"/>
        <v>#DIV/0!</v>
      </c>
      <c r="O169" s="8" t="e">
        <f t="shared" si="26"/>
        <v>#DIV/0!</v>
      </c>
    </row>
    <row r="170" spans="1:15" x14ac:dyDescent="0.25">
      <c r="A170" s="2"/>
      <c r="B170" s="2"/>
      <c r="C170" s="2"/>
      <c r="D170" s="2"/>
      <c r="E170" s="2"/>
      <c r="G170" s="3" t="e">
        <f t="shared" si="18"/>
        <v>#NUM!</v>
      </c>
      <c r="H170" s="7">
        <f t="shared" si="19"/>
        <v>0</v>
      </c>
      <c r="I170" s="7" t="e">
        <f t="shared" si="20"/>
        <v>#DIV/0!</v>
      </c>
      <c r="J170" s="7">
        <f t="shared" si="21"/>
        <v>0</v>
      </c>
      <c r="K170" s="7" t="e">
        <f t="shared" si="22"/>
        <v>#DIV/0!</v>
      </c>
      <c r="L170" s="8" t="e">
        <f t="shared" si="23"/>
        <v>#DIV/0!</v>
      </c>
      <c r="M170" s="4" t="e">
        <f t="shared" si="24"/>
        <v>#DIV/0!</v>
      </c>
      <c r="N170" s="8" t="e">
        <f t="shared" si="25"/>
        <v>#DIV/0!</v>
      </c>
      <c r="O170" s="8" t="e">
        <f t="shared" si="26"/>
        <v>#DIV/0!</v>
      </c>
    </row>
    <row r="171" spans="1:15" x14ac:dyDescent="0.25">
      <c r="A171" s="2"/>
      <c r="B171" s="2"/>
      <c r="C171" s="2"/>
      <c r="D171" s="2"/>
      <c r="E171" s="2"/>
      <c r="G171" s="3" t="e">
        <f t="shared" si="18"/>
        <v>#NUM!</v>
      </c>
      <c r="H171" s="7">
        <f t="shared" si="19"/>
        <v>0</v>
      </c>
      <c r="I171" s="7" t="e">
        <f t="shared" si="20"/>
        <v>#DIV/0!</v>
      </c>
      <c r="J171" s="7">
        <f t="shared" si="21"/>
        <v>0</v>
      </c>
      <c r="K171" s="7" t="e">
        <f t="shared" si="22"/>
        <v>#DIV/0!</v>
      </c>
      <c r="L171" s="8" t="e">
        <f t="shared" si="23"/>
        <v>#DIV/0!</v>
      </c>
      <c r="M171" s="4" t="e">
        <f t="shared" si="24"/>
        <v>#DIV/0!</v>
      </c>
      <c r="N171" s="8" t="e">
        <f t="shared" si="25"/>
        <v>#DIV/0!</v>
      </c>
      <c r="O171" s="8" t="e">
        <f t="shared" si="26"/>
        <v>#DIV/0!</v>
      </c>
    </row>
    <row r="172" spans="1:15" x14ac:dyDescent="0.25">
      <c r="A172" s="2"/>
      <c r="B172" s="2"/>
      <c r="C172" s="2"/>
      <c r="D172" s="2"/>
      <c r="E172" s="2"/>
      <c r="G172" s="3" t="e">
        <f t="shared" si="18"/>
        <v>#NUM!</v>
      </c>
      <c r="H172" s="7">
        <f t="shared" si="19"/>
        <v>0</v>
      </c>
      <c r="I172" s="7" t="e">
        <f t="shared" si="20"/>
        <v>#DIV/0!</v>
      </c>
      <c r="J172" s="7">
        <f t="shared" si="21"/>
        <v>0</v>
      </c>
      <c r="K172" s="7" t="e">
        <f t="shared" si="22"/>
        <v>#DIV/0!</v>
      </c>
      <c r="L172" s="8" t="e">
        <f t="shared" si="23"/>
        <v>#DIV/0!</v>
      </c>
      <c r="M172" s="4" t="e">
        <f t="shared" si="24"/>
        <v>#DIV/0!</v>
      </c>
      <c r="N172" s="8" t="e">
        <f t="shared" si="25"/>
        <v>#DIV/0!</v>
      </c>
      <c r="O172" s="8" t="e">
        <f t="shared" si="26"/>
        <v>#DIV/0!</v>
      </c>
    </row>
    <row r="173" spans="1:15" x14ac:dyDescent="0.25">
      <c r="A173" s="2"/>
      <c r="B173" s="2"/>
      <c r="C173" s="2"/>
      <c r="D173" s="2"/>
      <c r="E173" s="2"/>
      <c r="G173" s="3" t="e">
        <f t="shared" si="18"/>
        <v>#NUM!</v>
      </c>
      <c r="H173" s="7">
        <f t="shared" si="19"/>
        <v>0</v>
      </c>
      <c r="I173" s="7" t="e">
        <f t="shared" si="20"/>
        <v>#DIV/0!</v>
      </c>
      <c r="J173" s="7">
        <f t="shared" si="21"/>
        <v>0</v>
      </c>
      <c r="K173" s="7" t="e">
        <f t="shared" si="22"/>
        <v>#DIV/0!</v>
      </c>
      <c r="L173" s="8" t="e">
        <f t="shared" si="23"/>
        <v>#DIV/0!</v>
      </c>
      <c r="M173" s="4" t="e">
        <f t="shared" si="24"/>
        <v>#DIV/0!</v>
      </c>
      <c r="N173" s="8" t="e">
        <f t="shared" si="25"/>
        <v>#DIV/0!</v>
      </c>
      <c r="O173" s="8" t="e">
        <f t="shared" si="26"/>
        <v>#DIV/0!</v>
      </c>
    </row>
    <row r="174" spans="1:15" x14ac:dyDescent="0.25">
      <c r="A174" s="2"/>
      <c r="B174" s="2"/>
      <c r="C174" s="2"/>
      <c r="D174" s="2"/>
      <c r="E174" s="2"/>
      <c r="G174" s="3" t="e">
        <f t="shared" si="18"/>
        <v>#NUM!</v>
      </c>
      <c r="H174" s="7">
        <f t="shared" si="19"/>
        <v>0</v>
      </c>
      <c r="I174" s="7" t="e">
        <f t="shared" si="20"/>
        <v>#DIV/0!</v>
      </c>
      <c r="J174" s="7">
        <f t="shared" si="21"/>
        <v>0</v>
      </c>
      <c r="K174" s="7" t="e">
        <f t="shared" si="22"/>
        <v>#DIV/0!</v>
      </c>
      <c r="L174" s="8" t="e">
        <f t="shared" si="23"/>
        <v>#DIV/0!</v>
      </c>
      <c r="M174" s="4" t="e">
        <f t="shared" si="24"/>
        <v>#DIV/0!</v>
      </c>
      <c r="N174" s="8" t="e">
        <f t="shared" si="25"/>
        <v>#DIV/0!</v>
      </c>
      <c r="O174" s="8" t="e">
        <f t="shared" si="26"/>
        <v>#DIV/0!</v>
      </c>
    </row>
    <row r="175" spans="1:15" x14ac:dyDescent="0.25">
      <c r="A175" s="2"/>
      <c r="B175" s="2"/>
      <c r="C175" s="2"/>
      <c r="D175" s="2"/>
      <c r="E175" s="2"/>
      <c r="G175" s="3" t="e">
        <f t="shared" si="18"/>
        <v>#NUM!</v>
      </c>
      <c r="H175" s="7">
        <f t="shared" si="19"/>
        <v>0</v>
      </c>
      <c r="I175" s="7" t="e">
        <f t="shared" si="20"/>
        <v>#DIV/0!</v>
      </c>
      <c r="J175" s="7">
        <f t="shared" si="21"/>
        <v>0</v>
      </c>
      <c r="K175" s="7" t="e">
        <f t="shared" si="22"/>
        <v>#DIV/0!</v>
      </c>
      <c r="L175" s="8" t="e">
        <f t="shared" si="23"/>
        <v>#DIV/0!</v>
      </c>
      <c r="M175" s="4" t="e">
        <f t="shared" si="24"/>
        <v>#DIV/0!</v>
      </c>
      <c r="N175" s="8" t="e">
        <f t="shared" si="25"/>
        <v>#DIV/0!</v>
      </c>
      <c r="O175" s="8" t="e">
        <f t="shared" si="26"/>
        <v>#DIV/0!</v>
      </c>
    </row>
    <row r="176" spans="1:15" x14ac:dyDescent="0.25">
      <c r="A176" s="2"/>
      <c r="B176" s="2"/>
      <c r="C176" s="2"/>
      <c r="D176" s="2"/>
      <c r="E176" s="2"/>
      <c r="G176" s="3" t="e">
        <f t="shared" si="18"/>
        <v>#NUM!</v>
      </c>
      <c r="H176" s="7">
        <f t="shared" si="19"/>
        <v>0</v>
      </c>
      <c r="I176" s="7" t="e">
        <f t="shared" si="20"/>
        <v>#DIV/0!</v>
      </c>
      <c r="J176" s="7">
        <f t="shared" si="21"/>
        <v>0</v>
      </c>
      <c r="K176" s="7" t="e">
        <f t="shared" si="22"/>
        <v>#DIV/0!</v>
      </c>
      <c r="L176" s="8" t="e">
        <f t="shared" si="23"/>
        <v>#DIV/0!</v>
      </c>
      <c r="M176" s="4" t="e">
        <f t="shared" si="24"/>
        <v>#DIV/0!</v>
      </c>
      <c r="N176" s="8" t="e">
        <f t="shared" si="25"/>
        <v>#DIV/0!</v>
      </c>
      <c r="O176" s="8" t="e">
        <f t="shared" si="26"/>
        <v>#DIV/0!</v>
      </c>
    </row>
    <row r="177" spans="1:15" x14ac:dyDescent="0.25">
      <c r="A177" s="2"/>
      <c r="B177" s="2"/>
      <c r="C177" s="2"/>
      <c r="D177" s="2"/>
      <c r="E177" s="2"/>
      <c r="G177" s="3" t="e">
        <f t="shared" si="18"/>
        <v>#NUM!</v>
      </c>
      <c r="H177" s="7">
        <f t="shared" si="19"/>
        <v>0</v>
      </c>
      <c r="I177" s="7" t="e">
        <f t="shared" si="20"/>
        <v>#DIV/0!</v>
      </c>
      <c r="J177" s="7">
        <f t="shared" si="21"/>
        <v>0</v>
      </c>
      <c r="K177" s="7" t="e">
        <f t="shared" si="22"/>
        <v>#DIV/0!</v>
      </c>
      <c r="L177" s="8" t="e">
        <f t="shared" si="23"/>
        <v>#DIV/0!</v>
      </c>
      <c r="M177" s="4" t="e">
        <f t="shared" si="24"/>
        <v>#DIV/0!</v>
      </c>
      <c r="N177" s="8" t="e">
        <f t="shared" si="25"/>
        <v>#DIV/0!</v>
      </c>
      <c r="O177" s="8" t="e">
        <f t="shared" si="26"/>
        <v>#DIV/0!</v>
      </c>
    </row>
    <row r="178" spans="1:15" x14ac:dyDescent="0.25">
      <c r="A178" s="2"/>
      <c r="B178" s="2"/>
      <c r="C178" s="2"/>
      <c r="D178" s="2"/>
      <c r="E178" s="2"/>
      <c r="G178" s="3" t="e">
        <f t="shared" si="18"/>
        <v>#NUM!</v>
      </c>
      <c r="H178" s="7">
        <f t="shared" si="19"/>
        <v>0</v>
      </c>
      <c r="I178" s="7" t="e">
        <f t="shared" si="20"/>
        <v>#DIV/0!</v>
      </c>
      <c r="J178" s="7">
        <f t="shared" si="21"/>
        <v>0</v>
      </c>
      <c r="K178" s="7" t="e">
        <f t="shared" si="22"/>
        <v>#DIV/0!</v>
      </c>
      <c r="L178" s="8" t="e">
        <f t="shared" si="23"/>
        <v>#DIV/0!</v>
      </c>
      <c r="M178" s="4" t="e">
        <f t="shared" si="24"/>
        <v>#DIV/0!</v>
      </c>
      <c r="N178" s="8" t="e">
        <f t="shared" si="25"/>
        <v>#DIV/0!</v>
      </c>
      <c r="O178" s="8" t="e">
        <f t="shared" si="26"/>
        <v>#DIV/0!</v>
      </c>
    </row>
    <row r="179" spans="1:15" x14ac:dyDescent="0.25">
      <c r="A179" s="2"/>
      <c r="B179" s="2"/>
      <c r="C179" s="2"/>
      <c r="D179" s="2"/>
      <c r="E179" s="2"/>
      <c r="G179" s="3" t="e">
        <f t="shared" si="18"/>
        <v>#NUM!</v>
      </c>
      <c r="H179" s="7">
        <f t="shared" si="19"/>
        <v>0</v>
      </c>
      <c r="I179" s="7" t="e">
        <f t="shared" si="20"/>
        <v>#DIV/0!</v>
      </c>
      <c r="J179" s="7">
        <f t="shared" si="21"/>
        <v>0</v>
      </c>
      <c r="K179" s="7" t="e">
        <f t="shared" si="22"/>
        <v>#DIV/0!</v>
      </c>
      <c r="L179" s="8" t="e">
        <f t="shared" si="23"/>
        <v>#DIV/0!</v>
      </c>
      <c r="M179" s="4" t="e">
        <f t="shared" si="24"/>
        <v>#DIV/0!</v>
      </c>
      <c r="N179" s="8" t="e">
        <f t="shared" si="25"/>
        <v>#DIV/0!</v>
      </c>
      <c r="O179" s="8" t="e">
        <f t="shared" si="26"/>
        <v>#DIV/0!</v>
      </c>
    </row>
    <row r="180" spans="1:15" x14ac:dyDescent="0.25">
      <c r="A180" s="2"/>
      <c r="B180" s="2"/>
      <c r="C180" s="2"/>
      <c r="D180" s="2"/>
      <c r="E180" s="2"/>
      <c r="G180" s="3" t="e">
        <f t="shared" si="18"/>
        <v>#NUM!</v>
      </c>
      <c r="H180" s="7">
        <f t="shared" si="19"/>
        <v>0</v>
      </c>
      <c r="I180" s="7" t="e">
        <f t="shared" si="20"/>
        <v>#DIV/0!</v>
      </c>
      <c r="J180" s="7">
        <f t="shared" si="21"/>
        <v>0</v>
      </c>
      <c r="K180" s="7" t="e">
        <f t="shared" si="22"/>
        <v>#DIV/0!</v>
      </c>
      <c r="L180" s="8" t="e">
        <f t="shared" si="23"/>
        <v>#DIV/0!</v>
      </c>
      <c r="M180" s="4" t="e">
        <f t="shared" si="24"/>
        <v>#DIV/0!</v>
      </c>
      <c r="N180" s="8" t="e">
        <f t="shared" si="25"/>
        <v>#DIV/0!</v>
      </c>
      <c r="O180" s="8" t="e">
        <f t="shared" si="26"/>
        <v>#DIV/0!</v>
      </c>
    </row>
    <row r="181" spans="1:15" x14ac:dyDescent="0.25">
      <c r="A181" s="2"/>
      <c r="B181" s="2"/>
      <c r="C181" s="2"/>
      <c r="D181" s="2"/>
      <c r="E181" s="2"/>
      <c r="G181" s="3" t="e">
        <f t="shared" si="18"/>
        <v>#NUM!</v>
      </c>
      <c r="H181" s="7">
        <f t="shared" si="19"/>
        <v>0</v>
      </c>
      <c r="I181" s="7" t="e">
        <f t="shared" si="20"/>
        <v>#DIV/0!</v>
      </c>
      <c r="J181" s="7">
        <f t="shared" si="21"/>
        <v>0</v>
      </c>
      <c r="K181" s="7" t="e">
        <f t="shared" si="22"/>
        <v>#DIV/0!</v>
      </c>
      <c r="L181" s="8" t="e">
        <f t="shared" si="23"/>
        <v>#DIV/0!</v>
      </c>
      <c r="M181" s="4" t="e">
        <f t="shared" si="24"/>
        <v>#DIV/0!</v>
      </c>
      <c r="N181" s="8" t="e">
        <f t="shared" si="25"/>
        <v>#DIV/0!</v>
      </c>
      <c r="O181" s="8" t="e">
        <f t="shared" si="26"/>
        <v>#DIV/0!</v>
      </c>
    </row>
    <row r="182" spans="1:15" x14ac:dyDescent="0.25">
      <c r="A182" s="2"/>
      <c r="B182" s="2"/>
      <c r="C182" s="2"/>
      <c r="D182" s="2"/>
      <c r="E182" s="2"/>
      <c r="G182" s="3" t="e">
        <f t="shared" si="18"/>
        <v>#NUM!</v>
      </c>
      <c r="H182" s="7">
        <f t="shared" si="19"/>
        <v>0</v>
      </c>
      <c r="I182" s="7" t="e">
        <f t="shared" si="20"/>
        <v>#DIV/0!</v>
      </c>
      <c r="J182" s="7">
        <f t="shared" si="21"/>
        <v>0</v>
      </c>
      <c r="K182" s="7" t="e">
        <f t="shared" si="22"/>
        <v>#DIV/0!</v>
      </c>
      <c r="L182" s="8" t="e">
        <f t="shared" si="23"/>
        <v>#DIV/0!</v>
      </c>
      <c r="M182" s="4" t="e">
        <f t="shared" si="24"/>
        <v>#DIV/0!</v>
      </c>
      <c r="N182" s="8" t="e">
        <f t="shared" si="25"/>
        <v>#DIV/0!</v>
      </c>
      <c r="O182" s="8" t="e">
        <f t="shared" si="26"/>
        <v>#DIV/0!</v>
      </c>
    </row>
    <row r="183" spans="1:15" x14ac:dyDescent="0.25">
      <c r="A183" s="2"/>
      <c r="B183" s="2"/>
      <c r="C183" s="2"/>
      <c r="D183" s="2"/>
      <c r="E183" s="2"/>
      <c r="G183" s="3" t="e">
        <f t="shared" si="18"/>
        <v>#NUM!</v>
      </c>
      <c r="H183" s="7">
        <f t="shared" si="19"/>
        <v>0</v>
      </c>
      <c r="I183" s="7" t="e">
        <f t="shared" si="20"/>
        <v>#DIV/0!</v>
      </c>
      <c r="J183" s="7">
        <f t="shared" si="21"/>
        <v>0</v>
      </c>
      <c r="K183" s="7" t="e">
        <f t="shared" si="22"/>
        <v>#DIV/0!</v>
      </c>
      <c r="L183" s="8" t="e">
        <f t="shared" si="23"/>
        <v>#DIV/0!</v>
      </c>
      <c r="M183" s="4" t="e">
        <f t="shared" si="24"/>
        <v>#DIV/0!</v>
      </c>
      <c r="N183" s="8" t="e">
        <f t="shared" si="25"/>
        <v>#DIV/0!</v>
      </c>
      <c r="O183" s="8" t="e">
        <f t="shared" si="26"/>
        <v>#DIV/0!</v>
      </c>
    </row>
    <row r="184" spans="1:15" x14ac:dyDescent="0.25">
      <c r="A184" s="2"/>
      <c r="B184" s="2"/>
      <c r="C184" s="2"/>
      <c r="D184" s="2"/>
      <c r="E184" s="2"/>
      <c r="G184" s="3" t="e">
        <f t="shared" si="18"/>
        <v>#NUM!</v>
      </c>
      <c r="H184" s="7">
        <f t="shared" si="19"/>
        <v>0</v>
      </c>
      <c r="I184" s="7" t="e">
        <f t="shared" si="20"/>
        <v>#DIV/0!</v>
      </c>
      <c r="J184" s="7">
        <f t="shared" si="21"/>
        <v>0</v>
      </c>
      <c r="K184" s="7" t="e">
        <f t="shared" si="22"/>
        <v>#DIV/0!</v>
      </c>
      <c r="L184" s="8" t="e">
        <f t="shared" si="23"/>
        <v>#DIV/0!</v>
      </c>
      <c r="M184" s="4" t="e">
        <f t="shared" si="24"/>
        <v>#DIV/0!</v>
      </c>
      <c r="N184" s="8" t="e">
        <f t="shared" si="25"/>
        <v>#DIV/0!</v>
      </c>
      <c r="O184" s="8" t="e">
        <f t="shared" si="26"/>
        <v>#DIV/0!</v>
      </c>
    </row>
    <row r="185" spans="1:15" x14ac:dyDescent="0.25">
      <c r="A185" s="2"/>
      <c r="B185" s="2"/>
      <c r="C185" s="2"/>
      <c r="D185" s="2"/>
      <c r="E185" s="2"/>
      <c r="G185" s="3" t="e">
        <f t="shared" si="18"/>
        <v>#NUM!</v>
      </c>
      <c r="H185" s="7">
        <f t="shared" si="19"/>
        <v>0</v>
      </c>
      <c r="I185" s="7" t="e">
        <f t="shared" si="20"/>
        <v>#DIV/0!</v>
      </c>
      <c r="J185" s="7">
        <f t="shared" si="21"/>
        <v>0</v>
      </c>
      <c r="K185" s="7" t="e">
        <f t="shared" si="22"/>
        <v>#DIV/0!</v>
      </c>
      <c r="L185" s="8" t="e">
        <f t="shared" si="23"/>
        <v>#DIV/0!</v>
      </c>
      <c r="M185" s="4" t="e">
        <f t="shared" si="24"/>
        <v>#DIV/0!</v>
      </c>
      <c r="N185" s="8" t="e">
        <f t="shared" si="25"/>
        <v>#DIV/0!</v>
      </c>
      <c r="O185" s="8" t="e">
        <f t="shared" si="26"/>
        <v>#DIV/0!</v>
      </c>
    </row>
    <row r="186" spans="1:15" x14ac:dyDescent="0.25">
      <c r="A186" s="2"/>
      <c r="B186" s="2"/>
      <c r="C186" s="2"/>
      <c r="D186" s="2"/>
      <c r="E186" s="2"/>
      <c r="G186" s="3" t="e">
        <f t="shared" si="18"/>
        <v>#NUM!</v>
      </c>
      <c r="H186" s="7">
        <f t="shared" si="19"/>
        <v>0</v>
      </c>
      <c r="I186" s="7" t="e">
        <f t="shared" si="20"/>
        <v>#DIV/0!</v>
      </c>
      <c r="J186" s="7">
        <f t="shared" si="21"/>
        <v>0</v>
      </c>
      <c r="K186" s="7" t="e">
        <f t="shared" si="22"/>
        <v>#DIV/0!</v>
      </c>
      <c r="L186" s="8" t="e">
        <f t="shared" si="23"/>
        <v>#DIV/0!</v>
      </c>
      <c r="M186" s="4" t="e">
        <f t="shared" si="24"/>
        <v>#DIV/0!</v>
      </c>
      <c r="N186" s="8" t="e">
        <f t="shared" si="25"/>
        <v>#DIV/0!</v>
      </c>
      <c r="O186" s="8" t="e">
        <f t="shared" si="26"/>
        <v>#DIV/0!</v>
      </c>
    </row>
    <row r="187" spans="1:15" x14ac:dyDescent="0.25">
      <c r="A187" s="2"/>
      <c r="B187" s="2"/>
      <c r="C187" s="2"/>
      <c r="D187" s="2"/>
      <c r="E187" s="2"/>
      <c r="G187" s="3" t="e">
        <f t="shared" si="18"/>
        <v>#NUM!</v>
      </c>
      <c r="H187" s="7">
        <f t="shared" si="19"/>
        <v>0</v>
      </c>
      <c r="I187" s="7" t="e">
        <f t="shared" si="20"/>
        <v>#DIV/0!</v>
      </c>
      <c r="J187" s="7">
        <f t="shared" si="21"/>
        <v>0</v>
      </c>
      <c r="K187" s="7" t="e">
        <f t="shared" si="22"/>
        <v>#DIV/0!</v>
      </c>
      <c r="L187" s="8" t="e">
        <f t="shared" si="23"/>
        <v>#DIV/0!</v>
      </c>
      <c r="M187" s="4" t="e">
        <f t="shared" si="24"/>
        <v>#DIV/0!</v>
      </c>
      <c r="N187" s="8" t="e">
        <f t="shared" si="25"/>
        <v>#DIV/0!</v>
      </c>
      <c r="O187" s="8" t="e">
        <f t="shared" si="26"/>
        <v>#DIV/0!</v>
      </c>
    </row>
    <row r="188" spans="1:15" x14ac:dyDescent="0.25">
      <c r="A188" s="2"/>
      <c r="B188" s="2"/>
      <c r="C188" s="2"/>
      <c r="D188" s="2"/>
      <c r="E188" s="2"/>
      <c r="G188" s="3" t="e">
        <f t="shared" si="18"/>
        <v>#NUM!</v>
      </c>
      <c r="H188" s="7">
        <f t="shared" si="19"/>
        <v>0</v>
      </c>
      <c r="I188" s="7" t="e">
        <f t="shared" si="20"/>
        <v>#DIV/0!</v>
      </c>
      <c r="J188" s="7">
        <f t="shared" si="21"/>
        <v>0</v>
      </c>
      <c r="K188" s="7" t="e">
        <f t="shared" si="22"/>
        <v>#DIV/0!</v>
      </c>
      <c r="L188" s="8" t="e">
        <f t="shared" si="23"/>
        <v>#DIV/0!</v>
      </c>
      <c r="M188" s="4" t="e">
        <f t="shared" si="24"/>
        <v>#DIV/0!</v>
      </c>
      <c r="N188" s="8" t="e">
        <f t="shared" si="25"/>
        <v>#DIV/0!</v>
      </c>
      <c r="O188" s="8" t="e">
        <f t="shared" si="26"/>
        <v>#DIV/0!</v>
      </c>
    </row>
    <row r="189" spans="1:15" x14ac:dyDescent="0.25">
      <c r="A189" s="2"/>
      <c r="B189" s="2"/>
      <c r="C189" s="2"/>
      <c r="D189" s="2"/>
      <c r="E189" s="2"/>
      <c r="G189" s="3" t="e">
        <f t="shared" si="18"/>
        <v>#NUM!</v>
      </c>
      <c r="H189" s="7">
        <f t="shared" si="19"/>
        <v>0</v>
      </c>
      <c r="I189" s="7" t="e">
        <f t="shared" si="20"/>
        <v>#DIV/0!</v>
      </c>
      <c r="J189" s="7">
        <f t="shared" si="21"/>
        <v>0</v>
      </c>
      <c r="K189" s="7" t="e">
        <f t="shared" si="22"/>
        <v>#DIV/0!</v>
      </c>
      <c r="L189" s="8" t="e">
        <f t="shared" si="23"/>
        <v>#DIV/0!</v>
      </c>
      <c r="M189" s="4" t="e">
        <f t="shared" si="24"/>
        <v>#DIV/0!</v>
      </c>
      <c r="N189" s="8" t="e">
        <f t="shared" si="25"/>
        <v>#DIV/0!</v>
      </c>
      <c r="O189" s="8" t="e">
        <f t="shared" si="26"/>
        <v>#DIV/0!</v>
      </c>
    </row>
    <row r="190" spans="1:15" x14ac:dyDescent="0.25">
      <c r="A190" s="2"/>
      <c r="B190" s="2"/>
      <c r="C190" s="2"/>
      <c r="D190" s="2"/>
      <c r="E190" s="2"/>
      <c r="G190" s="3" t="e">
        <f t="shared" si="18"/>
        <v>#NUM!</v>
      </c>
      <c r="H190" s="7">
        <f t="shared" si="19"/>
        <v>0</v>
      </c>
      <c r="I190" s="7" t="e">
        <f t="shared" si="20"/>
        <v>#DIV/0!</v>
      </c>
      <c r="J190" s="7">
        <f t="shared" si="21"/>
        <v>0</v>
      </c>
      <c r="K190" s="7" t="e">
        <f t="shared" si="22"/>
        <v>#DIV/0!</v>
      </c>
      <c r="L190" s="8" t="e">
        <f t="shared" si="23"/>
        <v>#DIV/0!</v>
      </c>
      <c r="M190" s="4" t="e">
        <f t="shared" si="24"/>
        <v>#DIV/0!</v>
      </c>
      <c r="N190" s="8" t="e">
        <f t="shared" si="25"/>
        <v>#DIV/0!</v>
      </c>
      <c r="O190" s="8" t="e">
        <f t="shared" si="26"/>
        <v>#DIV/0!</v>
      </c>
    </row>
    <row r="191" spans="1:15" x14ac:dyDescent="0.25">
      <c r="A191" s="2"/>
      <c r="B191" s="2"/>
      <c r="C191" s="2"/>
      <c r="D191" s="2"/>
      <c r="E191" s="2"/>
      <c r="G191" s="3" t="e">
        <f t="shared" si="18"/>
        <v>#NUM!</v>
      </c>
      <c r="H191" s="7">
        <f t="shared" si="19"/>
        <v>0</v>
      </c>
      <c r="I191" s="7" t="e">
        <f t="shared" si="20"/>
        <v>#DIV/0!</v>
      </c>
      <c r="J191" s="7">
        <f t="shared" si="21"/>
        <v>0</v>
      </c>
      <c r="K191" s="7" t="e">
        <f t="shared" si="22"/>
        <v>#DIV/0!</v>
      </c>
      <c r="L191" s="8" t="e">
        <f t="shared" si="23"/>
        <v>#DIV/0!</v>
      </c>
      <c r="M191" s="4" t="e">
        <f t="shared" si="24"/>
        <v>#DIV/0!</v>
      </c>
      <c r="N191" s="8" t="e">
        <f t="shared" si="25"/>
        <v>#DIV/0!</v>
      </c>
      <c r="O191" s="8" t="e">
        <f t="shared" si="26"/>
        <v>#DIV/0!</v>
      </c>
    </row>
    <row r="192" spans="1:15" x14ac:dyDescent="0.25">
      <c r="A192" s="2"/>
      <c r="B192" s="2"/>
      <c r="C192" s="2"/>
      <c r="D192" s="2"/>
      <c r="E192" s="2"/>
      <c r="G192" s="3" t="e">
        <f t="shared" si="18"/>
        <v>#NUM!</v>
      </c>
      <c r="H192" s="7">
        <f t="shared" si="19"/>
        <v>0</v>
      </c>
      <c r="I192" s="7" t="e">
        <f t="shared" si="20"/>
        <v>#DIV/0!</v>
      </c>
      <c r="J192" s="7">
        <f t="shared" si="21"/>
        <v>0</v>
      </c>
      <c r="K192" s="7" t="e">
        <f t="shared" si="22"/>
        <v>#DIV/0!</v>
      </c>
      <c r="L192" s="8" t="e">
        <f t="shared" si="23"/>
        <v>#DIV/0!</v>
      </c>
      <c r="M192" s="4" t="e">
        <f t="shared" si="24"/>
        <v>#DIV/0!</v>
      </c>
      <c r="N192" s="8" t="e">
        <f t="shared" si="25"/>
        <v>#DIV/0!</v>
      </c>
      <c r="O192" s="8" t="e">
        <f t="shared" si="26"/>
        <v>#DIV/0!</v>
      </c>
    </row>
    <row r="193" spans="1:15" x14ac:dyDescent="0.25">
      <c r="A193" s="2"/>
      <c r="B193" s="2"/>
      <c r="C193" s="2"/>
      <c r="D193" s="2"/>
      <c r="E193" s="2"/>
      <c r="G193" s="3" t="e">
        <f t="shared" si="18"/>
        <v>#NUM!</v>
      </c>
      <c r="H193" s="7">
        <f t="shared" si="19"/>
        <v>0</v>
      </c>
      <c r="I193" s="7" t="e">
        <f t="shared" si="20"/>
        <v>#DIV/0!</v>
      </c>
      <c r="J193" s="7">
        <f t="shared" si="21"/>
        <v>0</v>
      </c>
      <c r="K193" s="7" t="e">
        <f t="shared" si="22"/>
        <v>#DIV/0!</v>
      </c>
      <c r="L193" s="8" t="e">
        <f t="shared" si="23"/>
        <v>#DIV/0!</v>
      </c>
      <c r="M193" s="4" t="e">
        <f t="shared" si="24"/>
        <v>#DIV/0!</v>
      </c>
      <c r="N193" s="8" t="e">
        <f t="shared" si="25"/>
        <v>#DIV/0!</v>
      </c>
      <c r="O193" s="8" t="e">
        <f t="shared" si="26"/>
        <v>#DIV/0!</v>
      </c>
    </row>
    <row r="194" spans="1:15" x14ac:dyDescent="0.25">
      <c r="A194" s="2"/>
      <c r="B194" s="2"/>
      <c r="C194" s="2"/>
      <c r="D194" s="2"/>
      <c r="E194" s="2"/>
      <c r="G194" s="3" t="e">
        <f t="shared" si="18"/>
        <v>#NUM!</v>
      </c>
      <c r="H194" s="7">
        <f t="shared" si="19"/>
        <v>0</v>
      </c>
      <c r="I194" s="7" t="e">
        <f t="shared" si="20"/>
        <v>#DIV/0!</v>
      </c>
      <c r="J194" s="7">
        <f t="shared" si="21"/>
        <v>0</v>
      </c>
      <c r="K194" s="7" t="e">
        <f t="shared" si="22"/>
        <v>#DIV/0!</v>
      </c>
      <c r="L194" s="8" t="e">
        <f t="shared" si="23"/>
        <v>#DIV/0!</v>
      </c>
      <c r="M194" s="4" t="e">
        <f t="shared" si="24"/>
        <v>#DIV/0!</v>
      </c>
      <c r="N194" s="8" t="e">
        <f t="shared" si="25"/>
        <v>#DIV/0!</v>
      </c>
      <c r="O194" s="8" t="e">
        <f t="shared" si="26"/>
        <v>#DIV/0!</v>
      </c>
    </row>
    <row r="195" spans="1:15" x14ac:dyDescent="0.25">
      <c r="A195" s="2"/>
      <c r="B195" s="2"/>
      <c r="C195" s="2"/>
      <c r="D195" s="2"/>
      <c r="E195" s="2"/>
      <c r="G195" s="3" t="e">
        <f t="shared" si="18"/>
        <v>#NUM!</v>
      </c>
      <c r="H195" s="7">
        <f t="shared" si="19"/>
        <v>0</v>
      </c>
      <c r="I195" s="7" t="e">
        <f t="shared" si="20"/>
        <v>#DIV/0!</v>
      </c>
      <c r="J195" s="7">
        <f t="shared" si="21"/>
        <v>0</v>
      </c>
      <c r="K195" s="7" t="e">
        <f t="shared" si="22"/>
        <v>#DIV/0!</v>
      </c>
      <c r="L195" s="8" t="e">
        <f t="shared" si="23"/>
        <v>#DIV/0!</v>
      </c>
      <c r="M195" s="4" t="e">
        <f t="shared" si="24"/>
        <v>#DIV/0!</v>
      </c>
      <c r="N195" s="8" t="e">
        <f t="shared" si="25"/>
        <v>#DIV/0!</v>
      </c>
      <c r="O195" s="8" t="e">
        <f t="shared" si="26"/>
        <v>#DIV/0!</v>
      </c>
    </row>
    <row r="196" spans="1:15" x14ac:dyDescent="0.25">
      <c r="A196" s="2"/>
      <c r="B196" s="2"/>
      <c r="C196" s="2"/>
      <c r="D196" s="2"/>
      <c r="E196" s="2"/>
      <c r="G196" s="3" t="e">
        <f t="shared" ref="G196:G259" si="27">ROUND(10*LOG10((IMABS(COMPLEX(D196,E196)))^2/(1-(IMABS(COMPLEX(B196,C196)))^2)),2)</f>
        <v>#NUM!</v>
      </c>
      <c r="H196" s="7">
        <f t="shared" ref="H196:H259" si="28">IMABS(COMPLEX(B196,C196))</f>
        <v>0</v>
      </c>
      <c r="I196" s="7" t="e">
        <f t="shared" ref="I196:I259" si="29">IMARGUMENT(COMPLEX(B196,C196))</f>
        <v>#DIV/0!</v>
      </c>
      <c r="J196" s="7">
        <f t="shared" ref="J196:J259" si="30">IMABS(COMPLEX(D196,E196))</f>
        <v>0</v>
      </c>
      <c r="K196" s="7" t="e">
        <f t="shared" ref="K196:K259" si="31">IMARGUMENT(COMPLEX(D196,E196))</f>
        <v>#DIV/0!</v>
      </c>
      <c r="L196" s="8" t="e">
        <f t="shared" ref="L196:L259" si="32">50*(1-H196^2)/(1 + H196^2-(2*H196*COS(I196)))</f>
        <v>#DIV/0!</v>
      </c>
      <c r="M196" s="4" t="e">
        <f t="shared" ref="M196:M259" si="33">2*50*H196*SIN(I196)/(1 + H196^2 - 2*H196*COS(I196))</f>
        <v>#DIV/0!</v>
      </c>
      <c r="N196" s="8" t="e">
        <f t="shared" ref="N196:N259" si="34">IMABS(COMPLEX(L196,M196))</f>
        <v>#DIV/0!</v>
      </c>
      <c r="O196" s="8" t="e">
        <f t="shared" ref="O196:O259" si="35">DEGREES((IMARGUMENT(COMPLEX(L196,M196))))</f>
        <v>#DIV/0!</v>
      </c>
    </row>
    <row r="197" spans="1:15" x14ac:dyDescent="0.25">
      <c r="A197" s="2"/>
      <c r="B197" s="2"/>
      <c r="C197" s="2"/>
      <c r="D197" s="2"/>
      <c r="E197" s="2"/>
      <c r="G197" s="3" t="e">
        <f t="shared" si="27"/>
        <v>#NUM!</v>
      </c>
      <c r="H197" s="7">
        <f t="shared" si="28"/>
        <v>0</v>
      </c>
      <c r="I197" s="7" t="e">
        <f t="shared" si="29"/>
        <v>#DIV/0!</v>
      </c>
      <c r="J197" s="7">
        <f t="shared" si="30"/>
        <v>0</v>
      </c>
      <c r="K197" s="7" t="e">
        <f t="shared" si="31"/>
        <v>#DIV/0!</v>
      </c>
      <c r="L197" s="8" t="e">
        <f t="shared" si="32"/>
        <v>#DIV/0!</v>
      </c>
      <c r="M197" s="4" t="e">
        <f t="shared" si="33"/>
        <v>#DIV/0!</v>
      </c>
      <c r="N197" s="8" t="e">
        <f t="shared" si="34"/>
        <v>#DIV/0!</v>
      </c>
      <c r="O197" s="8" t="e">
        <f t="shared" si="35"/>
        <v>#DIV/0!</v>
      </c>
    </row>
    <row r="198" spans="1:15" x14ac:dyDescent="0.25">
      <c r="A198" s="2"/>
      <c r="B198" s="2"/>
      <c r="C198" s="2"/>
      <c r="D198" s="2"/>
      <c r="E198" s="2"/>
      <c r="G198" s="3" t="e">
        <f t="shared" si="27"/>
        <v>#NUM!</v>
      </c>
      <c r="H198" s="7">
        <f t="shared" si="28"/>
        <v>0</v>
      </c>
      <c r="I198" s="7" t="e">
        <f t="shared" si="29"/>
        <v>#DIV/0!</v>
      </c>
      <c r="J198" s="7">
        <f t="shared" si="30"/>
        <v>0</v>
      </c>
      <c r="K198" s="7" t="e">
        <f t="shared" si="31"/>
        <v>#DIV/0!</v>
      </c>
      <c r="L198" s="8" t="e">
        <f t="shared" si="32"/>
        <v>#DIV/0!</v>
      </c>
      <c r="M198" s="4" t="e">
        <f t="shared" si="33"/>
        <v>#DIV/0!</v>
      </c>
      <c r="N198" s="8" t="e">
        <f t="shared" si="34"/>
        <v>#DIV/0!</v>
      </c>
      <c r="O198" s="8" t="e">
        <f t="shared" si="35"/>
        <v>#DIV/0!</v>
      </c>
    </row>
    <row r="199" spans="1:15" x14ac:dyDescent="0.25">
      <c r="A199" s="2"/>
      <c r="B199" s="2"/>
      <c r="C199" s="2"/>
      <c r="D199" s="2"/>
      <c r="E199" s="2"/>
      <c r="G199" s="3" t="e">
        <f t="shared" si="27"/>
        <v>#NUM!</v>
      </c>
      <c r="H199" s="7">
        <f t="shared" si="28"/>
        <v>0</v>
      </c>
      <c r="I199" s="7" t="e">
        <f t="shared" si="29"/>
        <v>#DIV/0!</v>
      </c>
      <c r="J199" s="7">
        <f t="shared" si="30"/>
        <v>0</v>
      </c>
      <c r="K199" s="7" t="e">
        <f t="shared" si="31"/>
        <v>#DIV/0!</v>
      </c>
      <c r="L199" s="8" t="e">
        <f t="shared" si="32"/>
        <v>#DIV/0!</v>
      </c>
      <c r="M199" s="4" t="e">
        <f t="shared" si="33"/>
        <v>#DIV/0!</v>
      </c>
      <c r="N199" s="8" t="e">
        <f t="shared" si="34"/>
        <v>#DIV/0!</v>
      </c>
      <c r="O199" s="8" t="e">
        <f t="shared" si="35"/>
        <v>#DIV/0!</v>
      </c>
    </row>
    <row r="200" spans="1:15" x14ac:dyDescent="0.25">
      <c r="A200" s="2"/>
      <c r="B200" s="2"/>
      <c r="C200" s="2"/>
      <c r="D200" s="2"/>
      <c r="E200" s="2"/>
      <c r="G200" s="3" t="e">
        <f t="shared" si="27"/>
        <v>#NUM!</v>
      </c>
      <c r="H200" s="7">
        <f t="shared" si="28"/>
        <v>0</v>
      </c>
      <c r="I200" s="7" t="e">
        <f t="shared" si="29"/>
        <v>#DIV/0!</v>
      </c>
      <c r="J200" s="7">
        <f t="shared" si="30"/>
        <v>0</v>
      </c>
      <c r="K200" s="7" t="e">
        <f t="shared" si="31"/>
        <v>#DIV/0!</v>
      </c>
      <c r="L200" s="8" t="e">
        <f t="shared" si="32"/>
        <v>#DIV/0!</v>
      </c>
      <c r="M200" s="4" t="e">
        <f t="shared" si="33"/>
        <v>#DIV/0!</v>
      </c>
      <c r="N200" s="8" t="e">
        <f t="shared" si="34"/>
        <v>#DIV/0!</v>
      </c>
      <c r="O200" s="8" t="e">
        <f t="shared" si="35"/>
        <v>#DIV/0!</v>
      </c>
    </row>
    <row r="201" spans="1:15" x14ac:dyDescent="0.25">
      <c r="A201" s="2"/>
      <c r="B201" s="2"/>
      <c r="C201" s="2"/>
      <c r="D201" s="2"/>
      <c r="E201" s="2"/>
      <c r="G201" s="3" t="e">
        <f t="shared" si="27"/>
        <v>#NUM!</v>
      </c>
      <c r="H201" s="7">
        <f t="shared" si="28"/>
        <v>0</v>
      </c>
      <c r="I201" s="7" t="e">
        <f t="shared" si="29"/>
        <v>#DIV/0!</v>
      </c>
      <c r="J201" s="7">
        <f t="shared" si="30"/>
        <v>0</v>
      </c>
      <c r="K201" s="7" t="e">
        <f t="shared" si="31"/>
        <v>#DIV/0!</v>
      </c>
      <c r="L201" s="8" t="e">
        <f t="shared" si="32"/>
        <v>#DIV/0!</v>
      </c>
      <c r="M201" s="4" t="e">
        <f t="shared" si="33"/>
        <v>#DIV/0!</v>
      </c>
      <c r="N201" s="8" t="e">
        <f t="shared" si="34"/>
        <v>#DIV/0!</v>
      </c>
      <c r="O201" s="8" t="e">
        <f t="shared" si="35"/>
        <v>#DIV/0!</v>
      </c>
    </row>
    <row r="202" spans="1:15" x14ac:dyDescent="0.25">
      <c r="A202" s="2"/>
      <c r="B202" s="2"/>
      <c r="C202" s="2"/>
      <c r="D202" s="2"/>
      <c r="E202" s="2"/>
      <c r="G202" s="3" t="e">
        <f t="shared" si="27"/>
        <v>#NUM!</v>
      </c>
      <c r="H202" s="7">
        <f t="shared" si="28"/>
        <v>0</v>
      </c>
      <c r="I202" s="7" t="e">
        <f t="shared" si="29"/>
        <v>#DIV/0!</v>
      </c>
      <c r="J202" s="7">
        <f t="shared" si="30"/>
        <v>0</v>
      </c>
      <c r="K202" s="7" t="e">
        <f t="shared" si="31"/>
        <v>#DIV/0!</v>
      </c>
      <c r="L202" s="8" t="e">
        <f t="shared" si="32"/>
        <v>#DIV/0!</v>
      </c>
      <c r="M202" s="4" t="e">
        <f t="shared" si="33"/>
        <v>#DIV/0!</v>
      </c>
      <c r="N202" s="8" t="e">
        <f t="shared" si="34"/>
        <v>#DIV/0!</v>
      </c>
      <c r="O202" s="8" t="e">
        <f t="shared" si="35"/>
        <v>#DIV/0!</v>
      </c>
    </row>
    <row r="203" spans="1:15" x14ac:dyDescent="0.25">
      <c r="A203" s="2"/>
      <c r="B203" s="2"/>
      <c r="C203" s="2"/>
      <c r="D203" s="2"/>
      <c r="E203" s="2"/>
      <c r="G203" s="3" t="e">
        <f t="shared" si="27"/>
        <v>#NUM!</v>
      </c>
      <c r="H203" s="7">
        <f t="shared" si="28"/>
        <v>0</v>
      </c>
      <c r="I203" s="7" t="e">
        <f t="shared" si="29"/>
        <v>#DIV/0!</v>
      </c>
      <c r="J203" s="7">
        <f t="shared" si="30"/>
        <v>0</v>
      </c>
      <c r="K203" s="7" t="e">
        <f t="shared" si="31"/>
        <v>#DIV/0!</v>
      </c>
      <c r="L203" s="8" t="e">
        <f t="shared" si="32"/>
        <v>#DIV/0!</v>
      </c>
      <c r="M203" s="4" t="e">
        <f t="shared" si="33"/>
        <v>#DIV/0!</v>
      </c>
      <c r="N203" s="8" t="e">
        <f t="shared" si="34"/>
        <v>#DIV/0!</v>
      </c>
      <c r="O203" s="8" t="e">
        <f t="shared" si="35"/>
        <v>#DIV/0!</v>
      </c>
    </row>
    <row r="204" spans="1:15" x14ac:dyDescent="0.25">
      <c r="A204" s="2"/>
      <c r="B204" s="2"/>
      <c r="C204" s="2"/>
      <c r="D204" s="2"/>
      <c r="E204" s="2"/>
      <c r="G204" s="3" t="e">
        <f t="shared" si="27"/>
        <v>#NUM!</v>
      </c>
      <c r="H204" s="7">
        <f t="shared" si="28"/>
        <v>0</v>
      </c>
      <c r="I204" s="7" t="e">
        <f t="shared" si="29"/>
        <v>#DIV/0!</v>
      </c>
      <c r="J204" s="7">
        <f t="shared" si="30"/>
        <v>0</v>
      </c>
      <c r="K204" s="7" t="e">
        <f t="shared" si="31"/>
        <v>#DIV/0!</v>
      </c>
      <c r="L204" s="8" t="e">
        <f t="shared" si="32"/>
        <v>#DIV/0!</v>
      </c>
      <c r="M204" s="4" t="e">
        <f t="shared" si="33"/>
        <v>#DIV/0!</v>
      </c>
      <c r="N204" s="8" t="e">
        <f t="shared" si="34"/>
        <v>#DIV/0!</v>
      </c>
      <c r="O204" s="8" t="e">
        <f t="shared" si="35"/>
        <v>#DIV/0!</v>
      </c>
    </row>
    <row r="205" spans="1:15" x14ac:dyDescent="0.25">
      <c r="A205" s="2"/>
      <c r="B205" s="2"/>
      <c r="C205" s="2"/>
      <c r="D205" s="2"/>
      <c r="E205" s="2"/>
      <c r="G205" s="3" t="e">
        <f t="shared" si="27"/>
        <v>#NUM!</v>
      </c>
      <c r="H205" s="7">
        <f t="shared" si="28"/>
        <v>0</v>
      </c>
      <c r="I205" s="7" t="e">
        <f t="shared" si="29"/>
        <v>#DIV/0!</v>
      </c>
      <c r="J205" s="7">
        <f t="shared" si="30"/>
        <v>0</v>
      </c>
      <c r="K205" s="7" t="e">
        <f t="shared" si="31"/>
        <v>#DIV/0!</v>
      </c>
      <c r="L205" s="8" t="e">
        <f t="shared" si="32"/>
        <v>#DIV/0!</v>
      </c>
      <c r="M205" s="4" t="e">
        <f t="shared" si="33"/>
        <v>#DIV/0!</v>
      </c>
      <c r="N205" s="8" t="e">
        <f t="shared" si="34"/>
        <v>#DIV/0!</v>
      </c>
      <c r="O205" s="8" t="e">
        <f t="shared" si="35"/>
        <v>#DIV/0!</v>
      </c>
    </row>
    <row r="206" spans="1:15" x14ac:dyDescent="0.25">
      <c r="A206" s="2"/>
      <c r="B206" s="2"/>
      <c r="C206" s="2"/>
      <c r="D206" s="2"/>
      <c r="E206" s="2"/>
      <c r="G206" s="3" t="e">
        <f t="shared" si="27"/>
        <v>#NUM!</v>
      </c>
      <c r="H206" s="7">
        <f t="shared" si="28"/>
        <v>0</v>
      </c>
      <c r="I206" s="7" t="e">
        <f t="shared" si="29"/>
        <v>#DIV/0!</v>
      </c>
      <c r="J206" s="7">
        <f t="shared" si="30"/>
        <v>0</v>
      </c>
      <c r="K206" s="7" t="e">
        <f t="shared" si="31"/>
        <v>#DIV/0!</v>
      </c>
      <c r="L206" s="8" t="e">
        <f t="shared" si="32"/>
        <v>#DIV/0!</v>
      </c>
      <c r="M206" s="4" t="e">
        <f t="shared" si="33"/>
        <v>#DIV/0!</v>
      </c>
      <c r="N206" s="8" t="e">
        <f t="shared" si="34"/>
        <v>#DIV/0!</v>
      </c>
      <c r="O206" s="8" t="e">
        <f t="shared" si="35"/>
        <v>#DIV/0!</v>
      </c>
    </row>
    <row r="207" spans="1:15" x14ac:dyDescent="0.25">
      <c r="A207" s="2"/>
      <c r="B207" s="2"/>
      <c r="C207" s="2"/>
      <c r="D207" s="2"/>
      <c r="E207" s="2"/>
      <c r="G207" s="3" t="e">
        <f t="shared" si="27"/>
        <v>#NUM!</v>
      </c>
      <c r="H207" s="7">
        <f t="shared" si="28"/>
        <v>0</v>
      </c>
      <c r="I207" s="7" t="e">
        <f t="shared" si="29"/>
        <v>#DIV/0!</v>
      </c>
      <c r="J207" s="7">
        <f t="shared" si="30"/>
        <v>0</v>
      </c>
      <c r="K207" s="7" t="e">
        <f t="shared" si="31"/>
        <v>#DIV/0!</v>
      </c>
      <c r="L207" s="8" t="e">
        <f t="shared" si="32"/>
        <v>#DIV/0!</v>
      </c>
      <c r="M207" s="4" t="e">
        <f t="shared" si="33"/>
        <v>#DIV/0!</v>
      </c>
      <c r="N207" s="8" t="e">
        <f t="shared" si="34"/>
        <v>#DIV/0!</v>
      </c>
      <c r="O207" s="8" t="e">
        <f t="shared" si="35"/>
        <v>#DIV/0!</v>
      </c>
    </row>
    <row r="208" spans="1:15" x14ac:dyDescent="0.25">
      <c r="A208" s="2"/>
      <c r="B208" s="2"/>
      <c r="C208" s="2"/>
      <c r="D208" s="2"/>
      <c r="E208" s="2"/>
      <c r="G208" s="3" t="e">
        <f t="shared" si="27"/>
        <v>#NUM!</v>
      </c>
      <c r="H208" s="7">
        <f t="shared" si="28"/>
        <v>0</v>
      </c>
      <c r="I208" s="7" t="e">
        <f t="shared" si="29"/>
        <v>#DIV/0!</v>
      </c>
      <c r="J208" s="7">
        <f t="shared" si="30"/>
        <v>0</v>
      </c>
      <c r="K208" s="7" t="e">
        <f t="shared" si="31"/>
        <v>#DIV/0!</v>
      </c>
      <c r="L208" s="8" t="e">
        <f t="shared" si="32"/>
        <v>#DIV/0!</v>
      </c>
      <c r="M208" s="4" t="e">
        <f t="shared" si="33"/>
        <v>#DIV/0!</v>
      </c>
      <c r="N208" s="8" t="e">
        <f t="shared" si="34"/>
        <v>#DIV/0!</v>
      </c>
      <c r="O208" s="8" t="e">
        <f t="shared" si="35"/>
        <v>#DIV/0!</v>
      </c>
    </row>
    <row r="209" spans="1:15" x14ac:dyDescent="0.25">
      <c r="A209" s="2"/>
      <c r="B209" s="2"/>
      <c r="C209" s="2"/>
      <c r="D209" s="2"/>
      <c r="E209" s="2"/>
      <c r="G209" s="3" t="e">
        <f t="shared" si="27"/>
        <v>#NUM!</v>
      </c>
      <c r="H209" s="7">
        <f t="shared" si="28"/>
        <v>0</v>
      </c>
      <c r="I209" s="7" t="e">
        <f t="shared" si="29"/>
        <v>#DIV/0!</v>
      </c>
      <c r="J209" s="7">
        <f t="shared" si="30"/>
        <v>0</v>
      </c>
      <c r="K209" s="7" t="e">
        <f t="shared" si="31"/>
        <v>#DIV/0!</v>
      </c>
      <c r="L209" s="8" t="e">
        <f t="shared" si="32"/>
        <v>#DIV/0!</v>
      </c>
      <c r="M209" s="4" t="e">
        <f t="shared" si="33"/>
        <v>#DIV/0!</v>
      </c>
      <c r="N209" s="8" t="e">
        <f t="shared" si="34"/>
        <v>#DIV/0!</v>
      </c>
      <c r="O209" s="8" t="e">
        <f t="shared" si="35"/>
        <v>#DIV/0!</v>
      </c>
    </row>
    <row r="210" spans="1:15" x14ac:dyDescent="0.25">
      <c r="A210" s="2"/>
      <c r="B210" s="2"/>
      <c r="C210" s="2"/>
      <c r="D210" s="2"/>
      <c r="E210" s="2"/>
      <c r="G210" s="3" t="e">
        <f t="shared" si="27"/>
        <v>#NUM!</v>
      </c>
      <c r="H210" s="7">
        <f t="shared" si="28"/>
        <v>0</v>
      </c>
      <c r="I210" s="7" t="e">
        <f t="shared" si="29"/>
        <v>#DIV/0!</v>
      </c>
      <c r="J210" s="7">
        <f t="shared" si="30"/>
        <v>0</v>
      </c>
      <c r="K210" s="7" t="e">
        <f t="shared" si="31"/>
        <v>#DIV/0!</v>
      </c>
      <c r="L210" s="8" t="e">
        <f t="shared" si="32"/>
        <v>#DIV/0!</v>
      </c>
      <c r="M210" s="4" t="e">
        <f t="shared" si="33"/>
        <v>#DIV/0!</v>
      </c>
      <c r="N210" s="8" t="e">
        <f t="shared" si="34"/>
        <v>#DIV/0!</v>
      </c>
      <c r="O210" s="8" t="e">
        <f t="shared" si="35"/>
        <v>#DIV/0!</v>
      </c>
    </row>
    <row r="211" spans="1:15" x14ac:dyDescent="0.25">
      <c r="A211" s="2"/>
      <c r="B211" s="2"/>
      <c r="C211" s="2"/>
      <c r="D211" s="2"/>
      <c r="E211" s="2"/>
      <c r="G211" s="3" t="e">
        <f t="shared" si="27"/>
        <v>#NUM!</v>
      </c>
      <c r="H211" s="7">
        <f t="shared" si="28"/>
        <v>0</v>
      </c>
      <c r="I211" s="7" t="e">
        <f t="shared" si="29"/>
        <v>#DIV/0!</v>
      </c>
      <c r="J211" s="7">
        <f t="shared" si="30"/>
        <v>0</v>
      </c>
      <c r="K211" s="7" t="e">
        <f t="shared" si="31"/>
        <v>#DIV/0!</v>
      </c>
      <c r="L211" s="8" t="e">
        <f t="shared" si="32"/>
        <v>#DIV/0!</v>
      </c>
      <c r="M211" s="4" t="e">
        <f t="shared" si="33"/>
        <v>#DIV/0!</v>
      </c>
      <c r="N211" s="8" t="e">
        <f t="shared" si="34"/>
        <v>#DIV/0!</v>
      </c>
      <c r="O211" s="8" t="e">
        <f t="shared" si="35"/>
        <v>#DIV/0!</v>
      </c>
    </row>
    <row r="212" spans="1:15" x14ac:dyDescent="0.25">
      <c r="A212" s="2"/>
      <c r="B212" s="2"/>
      <c r="C212" s="2"/>
      <c r="D212" s="2"/>
      <c r="E212" s="2"/>
      <c r="G212" s="3" t="e">
        <f t="shared" si="27"/>
        <v>#NUM!</v>
      </c>
      <c r="H212" s="7">
        <f t="shared" si="28"/>
        <v>0</v>
      </c>
      <c r="I212" s="7" t="e">
        <f t="shared" si="29"/>
        <v>#DIV/0!</v>
      </c>
      <c r="J212" s="7">
        <f t="shared" si="30"/>
        <v>0</v>
      </c>
      <c r="K212" s="7" t="e">
        <f t="shared" si="31"/>
        <v>#DIV/0!</v>
      </c>
      <c r="L212" s="8" t="e">
        <f t="shared" si="32"/>
        <v>#DIV/0!</v>
      </c>
      <c r="M212" s="4" t="e">
        <f t="shared" si="33"/>
        <v>#DIV/0!</v>
      </c>
      <c r="N212" s="8" t="e">
        <f t="shared" si="34"/>
        <v>#DIV/0!</v>
      </c>
      <c r="O212" s="8" t="e">
        <f t="shared" si="35"/>
        <v>#DIV/0!</v>
      </c>
    </row>
    <row r="213" spans="1:15" x14ac:dyDescent="0.25">
      <c r="A213" s="2"/>
      <c r="B213" s="2"/>
      <c r="C213" s="2"/>
      <c r="D213" s="2"/>
      <c r="E213" s="2"/>
      <c r="G213" s="3" t="e">
        <f t="shared" si="27"/>
        <v>#NUM!</v>
      </c>
      <c r="H213" s="7">
        <f t="shared" si="28"/>
        <v>0</v>
      </c>
      <c r="I213" s="7" t="e">
        <f t="shared" si="29"/>
        <v>#DIV/0!</v>
      </c>
      <c r="J213" s="7">
        <f t="shared" si="30"/>
        <v>0</v>
      </c>
      <c r="K213" s="7" t="e">
        <f t="shared" si="31"/>
        <v>#DIV/0!</v>
      </c>
      <c r="L213" s="8" t="e">
        <f t="shared" si="32"/>
        <v>#DIV/0!</v>
      </c>
      <c r="M213" s="4" t="e">
        <f t="shared" si="33"/>
        <v>#DIV/0!</v>
      </c>
      <c r="N213" s="8" t="e">
        <f t="shared" si="34"/>
        <v>#DIV/0!</v>
      </c>
      <c r="O213" s="8" t="e">
        <f t="shared" si="35"/>
        <v>#DIV/0!</v>
      </c>
    </row>
    <row r="214" spans="1:15" x14ac:dyDescent="0.25">
      <c r="A214" s="2"/>
      <c r="B214" s="2"/>
      <c r="C214" s="2"/>
      <c r="D214" s="2"/>
      <c r="E214" s="2"/>
      <c r="G214" s="3" t="e">
        <f t="shared" si="27"/>
        <v>#NUM!</v>
      </c>
      <c r="H214" s="7">
        <f t="shared" si="28"/>
        <v>0</v>
      </c>
      <c r="I214" s="7" t="e">
        <f t="shared" si="29"/>
        <v>#DIV/0!</v>
      </c>
      <c r="J214" s="7">
        <f t="shared" si="30"/>
        <v>0</v>
      </c>
      <c r="K214" s="7" t="e">
        <f t="shared" si="31"/>
        <v>#DIV/0!</v>
      </c>
      <c r="L214" s="8" t="e">
        <f t="shared" si="32"/>
        <v>#DIV/0!</v>
      </c>
      <c r="M214" s="4" t="e">
        <f t="shared" si="33"/>
        <v>#DIV/0!</v>
      </c>
      <c r="N214" s="8" t="e">
        <f t="shared" si="34"/>
        <v>#DIV/0!</v>
      </c>
      <c r="O214" s="8" t="e">
        <f t="shared" si="35"/>
        <v>#DIV/0!</v>
      </c>
    </row>
    <row r="215" spans="1:15" x14ac:dyDescent="0.25">
      <c r="A215" s="2"/>
      <c r="B215" s="2"/>
      <c r="C215" s="2"/>
      <c r="D215" s="2"/>
      <c r="E215" s="2"/>
      <c r="G215" s="3" t="e">
        <f t="shared" si="27"/>
        <v>#NUM!</v>
      </c>
      <c r="H215" s="7">
        <f t="shared" si="28"/>
        <v>0</v>
      </c>
      <c r="I215" s="7" t="e">
        <f t="shared" si="29"/>
        <v>#DIV/0!</v>
      </c>
      <c r="J215" s="7">
        <f t="shared" si="30"/>
        <v>0</v>
      </c>
      <c r="K215" s="7" t="e">
        <f t="shared" si="31"/>
        <v>#DIV/0!</v>
      </c>
      <c r="L215" s="8" t="e">
        <f t="shared" si="32"/>
        <v>#DIV/0!</v>
      </c>
      <c r="M215" s="4" t="e">
        <f t="shared" si="33"/>
        <v>#DIV/0!</v>
      </c>
      <c r="N215" s="8" t="e">
        <f t="shared" si="34"/>
        <v>#DIV/0!</v>
      </c>
      <c r="O215" s="8" t="e">
        <f t="shared" si="35"/>
        <v>#DIV/0!</v>
      </c>
    </row>
    <row r="216" spans="1:15" x14ac:dyDescent="0.25">
      <c r="A216" s="2"/>
      <c r="B216" s="2"/>
      <c r="C216" s="2"/>
      <c r="D216" s="2"/>
      <c r="E216" s="2"/>
      <c r="G216" s="3" t="e">
        <f t="shared" si="27"/>
        <v>#NUM!</v>
      </c>
      <c r="H216" s="7">
        <f t="shared" si="28"/>
        <v>0</v>
      </c>
      <c r="I216" s="7" t="e">
        <f t="shared" si="29"/>
        <v>#DIV/0!</v>
      </c>
      <c r="J216" s="7">
        <f t="shared" si="30"/>
        <v>0</v>
      </c>
      <c r="K216" s="7" t="e">
        <f t="shared" si="31"/>
        <v>#DIV/0!</v>
      </c>
      <c r="L216" s="8" t="e">
        <f t="shared" si="32"/>
        <v>#DIV/0!</v>
      </c>
      <c r="M216" s="4" t="e">
        <f t="shared" si="33"/>
        <v>#DIV/0!</v>
      </c>
      <c r="N216" s="8" t="e">
        <f t="shared" si="34"/>
        <v>#DIV/0!</v>
      </c>
      <c r="O216" s="8" t="e">
        <f t="shared" si="35"/>
        <v>#DIV/0!</v>
      </c>
    </row>
    <row r="217" spans="1:15" x14ac:dyDescent="0.25">
      <c r="A217" s="2"/>
      <c r="B217" s="2"/>
      <c r="C217" s="2"/>
      <c r="D217" s="2"/>
      <c r="E217" s="2"/>
      <c r="G217" s="3" t="e">
        <f t="shared" si="27"/>
        <v>#NUM!</v>
      </c>
      <c r="H217" s="7">
        <f t="shared" si="28"/>
        <v>0</v>
      </c>
      <c r="I217" s="7" t="e">
        <f t="shared" si="29"/>
        <v>#DIV/0!</v>
      </c>
      <c r="J217" s="7">
        <f t="shared" si="30"/>
        <v>0</v>
      </c>
      <c r="K217" s="7" t="e">
        <f t="shared" si="31"/>
        <v>#DIV/0!</v>
      </c>
      <c r="L217" s="8" t="e">
        <f t="shared" si="32"/>
        <v>#DIV/0!</v>
      </c>
      <c r="M217" s="4" t="e">
        <f t="shared" si="33"/>
        <v>#DIV/0!</v>
      </c>
      <c r="N217" s="8" t="e">
        <f t="shared" si="34"/>
        <v>#DIV/0!</v>
      </c>
      <c r="O217" s="8" t="e">
        <f t="shared" si="35"/>
        <v>#DIV/0!</v>
      </c>
    </row>
    <row r="218" spans="1:15" x14ac:dyDescent="0.25">
      <c r="A218" s="2"/>
      <c r="B218" s="2"/>
      <c r="C218" s="2"/>
      <c r="D218" s="2"/>
      <c r="E218" s="2"/>
      <c r="G218" s="3" t="e">
        <f t="shared" si="27"/>
        <v>#NUM!</v>
      </c>
      <c r="H218" s="7">
        <f t="shared" si="28"/>
        <v>0</v>
      </c>
      <c r="I218" s="7" t="e">
        <f t="shared" si="29"/>
        <v>#DIV/0!</v>
      </c>
      <c r="J218" s="7">
        <f t="shared" si="30"/>
        <v>0</v>
      </c>
      <c r="K218" s="7" t="e">
        <f t="shared" si="31"/>
        <v>#DIV/0!</v>
      </c>
      <c r="L218" s="8" t="e">
        <f t="shared" si="32"/>
        <v>#DIV/0!</v>
      </c>
      <c r="M218" s="4" t="e">
        <f t="shared" si="33"/>
        <v>#DIV/0!</v>
      </c>
      <c r="N218" s="8" t="e">
        <f t="shared" si="34"/>
        <v>#DIV/0!</v>
      </c>
      <c r="O218" s="8" t="e">
        <f t="shared" si="35"/>
        <v>#DIV/0!</v>
      </c>
    </row>
    <row r="219" spans="1:15" x14ac:dyDescent="0.25">
      <c r="A219" s="2"/>
      <c r="B219" s="2"/>
      <c r="C219" s="2"/>
      <c r="D219" s="2"/>
      <c r="E219" s="2"/>
      <c r="G219" s="3" t="e">
        <f t="shared" si="27"/>
        <v>#NUM!</v>
      </c>
      <c r="H219" s="7">
        <f t="shared" si="28"/>
        <v>0</v>
      </c>
      <c r="I219" s="7" t="e">
        <f t="shared" si="29"/>
        <v>#DIV/0!</v>
      </c>
      <c r="J219" s="7">
        <f t="shared" si="30"/>
        <v>0</v>
      </c>
      <c r="K219" s="7" t="e">
        <f t="shared" si="31"/>
        <v>#DIV/0!</v>
      </c>
      <c r="L219" s="8" t="e">
        <f t="shared" si="32"/>
        <v>#DIV/0!</v>
      </c>
      <c r="M219" s="4" t="e">
        <f t="shared" si="33"/>
        <v>#DIV/0!</v>
      </c>
      <c r="N219" s="8" t="e">
        <f t="shared" si="34"/>
        <v>#DIV/0!</v>
      </c>
      <c r="O219" s="8" t="e">
        <f t="shared" si="35"/>
        <v>#DIV/0!</v>
      </c>
    </row>
    <row r="220" spans="1:15" x14ac:dyDescent="0.25">
      <c r="A220" s="2"/>
      <c r="B220" s="2"/>
      <c r="C220" s="2"/>
      <c r="D220" s="2"/>
      <c r="E220" s="2"/>
      <c r="G220" s="3" t="e">
        <f t="shared" si="27"/>
        <v>#NUM!</v>
      </c>
      <c r="H220" s="7">
        <f t="shared" si="28"/>
        <v>0</v>
      </c>
      <c r="I220" s="7" t="e">
        <f t="shared" si="29"/>
        <v>#DIV/0!</v>
      </c>
      <c r="J220" s="7">
        <f t="shared" si="30"/>
        <v>0</v>
      </c>
      <c r="K220" s="7" t="e">
        <f t="shared" si="31"/>
        <v>#DIV/0!</v>
      </c>
      <c r="L220" s="8" t="e">
        <f t="shared" si="32"/>
        <v>#DIV/0!</v>
      </c>
      <c r="M220" s="4" t="e">
        <f t="shared" si="33"/>
        <v>#DIV/0!</v>
      </c>
      <c r="N220" s="8" t="e">
        <f t="shared" si="34"/>
        <v>#DIV/0!</v>
      </c>
      <c r="O220" s="8" t="e">
        <f t="shared" si="35"/>
        <v>#DIV/0!</v>
      </c>
    </row>
    <row r="221" spans="1:15" x14ac:dyDescent="0.25">
      <c r="A221" s="2"/>
      <c r="B221" s="2"/>
      <c r="C221" s="2"/>
      <c r="D221" s="2"/>
      <c r="E221" s="2"/>
      <c r="G221" s="3" t="e">
        <f t="shared" si="27"/>
        <v>#NUM!</v>
      </c>
      <c r="H221" s="7">
        <f t="shared" si="28"/>
        <v>0</v>
      </c>
      <c r="I221" s="7" t="e">
        <f t="shared" si="29"/>
        <v>#DIV/0!</v>
      </c>
      <c r="J221" s="7">
        <f t="shared" si="30"/>
        <v>0</v>
      </c>
      <c r="K221" s="7" t="e">
        <f t="shared" si="31"/>
        <v>#DIV/0!</v>
      </c>
      <c r="L221" s="8" t="e">
        <f t="shared" si="32"/>
        <v>#DIV/0!</v>
      </c>
      <c r="M221" s="4" t="e">
        <f t="shared" si="33"/>
        <v>#DIV/0!</v>
      </c>
      <c r="N221" s="8" t="e">
        <f t="shared" si="34"/>
        <v>#DIV/0!</v>
      </c>
      <c r="O221" s="8" t="e">
        <f t="shared" si="35"/>
        <v>#DIV/0!</v>
      </c>
    </row>
    <row r="222" spans="1:15" x14ac:dyDescent="0.25">
      <c r="A222" s="2"/>
      <c r="B222" s="2"/>
      <c r="C222" s="2"/>
      <c r="D222" s="2"/>
      <c r="E222" s="2"/>
      <c r="G222" s="3" t="e">
        <f t="shared" si="27"/>
        <v>#NUM!</v>
      </c>
      <c r="H222" s="7">
        <f t="shared" si="28"/>
        <v>0</v>
      </c>
      <c r="I222" s="7" t="e">
        <f t="shared" si="29"/>
        <v>#DIV/0!</v>
      </c>
      <c r="J222" s="7">
        <f t="shared" si="30"/>
        <v>0</v>
      </c>
      <c r="K222" s="7" t="e">
        <f t="shared" si="31"/>
        <v>#DIV/0!</v>
      </c>
      <c r="L222" s="8" t="e">
        <f t="shared" si="32"/>
        <v>#DIV/0!</v>
      </c>
      <c r="M222" s="4" t="e">
        <f t="shared" si="33"/>
        <v>#DIV/0!</v>
      </c>
      <c r="N222" s="8" t="e">
        <f t="shared" si="34"/>
        <v>#DIV/0!</v>
      </c>
      <c r="O222" s="8" t="e">
        <f t="shared" si="35"/>
        <v>#DIV/0!</v>
      </c>
    </row>
    <row r="223" spans="1:15" x14ac:dyDescent="0.25">
      <c r="A223" s="2"/>
      <c r="B223" s="2"/>
      <c r="C223" s="2"/>
      <c r="D223" s="2"/>
      <c r="E223" s="2"/>
      <c r="G223" s="3" t="e">
        <f t="shared" si="27"/>
        <v>#NUM!</v>
      </c>
      <c r="H223" s="7">
        <f t="shared" si="28"/>
        <v>0</v>
      </c>
      <c r="I223" s="7" t="e">
        <f t="shared" si="29"/>
        <v>#DIV/0!</v>
      </c>
      <c r="J223" s="7">
        <f t="shared" si="30"/>
        <v>0</v>
      </c>
      <c r="K223" s="7" t="e">
        <f t="shared" si="31"/>
        <v>#DIV/0!</v>
      </c>
      <c r="L223" s="8" t="e">
        <f t="shared" si="32"/>
        <v>#DIV/0!</v>
      </c>
      <c r="M223" s="4" t="e">
        <f t="shared" si="33"/>
        <v>#DIV/0!</v>
      </c>
      <c r="N223" s="8" t="e">
        <f t="shared" si="34"/>
        <v>#DIV/0!</v>
      </c>
      <c r="O223" s="8" t="e">
        <f t="shared" si="35"/>
        <v>#DIV/0!</v>
      </c>
    </row>
    <row r="224" spans="1:15" x14ac:dyDescent="0.25">
      <c r="A224" s="2"/>
      <c r="B224" s="2"/>
      <c r="C224" s="2"/>
      <c r="D224" s="2"/>
      <c r="E224" s="2"/>
      <c r="G224" s="3" t="e">
        <f t="shared" si="27"/>
        <v>#NUM!</v>
      </c>
      <c r="H224" s="7">
        <f t="shared" si="28"/>
        <v>0</v>
      </c>
      <c r="I224" s="7" t="e">
        <f t="shared" si="29"/>
        <v>#DIV/0!</v>
      </c>
      <c r="J224" s="7">
        <f t="shared" si="30"/>
        <v>0</v>
      </c>
      <c r="K224" s="7" t="e">
        <f t="shared" si="31"/>
        <v>#DIV/0!</v>
      </c>
      <c r="L224" s="8" t="e">
        <f t="shared" si="32"/>
        <v>#DIV/0!</v>
      </c>
      <c r="M224" s="4" t="e">
        <f t="shared" si="33"/>
        <v>#DIV/0!</v>
      </c>
      <c r="N224" s="8" t="e">
        <f t="shared" si="34"/>
        <v>#DIV/0!</v>
      </c>
      <c r="O224" s="8" t="e">
        <f t="shared" si="35"/>
        <v>#DIV/0!</v>
      </c>
    </row>
    <row r="225" spans="1:15" x14ac:dyDescent="0.25">
      <c r="A225" s="2"/>
      <c r="B225" s="2"/>
      <c r="C225" s="2"/>
      <c r="D225" s="2"/>
      <c r="E225" s="2"/>
      <c r="G225" s="3" t="e">
        <f t="shared" si="27"/>
        <v>#NUM!</v>
      </c>
      <c r="H225" s="7">
        <f t="shared" si="28"/>
        <v>0</v>
      </c>
      <c r="I225" s="7" t="e">
        <f t="shared" si="29"/>
        <v>#DIV/0!</v>
      </c>
      <c r="J225" s="7">
        <f t="shared" si="30"/>
        <v>0</v>
      </c>
      <c r="K225" s="7" t="e">
        <f t="shared" si="31"/>
        <v>#DIV/0!</v>
      </c>
      <c r="L225" s="8" t="e">
        <f t="shared" si="32"/>
        <v>#DIV/0!</v>
      </c>
      <c r="M225" s="4" t="e">
        <f t="shared" si="33"/>
        <v>#DIV/0!</v>
      </c>
      <c r="N225" s="8" t="e">
        <f t="shared" si="34"/>
        <v>#DIV/0!</v>
      </c>
      <c r="O225" s="8" t="e">
        <f t="shared" si="35"/>
        <v>#DIV/0!</v>
      </c>
    </row>
    <row r="226" spans="1:15" x14ac:dyDescent="0.25">
      <c r="A226" s="2"/>
      <c r="B226" s="2"/>
      <c r="C226" s="2"/>
      <c r="D226" s="2"/>
      <c r="E226" s="2"/>
      <c r="G226" s="3" t="e">
        <f t="shared" si="27"/>
        <v>#NUM!</v>
      </c>
      <c r="H226" s="7">
        <f t="shared" si="28"/>
        <v>0</v>
      </c>
      <c r="I226" s="7" t="e">
        <f t="shared" si="29"/>
        <v>#DIV/0!</v>
      </c>
      <c r="J226" s="7">
        <f t="shared" si="30"/>
        <v>0</v>
      </c>
      <c r="K226" s="7" t="e">
        <f t="shared" si="31"/>
        <v>#DIV/0!</v>
      </c>
      <c r="L226" s="8" t="e">
        <f t="shared" si="32"/>
        <v>#DIV/0!</v>
      </c>
      <c r="M226" s="4" t="e">
        <f t="shared" si="33"/>
        <v>#DIV/0!</v>
      </c>
      <c r="N226" s="8" t="e">
        <f t="shared" si="34"/>
        <v>#DIV/0!</v>
      </c>
      <c r="O226" s="8" t="e">
        <f t="shared" si="35"/>
        <v>#DIV/0!</v>
      </c>
    </row>
    <row r="227" spans="1:15" x14ac:dyDescent="0.25">
      <c r="A227" s="2"/>
      <c r="B227" s="2"/>
      <c r="C227" s="2"/>
      <c r="D227" s="2"/>
      <c r="E227" s="2"/>
      <c r="G227" s="3" t="e">
        <f t="shared" si="27"/>
        <v>#NUM!</v>
      </c>
      <c r="H227" s="7">
        <f t="shared" si="28"/>
        <v>0</v>
      </c>
      <c r="I227" s="7" t="e">
        <f t="shared" si="29"/>
        <v>#DIV/0!</v>
      </c>
      <c r="J227" s="7">
        <f t="shared" si="30"/>
        <v>0</v>
      </c>
      <c r="K227" s="7" t="e">
        <f t="shared" si="31"/>
        <v>#DIV/0!</v>
      </c>
      <c r="L227" s="8" t="e">
        <f t="shared" si="32"/>
        <v>#DIV/0!</v>
      </c>
      <c r="M227" s="4" t="e">
        <f t="shared" si="33"/>
        <v>#DIV/0!</v>
      </c>
      <c r="N227" s="8" t="e">
        <f t="shared" si="34"/>
        <v>#DIV/0!</v>
      </c>
      <c r="O227" s="8" t="e">
        <f t="shared" si="35"/>
        <v>#DIV/0!</v>
      </c>
    </row>
    <row r="228" spans="1:15" x14ac:dyDescent="0.25">
      <c r="A228" s="2"/>
      <c r="B228" s="2"/>
      <c r="C228" s="2"/>
      <c r="D228" s="2"/>
      <c r="E228" s="2"/>
      <c r="G228" s="3" t="e">
        <f t="shared" si="27"/>
        <v>#NUM!</v>
      </c>
      <c r="H228" s="7">
        <f t="shared" si="28"/>
        <v>0</v>
      </c>
      <c r="I228" s="7" t="e">
        <f t="shared" si="29"/>
        <v>#DIV/0!</v>
      </c>
      <c r="J228" s="7">
        <f t="shared" si="30"/>
        <v>0</v>
      </c>
      <c r="K228" s="7" t="e">
        <f t="shared" si="31"/>
        <v>#DIV/0!</v>
      </c>
      <c r="L228" s="8" t="e">
        <f t="shared" si="32"/>
        <v>#DIV/0!</v>
      </c>
      <c r="M228" s="4" t="e">
        <f t="shared" si="33"/>
        <v>#DIV/0!</v>
      </c>
      <c r="N228" s="8" t="e">
        <f t="shared" si="34"/>
        <v>#DIV/0!</v>
      </c>
      <c r="O228" s="8" t="e">
        <f t="shared" si="35"/>
        <v>#DIV/0!</v>
      </c>
    </row>
    <row r="229" spans="1:15" x14ac:dyDescent="0.25">
      <c r="A229" s="2"/>
      <c r="B229" s="2"/>
      <c r="C229" s="2"/>
      <c r="D229" s="2"/>
      <c r="E229" s="2"/>
      <c r="G229" s="3" t="e">
        <f t="shared" si="27"/>
        <v>#NUM!</v>
      </c>
      <c r="H229" s="7">
        <f t="shared" si="28"/>
        <v>0</v>
      </c>
      <c r="I229" s="7" t="e">
        <f t="shared" si="29"/>
        <v>#DIV/0!</v>
      </c>
      <c r="J229" s="7">
        <f t="shared" si="30"/>
        <v>0</v>
      </c>
      <c r="K229" s="7" t="e">
        <f t="shared" si="31"/>
        <v>#DIV/0!</v>
      </c>
      <c r="L229" s="8" t="e">
        <f t="shared" si="32"/>
        <v>#DIV/0!</v>
      </c>
      <c r="M229" s="4" t="e">
        <f t="shared" si="33"/>
        <v>#DIV/0!</v>
      </c>
      <c r="N229" s="8" t="e">
        <f t="shared" si="34"/>
        <v>#DIV/0!</v>
      </c>
      <c r="O229" s="8" t="e">
        <f t="shared" si="35"/>
        <v>#DIV/0!</v>
      </c>
    </row>
    <row r="230" spans="1:15" x14ac:dyDescent="0.25">
      <c r="A230" s="2"/>
      <c r="B230" s="2"/>
      <c r="C230" s="2"/>
      <c r="D230" s="2"/>
      <c r="E230" s="2"/>
      <c r="G230" s="3" t="e">
        <f t="shared" si="27"/>
        <v>#NUM!</v>
      </c>
      <c r="H230" s="7">
        <f t="shared" si="28"/>
        <v>0</v>
      </c>
      <c r="I230" s="7" t="e">
        <f t="shared" si="29"/>
        <v>#DIV/0!</v>
      </c>
      <c r="J230" s="7">
        <f t="shared" si="30"/>
        <v>0</v>
      </c>
      <c r="K230" s="7" t="e">
        <f t="shared" si="31"/>
        <v>#DIV/0!</v>
      </c>
      <c r="L230" s="8" t="e">
        <f t="shared" si="32"/>
        <v>#DIV/0!</v>
      </c>
      <c r="M230" s="4" t="e">
        <f t="shared" si="33"/>
        <v>#DIV/0!</v>
      </c>
      <c r="N230" s="8" t="e">
        <f t="shared" si="34"/>
        <v>#DIV/0!</v>
      </c>
      <c r="O230" s="8" t="e">
        <f t="shared" si="35"/>
        <v>#DIV/0!</v>
      </c>
    </row>
    <row r="231" spans="1:15" x14ac:dyDescent="0.25">
      <c r="A231" s="2"/>
      <c r="B231" s="2"/>
      <c r="C231" s="2"/>
      <c r="D231" s="2"/>
      <c r="E231" s="2"/>
      <c r="G231" s="3" t="e">
        <f t="shared" si="27"/>
        <v>#NUM!</v>
      </c>
      <c r="H231" s="7">
        <f t="shared" si="28"/>
        <v>0</v>
      </c>
      <c r="I231" s="7" t="e">
        <f t="shared" si="29"/>
        <v>#DIV/0!</v>
      </c>
      <c r="J231" s="7">
        <f t="shared" si="30"/>
        <v>0</v>
      </c>
      <c r="K231" s="7" t="e">
        <f t="shared" si="31"/>
        <v>#DIV/0!</v>
      </c>
      <c r="L231" s="8" t="e">
        <f t="shared" si="32"/>
        <v>#DIV/0!</v>
      </c>
      <c r="M231" s="4" t="e">
        <f t="shared" si="33"/>
        <v>#DIV/0!</v>
      </c>
      <c r="N231" s="8" t="e">
        <f t="shared" si="34"/>
        <v>#DIV/0!</v>
      </c>
      <c r="O231" s="8" t="e">
        <f t="shared" si="35"/>
        <v>#DIV/0!</v>
      </c>
    </row>
    <row r="232" spans="1:15" x14ac:dyDescent="0.25">
      <c r="A232" s="2"/>
      <c r="B232" s="2"/>
      <c r="C232" s="2"/>
      <c r="D232" s="2"/>
      <c r="E232" s="2"/>
      <c r="G232" s="3" t="e">
        <f t="shared" si="27"/>
        <v>#NUM!</v>
      </c>
      <c r="H232" s="7">
        <f t="shared" si="28"/>
        <v>0</v>
      </c>
      <c r="I232" s="7" t="e">
        <f t="shared" si="29"/>
        <v>#DIV/0!</v>
      </c>
      <c r="J232" s="7">
        <f t="shared" si="30"/>
        <v>0</v>
      </c>
      <c r="K232" s="7" t="e">
        <f t="shared" si="31"/>
        <v>#DIV/0!</v>
      </c>
      <c r="L232" s="8" t="e">
        <f t="shared" si="32"/>
        <v>#DIV/0!</v>
      </c>
      <c r="M232" s="4" t="e">
        <f t="shared" si="33"/>
        <v>#DIV/0!</v>
      </c>
      <c r="N232" s="8" t="e">
        <f t="shared" si="34"/>
        <v>#DIV/0!</v>
      </c>
      <c r="O232" s="8" t="e">
        <f t="shared" si="35"/>
        <v>#DIV/0!</v>
      </c>
    </row>
    <row r="233" spans="1:15" x14ac:dyDescent="0.25">
      <c r="A233" s="2"/>
      <c r="B233" s="2"/>
      <c r="C233" s="2"/>
      <c r="D233" s="2"/>
      <c r="E233" s="2"/>
      <c r="G233" s="3" t="e">
        <f t="shared" si="27"/>
        <v>#NUM!</v>
      </c>
      <c r="H233" s="7">
        <f t="shared" si="28"/>
        <v>0</v>
      </c>
      <c r="I233" s="7" t="e">
        <f t="shared" si="29"/>
        <v>#DIV/0!</v>
      </c>
      <c r="J233" s="7">
        <f t="shared" si="30"/>
        <v>0</v>
      </c>
      <c r="K233" s="7" t="e">
        <f t="shared" si="31"/>
        <v>#DIV/0!</v>
      </c>
      <c r="L233" s="8" t="e">
        <f t="shared" si="32"/>
        <v>#DIV/0!</v>
      </c>
      <c r="M233" s="4" t="e">
        <f t="shared" si="33"/>
        <v>#DIV/0!</v>
      </c>
      <c r="N233" s="8" t="e">
        <f t="shared" si="34"/>
        <v>#DIV/0!</v>
      </c>
      <c r="O233" s="8" t="e">
        <f t="shared" si="35"/>
        <v>#DIV/0!</v>
      </c>
    </row>
    <row r="234" spans="1:15" x14ac:dyDescent="0.25">
      <c r="A234" s="2"/>
      <c r="B234" s="2"/>
      <c r="C234" s="2"/>
      <c r="D234" s="2"/>
      <c r="E234" s="2"/>
      <c r="G234" s="3" t="e">
        <f t="shared" si="27"/>
        <v>#NUM!</v>
      </c>
      <c r="H234" s="7">
        <f t="shared" si="28"/>
        <v>0</v>
      </c>
      <c r="I234" s="7" t="e">
        <f t="shared" si="29"/>
        <v>#DIV/0!</v>
      </c>
      <c r="J234" s="7">
        <f t="shared" si="30"/>
        <v>0</v>
      </c>
      <c r="K234" s="7" t="e">
        <f t="shared" si="31"/>
        <v>#DIV/0!</v>
      </c>
      <c r="L234" s="8" t="e">
        <f t="shared" si="32"/>
        <v>#DIV/0!</v>
      </c>
      <c r="M234" s="4" t="e">
        <f t="shared" si="33"/>
        <v>#DIV/0!</v>
      </c>
      <c r="N234" s="8" t="e">
        <f t="shared" si="34"/>
        <v>#DIV/0!</v>
      </c>
      <c r="O234" s="8" t="e">
        <f t="shared" si="35"/>
        <v>#DIV/0!</v>
      </c>
    </row>
    <row r="235" spans="1:15" x14ac:dyDescent="0.25">
      <c r="A235" s="2"/>
      <c r="B235" s="2"/>
      <c r="C235" s="2"/>
      <c r="D235" s="2"/>
      <c r="E235" s="2"/>
      <c r="G235" s="3" t="e">
        <f t="shared" si="27"/>
        <v>#NUM!</v>
      </c>
      <c r="H235" s="7">
        <f t="shared" si="28"/>
        <v>0</v>
      </c>
      <c r="I235" s="7" t="e">
        <f t="shared" si="29"/>
        <v>#DIV/0!</v>
      </c>
      <c r="J235" s="7">
        <f t="shared" si="30"/>
        <v>0</v>
      </c>
      <c r="K235" s="7" t="e">
        <f t="shared" si="31"/>
        <v>#DIV/0!</v>
      </c>
      <c r="L235" s="8" t="e">
        <f t="shared" si="32"/>
        <v>#DIV/0!</v>
      </c>
      <c r="M235" s="4" t="e">
        <f t="shared" si="33"/>
        <v>#DIV/0!</v>
      </c>
      <c r="N235" s="8" t="e">
        <f t="shared" si="34"/>
        <v>#DIV/0!</v>
      </c>
      <c r="O235" s="8" t="e">
        <f t="shared" si="35"/>
        <v>#DIV/0!</v>
      </c>
    </row>
    <row r="236" spans="1:15" x14ac:dyDescent="0.25">
      <c r="A236" s="2"/>
      <c r="B236" s="2"/>
      <c r="C236" s="2"/>
      <c r="D236" s="2"/>
      <c r="E236" s="2"/>
      <c r="G236" s="3" t="e">
        <f t="shared" si="27"/>
        <v>#NUM!</v>
      </c>
      <c r="H236" s="7">
        <f t="shared" si="28"/>
        <v>0</v>
      </c>
      <c r="I236" s="7" t="e">
        <f t="shared" si="29"/>
        <v>#DIV/0!</v>
      </c>
      <c r="J236" s="7">
        <f t="shared" si="30"/>
        <v>0</v>
      </c>
      <c r="K236" s="7" t="e">
        <f t="shared" si="31"/>
        <v>#DIV/0!</v>
      </c>
      <c r="L236" s="8" t="e">
        <f t="shared" si="32"/>
        <v>#DIV/0!</v>
      </c>
      <c r="M236" s="4" t="e">
        <f t="shared" si="33"/>
        <v>#DIV/0!</v>
      </c>
      <c r="N236" s="8" t="e">
        <f t="shared" si="34"/>
        <v>#DIV/0!</v>
      </c>
      <c r="O236" s="8" t="e">
        <f t="shared" si="35"/>
        <v>#DIV/0!</v>
      </c>
    </row>
    <row r="237" spans="1:15" x14ac:dyDescent="0.25">
      <c r="A237" s="2"/>
      <c r="B237" s="2"/>
      <c r="C237" s="2"/>
      <c r="D237" s="2"/>
      <c r="E237" s="2"/>
      <c r="G237" s="3" t="e">
        <f t="shared" si="27"/>
        <v>#NUM!</v>
      </c>
      <c r="H237" s="7">
        <f t="shared" si="28"/>
        <v>0</v>
      </c>
      <c r="I237" s="7" t="e">
        <f t="shared" si="29"/>
        <v>#DIV/0!</v>
      </c>
      <c r="J237" s="7">
        <f t="shared" si="30"/>
        <v>0</v>
      </c>
      <c r="K237" s="7" t="e">
        <f t="shared" si="31"/>
        <v>#DIV/0!</v>
      </c>
      <c r="L237" s="8" t="e">
        <f t="shared" si="32"/>
        <v>#DIV/0!</v>
      </c>
      <c r="M237" s="4" t="e">
        <f t="shared" si="33"/>
        <v>#DIV/0!</v>
      </c>
      <c r="N237" s="8" t="e">
        <f t="shared" si="34"/>
        <v>#DIV/0!</v>
      </c>
      <c r="O237" s="8" t="e">
        <f t="shared" si="35"/>
        <v>#DIV/0!</v>
      </c>
    </row>
    <row r="238" spans="1:15" x14ac:dyDescent="0.25">
      <c r="A238" s="2"/>
      <c r="B238" s="2"/>
      <c r="C238" s="2"/>
      <c r="D238" s="2"/>
      <c r="E238" s="2"/>
      <c r="G238" s="3" t="e">
        <f t="shared" si="27"/>
        <v>#NUM!</v>
      </c>
      <c r="H238" s="7">
        <f t="shared" si="28"/>
        <v>0</v>
      </c>
      <c r="I238" s="7" t="e">
        <f t="shared" si="29"/>
        <v>#DIV/0!</v>
      </c>
      <c r="J238" s="7">
        <f t="shared" si="30"/>
        <v>0</v>
      </c>
      <c r="K238" s="7" t="e">
        <f t="shared" si="31"/>
        <v>#DIV/0!</v>
      </c>
      <c r="L238" s="8" t="e">
        <f t="shared" si="32"/>
        <v>#DIV/0!</v>
      </c>
      <c r="M238" s="4" t="e">
        <f t="shared" si="33"/>
        <v>#DIV/0!</v>
      </c>
      <c r="N238" s="8" t="e">
        <f t="shared" si="34"/>
        <v>#DIV/0!</v>
      </c>
      <c r="O238" s="8" t="e">
        <f t="shared" si="35"/>
        <v>#DIV/0!</v>
      </c>
    </row>
    <row r="239" spans="1:15" x14ac:dyDescent="0.25">
      <c r="A239" s="2"/>
      <c r="B239" s="2"/>
      <c r="C239" s="2"/>
      <c r="D239" s="2"/>
      <c r="E239" s="2"/>
      <c r="G239" s="3" t="e">
        <f t="shared" si="27"/>
        <v>#NUM!</v>
      </c>
      <c r="H239" s="7">
        <f t="shared" si="28"/>
        <v>0</v>
      </c>
      <c r="I239" s="7" t="e">
        <f t="shared" si="29"/>
        <v>#DIV/0!</v>
      </c>
      <c r="J239" s="7">
        <f t="shared" si="30"/>
        <v>0</v>
      </c>
      <c r="K239" s="7" t="e">
        <f t="shared" si="31"/>
        <v>#DIV/0!</v>
      </c>
      <c r="L239" s="8" t="e">
        <f t="shared" si="32"/>
        <v>#DIV/0!</v>
      </c>
      <c r="M239" s="4" t="e">
        <f t="shared" si="33"/>
        <v>#DIV/0!</v>
      </c>
      <c r="N239" s="8" t="e">
        <f t="shared" si="34"/>
        <v>#DIV/0!</v>
      </c>
      <c r="O239" s="8" t="e">
        <f t="shared" si="35"/>
        <v>#DIV/0!</v>
      </c>
    </row>
    <row r="240" spans="1:15" x14ac:dyDescent="0.25">
      <c r="A240" s="2"/>
      <c r="B240" s="2"/>
      <c r="C240" s="2"/>
      <c r="D240" s="2"/>
      <c r="E240" s="2"/>
      <c r="G240" s="3" t="e">
        <f t="shared" si="27"/>
        <v>#NUM!</v>
      </c>
      <c r="H240" s="7">
        <f t="shared" si="28"/>
        <v>0</v>
      </c>
      <c r="I240" s="7" t="e">
        <f t="shared" si="29"/>
        <v>#DIV/0!</v>
      </c>
      <c r="J240" s="7">
        <f t="shared" si="30"/>
        <v>0</v>
      </c>
      <c r="K240" s="7" t="e">
        <f t="shared" si="31"/>
        <v>#DIV/0!</v>
      </c>
      <c r="L240" s="8" t="e">
        <f t="shared" si="32"/>
        <v>#DIV/0!</v>
      </c>
      <c r="M240" s="4" t="e">
        <f t="shared" si="33"/>
        <v>#DIV/0!</v>
      </c>
      <c r="N240" s="8" t="e">
        <f t="shared" si="34"/>
        <v>#DIV/0!</v>
      </c>
      <c r="O240" s="8" t="e">
        <f t="shared" si="35"/>
        <v>#DIV/0!</v>
      </c>
    </row>
    <row r="241" spans="1:15" x14ac:dyDescent="0.25">
      <c r="A241" s="2"/>
      <c r="B241" s="2"/>
      <c r="C241" s="2"/>
      <c r="D241" s="2"/>
      <c r="E241" s="2"/>
      <c r="G241" s="3" t="e">
        <f t="shared" si="27"/>
        <v>#NUM!</v>
      </c>
      <c r="H241" s="7">
        <f t="shared" si="28"/>
        <v>0</v>
      </c>
      <c r="I241" s="7" t="e">
        <f t="shared" si="29"/>
        <v>#DIV/0!</v>
      </c>
      <c r="J241" s="7">
        <f t="shared" si="30"/>
        <v>0</v>
      </c>
      <c r="K241" s="7" t="e">
        <f t="shared" si="31"/>
        <v>#DIV/0!</v>
      </c>
      <c r="L241" s="8" t="e">
        <f t="shared" si="32"/>
        <v>#DIV/0!</v>
      </c>
      <c r="M241" s="4" t="e">
        <f t="shared" si="33"/>
        <v>#DIV/0!</v>
      </c>
      <c r="N241" s="8" t="e">
        <f t="shared" si="34"/>
        <v>#DIV/0!</v>
      </c>
      <c r="O241" s="8" t="e">
        <f t="shared" si="35"/>
        <v>#DIV/0!</v>
      </c>
    </row>
    <row r="242" spans="1:15" x14ac:dyDescent="0.25">
      <c r="A242" s="2"/>
      <c r="B242" s="2"/>
      <c r="C242" s="2"/>
      <c r="D242" s="2"/>
      <c r="E242" s="2"/>
      <c r="G242" s="3" t="e">
        <f t="shared" si="27"/>
        <v>#NUM!</v>
      </c>
      <c r="H242" s="7">
        <f t="shared" si="28"/>
        <v>0</v>
      </c>
      <c r="I242" s="7" t="e">
        <f t="shared" si="29"/>
        <v>#DIV/0!</v>
      </c>
      <c r="J242" s="7">
        <f t="shared" si="30"/>
        <v>0</v>
      </c>
      <c r="K242" s="7" t="e">
        <f t="shared" si="31"/>
        <v>#DIV/0!</v>
      </c>
      <c r="L242" s="8" t="e">
        <f t="shared" si="32"/>
        <v>#DIV/0!</v>
      </c>
      <c r="M242" s="4" t="e">
        <f t="shared" si="33"/>
        <v>#DIV/0!</v>
      </c>
      <c r="N242" s="8" t="e">
        <f t="shared" si="34"/>
        <v>#DIV/0!</v>
      </c>
      <c r="O242" s="8" t="e">
        <f t="shared" si="35"/>
        <v>#DIV/0!</v>
      </c>
    </row>
    <row r="243" spans="1:15" x14ac:dyDescent="0.25">
      <c r="A243" s="2"/>
      <c r="B243" s="2"/>
      <c r="C243" s="2"/>
      <c r="D243" s="2"/>
      <c r="E243" s="2"/>
      <c r="G243" s="3" t="e">
        <f t="shared" si="27"/>
        <v>#NUM!</v>
      </c>
      <c r="H243" s="7">
        <f t="shared" si="28"/>
        <v>0</v>
      </c>
      <c r="I243" s="7" t="e">
        <f t="shared" si="29"/>
        <v>#DIV/0!</v>
      </c>
      <c r="J243" s="7">
        <f t="shared" si="30"/>
        <v>0</v>
      </c>
      <c r="K243" s="7" t="e">
        <f t="shared" si="31"/>
        <v>#DIV/0!</v>
      </c>
      <c r="L243" s="8" t="e">
        <f t="shared" si="32"/>
        <v>#DIV/0!</v>
      </c>
      <c r="M243" s="4" t="e">
        <f t="shared" si="33"/>
        <v>#DIV/0!</v>
      </c>
      <c r="N243" s="8" t="e">
        <f t="shared" si="34"/>
        <v>#DIV/0!</v>
      </c>
      <c r="O243" s="8" t="e">
        <f t="shared" si="35"/>
        <v>#DIV/0!</v>
      </c>
    </row>
    <row r="244" spans="1:15" x14ac:dyDescent="0.25">
      <c r="A244" s="2"/>
      <c r="B244" s="2"/>
      <c r="C244" s="2"/>
      <c r="D244" s="2"/>
      <c r="E244" s="2"/>
      <c r="G244" s="3" t="e">
        <f t="shared" si="27"/>
        <v>#NUM!</v>
      </c>
      <c r="H244" s="7">
        <f t="shared" si="28"/>
        <v>0</v>
      </c>
      <c r="I244" s="7" t="e">
        <f t="shared" si="29"/>
        <v>#DIV/0!</v>
      </c>
      <c r="J244" s="7">
        <f t="shared" si="30"/>
        <v>0</v>
      </c>
      <c r="K244" s="7" t="e">
        <f t="shared" si="31"/>
        <v>#DIV/0!</v>
      </c>
      <c r="L244" s="8" t="e">
        <f t="shared" si="32"/>
        <v>#DIV/0!</v>
      </c>
      <c r="M244" s="4" t="e">
        <f t="shared" si="33"/>
        <v>#DIV/0!</v>
      </c>
      <c r="N244" s="8" t="e">
        <f t="shared" si="34"/>
        <v>#DIV/0!</v>
      </c>
      <c r="O244" s="8" t="e">
        <f t="shared" si="35"/>
        <v>#DIV/0!</v>
      </c>
    </row>
    <row r="245" spans="1:15" x14ac:dyDescent="0.25">
      <c r="A245" s="2"/>
      <c r="B245" s="2"/>
      <c r="C245" s="2"/>
      <c r="D245" s="2"/>
      <c r="E245" s="2"/>
      <c r="G245" s="3" t="e">
        <f t="shared" si="27"/>
        <v>#NUM!</v>
      </c>
      <c r="H245" s="7">
        <f t="shared" si="28"/>
        <v>0</v>
      </c>
      <c r="I245" s="7" t="e">
        <f t="shared" si="29"/>
        <v>#DIV/0!</v>
      </c>
      <c r="J245" s="7">
        <f t="shared" si="30"/>
        <v>0</v>
      </c>
      <c r="K245" s="7" t="e">
        <f t="shared" si="31"/>
        <v>#DIV/0!</v>
      </c>
      <c r="L245" s="8" t="e">
        <f t="shared" si="32"/>
        <v>#DIV/0!</v>
      </c>
      <c r="M245" s="4" t="e">
        <f t="shared" si="33"/>
        <v>#DIV/0!</v>
      </c>
      <c r="N245" s="8" t="e">
        <f t="shared" si="34"/>
        <v>#DIV/0!</v>
      </c>
      <c r="O245" s="8" t="e">
        <f t="shared" si="35"/>
        <v>#DIV/0!</v>
      </c>
    </row>
    <row r="246" spans="1:15" x14ac:dyDescent="0.25">
      <c r="A246" s="2"/>
      <c r="B246" s="2"/>
      <c r="C246" s="2"/>
      <c r="D246" s="2"/>
      <c r="E246" s="2"/>
      <c r="G246" s="3" t="e">
        <f t="shared" si="27"/>
        <v>#NUM!</v>
      </c>
      <c r="H246" s="7">
        <f t="shared" si="28"/>
        <v>0</v>
      </c>
      <c r="I246" s="7" t="e">
        <f t="shared" si="29"/>
        <v>#DIV/0!</v>
      </c>
      <c r="J246" s="7">
        <f t="shared" si="30"/>
        <v>0</v>
      </c>
      <c r="K246" s="7" t="e">
        <f t="shared" si="31"/>
        <v>#DIV/0!</v>
      </c>
      <c r="L246" s="8" t="e">
        <f t="shared" si="32"/>
        <v>#DIV/0!</v>
      </c>
      <c r="M246" s="4" t="e">
        <f t="shared" si="33"/>
        <v>#DIV/0!</v>
      </c>
      <c r="N246" s="8" t="e">
        <f t="shared" si="34"/>
        <v>#DIV/0!</v>
      </c>
      <c r="O246" s="8" t="e">
        <f t="shared" si="35"/>
        <v>#DIV/0!</v>
      </c>
    </row>
    <row r="247" spans="1:15" x14ac:dyDescent="0.25">
      <c r="A247" s="2"/>
      <c r="B247" s="2"/>
      <c r="C247" s="2"/>
      <c r="D247" s="2"/>
      <c r="E247" s="2"/>
      <c r="G247" s="3" t="e">
        <f t="shared" si="27"/>
        <v>#NUM!</v>
      </c>
      <c r="H247" s="7">
        <f t="shared" si="28"/>
        <v>0</v>
      </c>
      <c r="I247" s="7" t="e">
        <f t="shared" si="29"/>
        <v>#DIV/0!</v>
      </c>
      <c r="J247" s="7">
        <f t="shared" si="30"/>
        <v>0</v>
      </c>
      <c r="K247" s="7" t="e">
        <f t="shared" si="31"/>
        <v>#DIV/0!</v>
      </c>
      <c r="L247" s="8" t="e">
        <f t="shared" si="32"/>
        <v>#DIV/0!</v>
      </c>
      <c r="M247" s="4" t="e">
        <f t="shared" si="33"/>
        <v>#DIV/0!</v>
      </c>
      <c r="N247" s="8" t="e">
        <f t="shared" si="34"/>
        <v>#DIV/0!</v>
      </c>
      <c r="O247" s="8" t="e">
        <f t="shared" si="35"/>
        <v>#DIV/0!</v>
      </c>
    </row>
    <row r="248" spans="1:15" x14ac:dyDescent="0.25">
      <c r="A248" s="2"/>
      <c r="B248" s="2"/>
      <c r="C248" s="2"/>
      <c r="D248" s="2"/>
      <c r="E248" s="2"/>
      <c r="G248" s="3" t="e">
        <f t="shared" si="27"/>
        <v>#NUM!</v>
      </c>
      <c r="H248" s="7">
        <f t="shared" si="28"/>
        <v>0</v>
      </c>
      <c r="I248" s="7" t="e">
        <f t="shared" si="29"/>
        <v>#DIV/0!</v>
      </c>
      <c r="J248" s="7">
        <f t="shared" si="30"/>
        <v>0</v>
      </c>
      <c r="K248" s="7" t="e">
        <f t="shared" si="31"/>
        <v>#DIV/0!</v>
      </c>
      <c r="L248" s="8" t="e">
        <f t="shared" si="32"/>
        <v>#DIV/0!</v>
      </c>
      <c r="M248" s="4" t="e">
        <f t="shared" si="33"/>
        <v>#DIV/0!</v>
      </c>
      <c r="N248" s="8" t="e">
        <f t="shared" si="34"/>
        <v>#DIV/0!</v>
      </c>
      <c r="O248" s="8" t="e">
        <f t="shared" si="35"/>
        <v>#DIV/0!</v>
      </c>
    </row>
    <row r="249" spans="1:15" x14ac:dyDescent="0.25">
      <c r="A249" s="2"/>
      <c r="B249" s="2"/>
      <c r="C249" s="2"/>
      <c r="D249" s="2"/>
      <c r="E249" s="2"/>
      <c r="G249" s="3" t="e">
        <f t="shared" si="27"/>
        <v>#NUM!</v>
      </c>
      <c r="H249" s="7">
        <f t="shared" si="28"/>
        <v>0</v>
      </c>
      <c r="I249" s="7" t="e">
        <f t="shared" si="29"/>
        <v>#DIV/0!</v>
      </c>
      <c r="J249" s="7">
        <f t="shared" si="30"/>
        <v>0</v>
      </c>
      <c r="K249" s="7" t="e">
        <f t="shared" si="31"/>
        <v>#DIV/0!</v>
      </c>
      <c r="L249" s="8" t="e">
        <f t="shared" si="32"/>
        <v>#DIV/0!</v>
      </c>
      <c r="M249" s="4" t="e">
        <f t="shared" si="33"/>
        <v>#DIV/0!</v>
      </c>
      <c r="N249" s="8" t="e">
        <f t="shared" si="34"/>
        <v>#DIV/0!</v>
      </c>
      <c r="O249" s="8" t="e">
        <f t="shared" si="35"/>
        <v>#DIV/0!</v>
      </c>
    </row>
    <row r="250" spans="1:15" x14ac:dyDescent="0.25">
      <c r="A250" s="2"/>
      <c r="B250" s="2"/>
      <c r="C250" s="2"/>
      <c r="D250" s="2"/>
      <c r="E250" s="2"/>
      <c r="G250" s="3" t="e">
        <f t="shared" si="27"/>
        <v>#NUM!</v>
      </c>
      <c r="H250" s="7">
        <f t="shared" si="28"/>
        <v>0</v>
      </c>
      <c r="I250" s="7" t="e">
        <f t="shared" si="29"/>
        <v>#DIV/0!</v>
      </c>
      <c r="J250" s="7">
        <f t="shared" si="30"/>
        <v>0</v>
      </c>
      <c r="K250" s="7" t="e">
        <f t="shared" si="31"/>
        <v>#DIV/0!</v>
      </c>
      <c r="L250" s="8" t="e">
        <f t="shared" si="32"/>
        <v>#DIV/0!</v>
      </c>
      <c r="M250" s="4" t="e">
        <f t="shared" si="33"/>
        <v>#DIV/0!</v>
      </c>
      <c r="N250" s="8" t="e">
        <f t="shared" si="34"/>
        <v>#DIV/0!</v>
      </c>
      <c r="O250" s="8" t="e">
        <f t="shared" si="35"/>
        <v>#DIV/0!</v>
      </c>
    </row>
    <row r="251" spans="1:15" x14ac:dyDescent="0.25">
      <c r="A251" s="2"/>
      <c r="B251" s="2"/>
      <c r="C251" s="2"/>
      <c r="D251" s="2"/>
      <c r="E251" s="2"/>
      <c r="G251" s="3" t="e">
        <f t="shared" si="27"/>
        <v>#NUM!</v>
      </c>
      <c r="H251" s="7">
        <f t="shared" si="28"/>
        <v>0</v>
      </c>
      <c r="I251" s="7" t="e">
        <f t="shared" si="29"/>
        <v>#DIV/0!</v>
      </c>
      <c r="J251" s="7">
        <f t="shared" si="30"/>
        <v>0</v>
      </c>
      <c r="K251" s="7" t="e">
        <f t="shared" si="31"/>
        <v>#DIV/0!</v>
      </c>
      <c r="L251" s="8" t="e">
        <f t="shared" si="32"/>
        <v>#DIV/0!</v>
      </c>
      <c r="M251" s="4" t="e">
        <f t="shared" si="33"/>
        <v>#DIV/0!</v>
      </c>
      <c r="N251" s="8" t="e">
        <f t="shared" si="34"/>
        <v>#DIV/0!</v>
      </c>
      <c r="O251" s="8" t="e">
        <f t="shared" si="35"/>
        <v>#DIV/0!</v>
      </c>
    </row>
    <row r="252" spans="1:15" x14ac:dyDescent="0.25">
      <c r="A252" s="2"/>
      <c r="B252" s="2"/>
      <c r="C252" s="2"/>
      <c r="D252" s="2"/>
      <c r="E252" s="2"/>
      <c r="G252" s="3" t="e">
        <f t="shared" si="27"/>
        <v>#NUM!</v>
      </c>
      <c r="H252" s="7">
        <f t="shared" si="28"/>
        <v>0</v>
      </c>
      <c r="I252" s="7" t="e">
        <f t="shared" si="29"/>
        <v>#DIV/0!</v>
      </c>
      <c r="J252" s="7">
        <f t="shared" si="30"/>
        <v>0</v>
      </c>
      <c r="K252" s="7" t="e">
        <f t="shared" si="31"/>
        <v>#DIV/0!</v>
      </c>
      <c r="L252" s="8" t="e">
        <f t="shared" si="32"/>
        <v>#DIV/0!</v>
      </c>
      <c r="M252" s="4" t="e">
        <f t="shared" si="33"/>
        <v>#DIV/0!</v>
      </c>
      <c r="N252" s="8" t="e">
        <f t="shared" si="34"/>
        <v>#DIV/0!</v>
      </c>
      <c r="O252" s="8" t="e">
        <f t="shared" si="35"/>
        <v>#DIV/0!</v>
      </c>
    </row>
    <row r="253" spans="1:15" x14ac:dyDescent="0.25">
      <c r="A253" s="2"/>
      <c r="B253" s="2"/>
      <c r="C253" s="2"/>
      <c r="D253" s="2"/>
      <c r="E253" s="2"/>
      <c r="G253" s="3" t="e">
        <f t="shared" si="27"/>
        <v>#NUM!</v>
      </c>
      <c r="H253" s="7">
        <f t="shared" si="28"/>
        <v>0</v>
      </c>
      <c r="I253" s="7" t="e">
        <f t="shared" si="29"/>
        <v>#DIV/0!</v>
      </c>
      <c r="J253" s="7">
        <f t="shared" si="30"/>
        <v>0</v>
      </c>
      <c r="K253" s="7" t="e">
        <f t="shared" si="31"/>
        <v>#DIV/0!</v>
      </c>
      <c r="L253" s="8" t="e">
        <f t="shared" si="32"/>
        <v>#DIV/0!</v>
      </c>
      <c r="M253" s="4" t="e">
        <f t="shared" si="33"/>
        <v>#DIV/0!</v>
      </c>
      <c r="N253" s="8" t="e">
        <f t="shared" si="34"/>
        <v>#DIV/0!</v>
      </c>
      <c r="O253" s="8" t="e">
        <f t="shared" si="35"/>
        <v>#DIV/0!</v>
      </c>
    </row>
    <row r="254" spans="1:15" x14ac:dyDescent="0.25">
      <c r="A254" s="2"/>
      <c r="B254" s="2"/>
      <c r="C254" s="2"/>
      <c r="D254" s="2"/>
      <c r="E254" s="2"/>
      <c r="G254" s="3" t="e">
        <f t="shared" si="27"/>
        <v>#NUM!</v>
      </c>
      <c r="H254" s="7">
        <f t="shared" si="28"/>
        <v>0</v>
      </c>
      <c r="I254" s="7" t="e">
        <f t="shared" si="29"/>
        <v>#DIV/0!</v>
      </c>
      <c r="J254" s="7">
        <f t="shared" si="30"/>
        <v>0</v>
      </c>
      <c r="K254" s="7" t="e">
        <f t="shared" si="31"/>
        <v>#DIV/0!</v>
      </c>
      <c r="L254" s="8" t="e">
        <f t="shared" si="32"/>
        <v>#DIV/0!</v>
      </c>
      <c r="M254" s="4" t="e">
        <f t="shared" si="33"/>
        <v>#DIV/0!</v>
      </c>
      <c r="N254" s="8" t="e">
        <f t="shared" si="34"/>
        <v>#DIV/0!</v>
      </c>
      <c r="O254" s="8" t="e">
        <f t="shared" si="35"/>
        <v>#DIV/0!</v>
      </c>
    </row>
    <row r="255" spans="1:15" x14ac:dyDescent="0.25">
      <c r="A255" s="2"/>
      <c r="B255" s="2"/>
      <c r="C255" s="2"/>
      <c r="D255" s="2"/>
      <c r="E255" s="2"/>
      <c r="G255" s="3" t="e">
        <f t="shared" si="27"/>
        <v>#NUM!</v>
      </c>
      <c r="H255" s="7">
        <f t="shared" si="28"/>
        <v>0</v>
      </c>
      <c r="I255" s="7" t="e">
        <f t="shared" si="29"/>
        <v>#DIV/0!</v>
      </c>
      <c r="J255" s="7">
        <f t="shared" si="30"/>
        <v>0</v>
      </c>
      <c r="K255" s="7" t="e">
        <f t="shared" si="31"/>
        <v>#DIV/0!</v>
      </c>
      <c r="L255" s="8" t="e">
        <f t="shared" si="32"/>
        <v>#DIV/0!</v>
      </c>
      <c r="M255" s="4" t="e">
        <f t="shared" si="33"/>
        <v>#DIV/0!</v>
      </c>
      <c r="N255" s="8" t="e">
        <f t="shared" si="34"/>
        <v>#DIV/0!</v>
      </c>
      <c r="O255" s="8" t="e">
        <f t="shared" si="35"/>
        <v>#DIV/0!</v>
      </c>
    </row>
    <row r="256" spans="1:15" x14ac:dyDescent="0.25">
      <c r="A256" s="2"/>
      <c r="B256" s="2"/>
      <c r="C256" s="2"/>
      <c r="D256" s="2"/>
      <c r="E256" s="2"/>
      <c r="G256" s="3" t="e">
        <f t="shared" si="27"/>
        <v>#NUM!</v>
      </c>
      <c r="H256" s="7">
        <f t="shared" si="28"/>
        <v>0</v>
      </c>
      <c r="I256" s="7" t="e">
        <f t="shared" si="29"/>
        <v>#DIV/0!</v>
      </c>
      <c r="J256" s="7">
        <f t="shared" si="30"/>
        <v>0</v>
      </c>
      <c r="K256" s="7" t="e">
        <f t="shared" si="31"/>
        <v>#DIV/0!</v>
      </c>
      <c r="L256" s="8" t="e">
        <f t="shared" si="32"/>
        <v>#DIV/0!</v>
      </c>
      <c r="M256" s="4" t="e">
        <f t="shared" si="33"/>
        <v>#DIV/0!</v>
      </c>
      <c r="N256" s="8" t="e">
        <f t="shared" si="34"/>
        <v>#DIV/0!</v>
      </c>
      <c r="O256" s="8" t="e">
        <f t="shared" si="35"/>
        <v>#DIV/0!</v>
      </c>
    </row>
    <row r="257" spans="1:15" x14ac:dyDescent="0.25">
      <c r="A257" s="2"/>
      <c r="B257" s="2"/>
      <c r="C257" s="2"/>
      <c r="D257" s="2"/>
      <c r="E257" s="2"/>
      <c r="G257" s="3" t="e">
        <f t="shared" si="27"/>
        <v>#NUM!</v>
      </c>
      <c r="H257" s="7">
        <f t="shared" si="28"/>
        <v>0</v>
      </c>
      <c r="I257" s="7" t="e">
        <f t="shared" si="29"/>
        <v>#DIV/0!</v>
      </c>
      <c r="J257" s="7">
        <f t="shared" si="30"/>
        <v>0</v>
      </c>
      <c r="K257" s="7" t="e">
        <f t="shared" si="31"/>
        <v>#DIV/0!</v>
      </c>
      <c r="L257" s="8" t="e">
        <f t="shared" si="32"/>
        <v>#DIV/0!</v>
      </c>
      <c r="M257" s="4" t="e">
        <f t="shared" si="33"/>
        <v>#DIV/0!</v>
      </c>
      <c r="N257" s="8" t="e">
        <f t="shared" si="34"/>
        <v>#DIV/0!</v>
      </c>
      <c r="O257" s="8" t="e">
        <f t="shared" si="35"/>
        <v>#DIV/0!</v>
      </c>
    </row>
    <row r="258" spans="1:15" x14ac:dyDescent="0.25">
      <c r="A258" s="2"/>
      <c r="B258" s="2"/>
      <c r="C258" s="2"/>
      <c r="D258" s="2"/>
      <c r="E258" s="2"/>
      <c r="G258" s="3" t="e">
        <f t="shared" si="27"/>
        <v>#NUM!</v>
      </c>
      <c r="H258" s="7">
        <f t="shared" si="28"/>
        <v>0</v>
      </c>
      <c r="I258" s="7" t="e">
        <f t="shared" si="29"/>
        <v>#DIV/0!</v>
      </c>
      <c r="J258" s="7">
        <f t="shared" si="30"/>
        <v>0</v>
      </c>
      <c r="K258" s="7" t="e">
        <f t="shared" si="31"/>
        <v>#DIV/0!</v>
      </c>
      <c r="L258" s="8" t="e">
        <f t="shared" si="32"/>
        <v>#DIV/0!</v>
      </c>
      <c r="M258" s="4" t="e">
        <f t="shared" si="33"/>
        <v>#DIV/0!</v>
      </c>
      <c r="N258" s="8" t="e">
        <f t="shared" si="34"/>
        <v>#DIV/0!</v>
      </c>
      <c r="O258" s="8" t="e">
        <f t="shared" si="35"/>
        <v>#DIV/0!</v>
      </c>
    </row>
    <row r="259" spans="1:15" x14ac:dyDescent="0.25">
      <c r="A259" s="2"/>
      <c r="B259" s="2"/>
      <c r="C259" s="2"/>
      <c r="D259" s="2"/>
      <c r="E259" s="2"/>
      <c r="G259" s="3" t="e">
        <f t="shared" si="27"/>
        <v>#NUM!</v>
      </c>
      <c r="H259" s="7">
        <f t="shared" si="28"/>
        <v>0</v>
      </c>
      <c r="I259" s="7" t="e">
        <f t="shared" si="29"/>
        <v>#DIV/0!</v>
      </c>
      <c r="J259" s="7">
        <f t="shared" si="30"/>
        <v>0</v>
      </c>
      <c r="K259" s="7" t="e">
        <f t="shared" si="31"/>
        <v>#DIV/0!</v>
      </c>
      <c r="L259" s="8" t="e">
        <f t="shared" si="32"/>
        <v>#DIV/0!</v>
      </c>
      <c r="M259" s="4" t="e">
        <f t="shared" si="33"/>
        <v>#DIV/0!</v>
      </c>
      <c r="N259" s="8" t="e">
        <f t="shared" si="34"/>
        <v>#DIV/0!</v>
      </c>
      <c r="O259" s="8" t="e">
        <f t="shared" si="35"/>
        <v>#DIV/0!</v>
      </c>
    </row>
    <row r="260" spans="1:15" x14ac:dyDescent="0.25">
      <c r="A260" s="2"/>
      <c r="B260" s="2"/>
      <c r="C260" s="2"/>
      <c r="D260" s="2"/>
      <c r="E260" s="2"/>
      <c r="G260" s="3" t="e">
        <f t="shared" ref="G260:G323" si="36">ROUND(10*LOG10((IMABS(COMPLEX(D260,E260)))^2/(1-(IMABS(COMPLEX(B260,C260)))^2)),2)</f>
        <v>#NUM!</v>
      </c>
      <c r="H260" s="7">
        <f t="shared" ref="H260:H323" si="37">IMABS(COMPLEX(B260,C260))</f>
        <v>0</v>
      </c>
      <c r="I260" s="7" t="e">
        <f t="shared" ref="I260:I323" si="38">IMARGUMENT(COMPLEX(B260,C260))</f>
        <v>#DIV/0!</v>
      </c>
      <c r="J260" s="7">
        <f t="shared" ref="J260:J323" si="39">IMABS(COMPLEX(D260,E260))</f>
        <v>0</v>
      </c>
      <c r="K260" s="7" t="e">
        <f t="shared" ref="K260:K323" si="40">IMARGUMENT(COMPLEX(D260,E260))</f>
        <v>#DIV/0!</v>
      </c>
      <c r="L260" s="8" t="e">
        <f t="shared" ref="L260:L323" si="41">50*(1-H260^2)/(1 + H260^2-(2*H260*COS(I260)))</f>
        <v>#DIV/0!</v>
      </c>
      <c r="M260" s="4" t="e">
        <f t="shared" ref="M260:M323" si="42">2*50*H260*SIN(I260)/(1 + H260^2 - 2*H260*COS(I260))</f>
        <v>#DIV/0!</v>
      </c>
      <c r="N260" s="8" t="e">
        <f t="shared" ref="N260:N323" si="43">IMABS(COMPLEX(L260,M260))</f>
        <v>#DIV/0!</v>
      </c>
      <c r="O260" s="8" t="e">
        <f t="shared" ref="O260:O323" si="44">DEGREES((IMARGUMENT(COMPLEX(L260,M260))))</f>
        <v>#DIV/0!</v>
      </c>
    </row>
    <row r="261" spans="1:15" x14ac:dyDescent="0.25">
      <c r="A261" s="2"/>
      <c r="B261" s="2"/>
      <c r="C261" s="2"/>
      <c r="D261" s="2"/>
      <c r="E261" s="2"/>
      <c r="G261" s="3" t="e">
        <f t="shared" si="36"/>
        <v>#NUM!</v>
      </c>
      <c r="H261" s="7">
        <f t="shared" si="37"/>
        <v>0</v>
      </c>
      <c r="I261" s="7" t="e">
        <f t="shared" si="38"/>
        <v>#DIV/0!</v>
      </c>
      <c r="J261" s="7">
        <f t="shared" si="39"/>
        <v>0</v>
      </c>
      <c r="K261" s="7" t="e">
        <f t="shared" si="40"/>
        <v>#DIV/0!</v>
      </c>
      <c r="L261" s="8" t="e">
        <f t="shared" si="41"/>
        <v>#DIV/0!</v>
      </c>
      <c r="M261" s="4" t="e">
        <f t="shared" si="42"/>
        <v>#DIV/0!</v>
      </c>
      <c r="N261" s="8" t="e">
        <f t="shared" si="43"/>
        <v>#DIV/0!</v>
      </c>
      <c r="O261" s="8" t="e">
        <f t="shared" si="44"/>
        <v>#DIV/0!</v>
      </c>
    </row>
    <row r="262" spans="1:15" x14ac:dyDescent="0.25">
      <c r="A262" s="2"/>
      <c r="B262" s="2"/>
      <c r="C262" s="2"/>
      <c r="D262" s="2"/>
      <c r="E262" s="2"/>
      <c r="G262" s="3" t="e">
        <f t="shared" si="36"/>
        <v>#NUM!</v>
      </c>
      <c r="H262" s="7">
        <f t="shared" si="37"/>
        <v>0</v>
      </c>
      <c r="I262" s="7" t="e">
        <f t="shared" si="38"/>
        <v>#DIV/0!</v>
      </c>
      <c r="J262" s="7">
        <f t="shared" si="39"/>
        <v>0</v>
      </c>
      <c r="K262" s="7" t="e">
        <f t="shared" si="40"/>
        <v>#DIV/0!</v>
      </c>
      <c r="L262" s="8" t="e">
        <f t="shared" si="41"/>
        <v>#DIV/0!</v>
      </c>
      <c r="M262" s="4" t="e">
        <f t="shared" si="42"/>
        <v>#DIV/0!</v>
      </c>
      <c r="N262" s="8" t="e">
        <f t="shared" si="43"/>
        <v>#DIV/0!</v>
      </c>
      <c r="O262" s="8" t="e">
        <f t="shared" si="44"/>
        <v>#DIV/0!</v>
      </c>
    </row>
    <row r="263" spans="1:15" x14ac:dyDescent="0.25">
      <c r="A263" s="2"/>
      <c r="B263" s="2"/>
      <c r="C263" s="2"/>
      <c r="D263" s="2"/>
      <c r="E263" s="2"/>
      <c r="G263" s="3" t="e">
        <f t="shared" si="36"/>
        <v>#NUM!</v>
      </c>
      <c r="H263" s="7">
        <f t="shared" si="37"/>
        <v>0</v>
      </c>
      <c r="I263" s="7" t="e">
        <f t="shared" si="38"/>
        <v>#DIV/0!</v>
      </c>
      <c r="J263" s="7">
        <f t="shared" si="39"/>
        <v>0</v>
      </c>
      <c r="K263" s="7" t="e">
        <f t="shared" si="40"/>
        <v>#DIV/0!</v>
      </c>
      <c r="L263" s="8" t="e">
        <f t="shared" si="41"/>
        <v>#DIV/0!</v>
      </c>
      <c r="M263" s="4" t="e">
        <f t="shared" si="42"/>
        <v>#DIV/0!</v>
      </c>
      <c r="N263" s="8" t="e">
        <f t="shared" si="43"/>
        <v>#DIV/0!</v>
      </c>
      <c r="O263" s="8" t="e">
        <f t="shared" si="44"/>
        <v>#DIV/0!</v>
      </c>
    </row>
    <row r="264" spans="1:15" x14ac:dyDescent="0.25">
      <c r="A264" s="2"/>
      <c r="B264" s="2"/>
      <c r="C264" s="2"/>
      <c r="D264" s="2"/>
      <c r="E264" s="2"/>
      <c r="G264" s="3" t="e">
        <f t="shared" si="36"/>
        <v>#NUM!</v>
      </c>
      <c r="H264" s="7">
        <f t="shared" si="37"/>
        <v>0</v>
      </c>
      <c r="I264" s="7" t="e">
        <f t="shared" si="38"/>
        <v>#DIV/0!</v>
      </c>
      <c r="J264" s="7">
        <f t="shared" si="39"/>
        <v>0</v>
      </c>
      <c r="K264" s="7" t="e">
        <f t="shared" si="40"/>
        <v>#DIV/0!</v>
      </c>
      <c r="L264" s="8" t="e">
        <f t="shared" si="41"/>
        <v>#DIV/0!</v>
      </c>
      <c r="M264" s="4" t="e">
        <f t="shared" si="42"/>
        <v>#DIV/0!</v>
      </c>
      <c r="N264" s="8" t="e">
        <f t="shared" si="43"/>
        <v>#DIV/0!</v>
      </c>
      <c r="O264" s="8" t="e">
        <f t="shared" si="44"/>
        <v>#DIV/0!</v>
      </c>
    </row>
    <row r="265" spans="1:15" x14ac:dyDescent="0.25">
      <c r="A265" s="2"/>
      <c r="B265" s="2"/>
      <c r="C265" s="2"/>
      <c r="D265" s="2"/>
      <c r="E265" s="2"/>
      <c r="G265" s="3" t="e">
        <f t="shared" si="36"/>
        <v>#NUM!</v>
      </c>
      <c r="H265" s="7">
        <f t="shared" si="37"/>
        <v>0</v>
      </c>
      <c r="I265" s="7" t="e">
        <f t="shared" si="38"/>
        <v>#DIV/0!</v>
      </c>
      <c r="J265" s="7">
        <f t="shared" si="39"/>
        <v>0</v>
      </c>
      <c r="K265" s="7" t="e">
        <f t="shared" si="40"/>
        <v>#DIV/0!</v>
      </c>
      <c r="L265" s="8" t="e">
        <f t="shared" si="41"/>
        <v>#DIV/0!</v>
      </c>
      <c r="M265" s="4" t="e">
        <f t="shared" si="42"/>
        <v>#DIV/0!</v>
      </c>
      <c r="N265" s="8" t="e">
        <f t="shared" si="43"/>
        <v>#DIV/0!</v>
      </c>
      <c r="O265" s="8" t="e">
        <f t="shared" si="44"/>
        <v>#DIV/0!</v>
      </c>
    </row>
    <row r="266" spans="1:15" x14ac:dyDescent="0.25">
      <c r="A266" s="2"/>
      <c r="B266" s="2"/>
      <c r="C266" s="2"/>
      <c r="D266" s="2"/>
      <c r="E266" s="2"/>
      <c r="G266" s="3" t="e">
        <f t="shared" si="36"/>
        <v>#NUM!</v>
      </c>
      <c r="H266" s="7">
        <f t="shared" si="37"/>
        <v>0</v>
      </c>
      <c r="I266" s="7" t="e">
        <f t="shared" si="38"/>
        <v>#DIV/0!</v>
      </c>
      <c r="J266" s="7">
        <f t="shared" si="39"/>
        <v>0</v>
      </c>
      <c r="K266" s="7" t="e">
        <f t="shared" si="40"/>
        <v>#DIV/0!</v>
      </c>
      <c r="L266" s="8" t="e">
        <f t="shared" si="41"/>
        <v>#DIV/0!</v>
      </c>
      <c r="M266" s="4" t="e">
        <f t="shared" si="42"/>
        <v>#DIV/0!</v>
      </c>
      <c r="N266" s="8" t="e">
        <f t="shared" si="43"/>
        <v>#DIV/0!</v>
      </c>
      <c r="O266" s="8" t="e">
        <f t="shared" si="44"/>
        <v>#DIV/0!</v>
      </c>
    </row>
    <row r="267" spans="1:15" x14ac:dyDescent="0.25">
      <c r="A267" s="2"/>
      <c r="B267" s="2"/>
      <c r="C267" s="2"/>
      <c r="D267" s="2"/>
      <c r="E267" s="2"/>
      <c r="G267" s="3" t="e">
        <f t="shared" si="36"/>
        <v>#NUM!</v>
      </c>
      <c r="H267" s="7">
        <f t="shared" si="37"/>
        <v>0</v>
      </c>
      <c r="I267" s="7" t="e">
        <f t="shared" si="38"/>
        <v>#DIV/0!</v>
      </c>
      <c r="J267" s="7">
        <f t="shared" si="39"/>
        <v>0</v>
      </c>
      <c r="K267" s="7" t="e">
        <f t="shared" si="40"/>
        <v>#DIV/0!</v>
      </c>
      <c r="L267" s="8" t="e">
        <f t="shared" si="41"/>
        <v>#DIV/0!</v>
      </c>
      <c r="M267" s="4" t="e">
        <f t="shared" si="42"/>
        <v>#DIV/0!</v>
      </c>
      <c r="N267" s="8" t="e">
        <f t="shared" si="43"/>
        <v>#DIV/0!</v>
      </c>
      <c r="O267" s="8" t="e">
        <f t="shared" si="44"/>
        <v>#DIV/0!</v>
      </c>
    </row>
    <row r="268" spans="1:15" x14ac:dyDescent="0.25">
      <c r="A268" s="2"/>
      <c r="B268" s="2"/>
      <c r="C268" s="2"/>
      <c r="D268" s="2"/>
      <c r="E268" s="2"/>
      <c r="G268" s="3" t="e">
        <f t="shared" si="36"/>
        <v>#NUM!</v>
      </c>
      <c r="H268" s="7">
        <f t="shared" si="37"/>
        <v>0</v>
      </c>
      <c r="I268" s="7" t="e">
        <f t="shared" si="38"/>
        <v>#DIV/0!</v>
      </c>
      <c r="J268" s="7">
        <f t="shared" si="39"/>
        <v>0</v>
      </c>
      <c r="K268" s="7" t="e">
        <f t="shared" si="40"/>
        <v>#DIV/0!</v>
      </c>
      <c r="L268" s="8" t="e">
        <f t="shared" si="41"/>
        <v>#DIV/0!</v>
      </c>
      <c r="M268" s="4" t="e">
        <f t="shared" si="42"/>
        <v>#DIV/0!</v>
      </c>
      <c r="N268" s="8" t="e">
        <f t="shared" si="43"/>
        <v>#DIV/0!</v>
      </c>
      <c r="O268" s="8" t="e">
        <f t="shared" si="44"/>
        <v>#DIV/0!</v>
      </c>
    </row>
    <row r="269" spans="1:15" x14ac:dyDescent="0.25">
      <c r="A269" s="2"/>
      <c r="B269" s="2"/>
      <c r="C269" s="2"/>
      <c r="D269" s="2"/>
      <c r="E269" s="2"/>
      <c r="G269" s="3" t="e">
        <f t="shared" si="36"/>
        <v>#NUM!</v>
      </c>
      <c r="H269" s="7">
        <f t="shared" si="37"/>
        <v>0</v>
      </c>
      <c r="I269" s="7" t="e">
        <f t="shared" si="38"/>
        <v>#DIV/0!</v>
      </c>
      <c r="J269" s="7">
        <f t="shared" si="39"/>
        <v>0</v>
      </c>
      <c r="K269" s="7" t="e">
        <f t="shared" si="40"/>
        <v>#DIV/0!</v>
      </c>
      <c r="L269" s="8" t="e">
        <f t="shared" si="41"/>
        <v>#DIV/0!</v>
      </c>
      <c r="M269" s="4" t="e">
        <f t="shared" si="42"/>
        <v>#DIV/0!</v>
      </c>
      <c r="N269" s="8" t="e">
        <f t="shared" si="43"/>
        <v>#DIV/0!</v>
      </c>
      <c r="O269" s="8" t="e">
        <f t="shared" si="44"/>
        <v>#DIV/0!</v>
      </c>
    </row>
    <row r="270" spans="1:15" x14ac:dyDescent="0.25">
      <c r="A270" s="2"/>
      <c r="B270" s="2"/>
      <c r="C270" s="2"/>
      <c r="D270" s="2"/>
      <c r="E270" s="2"/>
      <c r="G270" s="3" t="e">
        <f t="shared" si="36"/>
        <v>#NUM!</v>
      </c>
      <c r="H270" s="7">
        <f t="shared" si="37"/>
        <v>0</v>
      </c>
      <c r="I270" s="7" t="e">
        <f t="shared" si="38"/>
        <v>#DIV/0!</v>
      </c>
      <c r="J270" s="7">
        <f t="shared" si="39"/>
        <v>0</v>
      </c>
      <c r="K270" s="7" t="e">
        <f t="shared" si="40"/>
        <v>#DIV/0!</v>
      </c>
      <c r="L270" s="8" t="e">
        <f t="shared" si="41"/>
        <v>#DIV/0!</v>
      </c>
      <c r="M270" s="4" t="e">
        <f t="shared" si="42"/>
        <v>#DIV/0!</v>
      </c>
      <c r="N270" s="8" t="e">
        <f t="shared" si="43"/>
        <v>#DIV/0!</v>
      </c>
      <c r="O270" s="8" t="e">
        <f t="shared" si="44"/>
        <v>#DIV/0!</v>
      </c>
    </row>
    <row r="271" spans="1:15" x14ac:dyDescent="0.25">
      <c r="A271" s="2"/>
      <c r="B271" s="2"/>
      <c r="C271" s="2"/>
      <c r="D271" s="2"/>
      <c r="E271" s="2"/>
      <c r="G271" s="3" t="e">
        <f t="shared" si="36"/>
        <v>#NUM!</v>
      </c>
      <c r="H271" s="7">
        <f t="shared" si="37"/>
        <v>0</v>
      </c>
      <c r="I271" s="7" t="e">
        <f t="shared" si="38"/>
        <v>#DIV/0!</v>
      </c>
      <c r="J271" s="7">
        <f t="shared" si="39"/>
        <v>0</v>
      </c>
      <c r="K271" s="7" t="e">
        <f t="shared" si="40"/>
        <v>#DIV/0!</v>
      </c>
      <c r="L271" s="8" t="e">
        <f t="shared" si="41"/>
        <v>#DIV/0!</v>
      </c>
      <c r="M271" s="4" t="e">
        <f t="shared" si="42"/>
        <v>#DIV/0!</v>
      </c>
      <c r="N271" s="8" t="e">
        <f t="shared" si="43"/>
        <v>#DIV/0!</v>
      </c>
      <c r="O271" s="8" t="e">
        <f t="shared" si="44"/>
        <v>#DIV/0!</v>
      </c>
    </row>
    <row r="272" spans="1:15" x14ac:dyDescent="0.25">
      <c r="A272" s="2"/>
      <c r="B272" s="2"/>
      <c r="C272" s="2"/>
      <c r="D272" s="2"/>
      <c r="E272" s="2"/>
      <c r="G272" s="3" t="e">
        <f t="shared" si="36"/>
        <v>#NUM!</v>
      </c>
      <c r="H272" s="7">
        <f t="shared" si="37"/>
        <v>0</v>
      </c>
      <c r="I272" s="7" t="e">
        <f t="shared" si="38"/>
        <v>#DIV/0!</v>
      </c>
      <c r="J272" s="7">
        <f t="shared" si="39"/>
        <v>0</v>
      </c>
      <c r="K272" s="7" t="e">
        <f t="shared" si="40"/>
        <v>#DIV/0!</v>
      </c>
      <c r="L272" s="8" t="e">
        <f t="shared" si="41"/>
        <v>#DIV/0!</v>
      </c>
      <c r="M272" s="4" t="e">
        <f t="shared" si="42"/>
        <v>#DIV/0!</v>
      </c>
      <c r="N272" s="8" t="e">
        <f t="shared" si="43"/>
        <v>#DIV/0!</v>
      </c>
      <c r="O272" s="8" t="e">
        <f t="shared" si="44"/>
        <v>#DIV/0!</v>
      </c>
    </row>
    <row r="273" spans="1:15" x14ac:dyDescent="0.25">
      <c r="A273" s="2"/>
      <c r="B273" s="2"/>
      <c r="C273" s="2"/>
      <c r="D273" s="2"/>
      <c r="E273" s="2"/>
      <c r="G273" s="3" t="e">
        <f t="shared" si="36"/>
        <v>#NUM!</v>
      </c>
      <c r="H273" s="7">
        <f t="shared" si="37"/>
        <v>0</v>
      </c>
      <c r="I273" s="7" t="e">
        <f t="shared" si="38"/>
        <v>#DIV/0!</v>
      </c>
      <c r="J273" s="7">
        <f t="shared" si="39"/>
        <v>0</v>
      </c>
      <c r="K273" s="7" t="e">
        <f t="shared" si="40"/>
        <v>#DIV/0!</v>
      </c>
      <c r="L273" s="8" t="e">
        <f t="shared" si="41"/>
        <v>#DIV/0!</v>
      </c>
      <c r="M273" s="4" t="e">
        <f t="shared" si="42"/>
        <v>#DIV/0!</v>
      </c>
      <c r="N273" s="8" t="e">
        <f t="shared" si="43"/>
        <v>#DIV/0!</v>
      </c>
      <c r="O273" s="8" t="e">
        <f t="shared" si="44"/>
        <v>#DIV/0!</v>
      </c>
    </row>
    <row r="274" spans="1:15" x14ac:dyDescent="0.25">
      <c r="A274" s="2"/>
      <c r="B274" s="2"/>
      <c r="C274" s="2"/>
      <c r="D274" s="2"/>
      <c r="E274" s="2"/>
      <c r="G274" s="3" t="e">
        <f t="shared" si="36"/>
        <v>#NUM!</v>
      </c>
      <c r="H274" s="7">
        <f t="shared" si="37"/>
        <v>0</v>
      </c>
      <c r="I274" s="7" t="e">
        <f t="shared" si="38"/>
        <v>#DIV/0!</v>
      </c>
      <c r="J274" s="7">
        <f t="shared" si="39"/>
        <v>0</v>
      </c>
      <c r="K274" s="7" t="e">
        <f t="shared" si="40"/>
        <v>#DIV/0!</v>
      </c>
      <c r="L274" s="8" t="e">
        <f t="shared" si="41"/>
        <v>#DIV/0!</v>
      </c>
      <c r="M274" s="4" t="e">
        <f t="shared" si="42"/>
        <v>#DIV/0!</v>
      </c>
      <c r="N274" s="8" t="e">
        <f t="shared" si="43"/>
        <v>#DIV/0!</v>
      </c>
      <c r="O274" s="8" t="e">
        <f t="shared" si="44"/>
        <v>#DIV/0!</v>
      </c>
    </row>
    <row r="275" spans="1:15" x14ac:dyDescent="0.25">
      <c r="A275" s="2"/>
      <c r="B275" s="2"/>
      <c r="C275" s="2"/>
      <c r="D275" s="2"/>
      <c r="E275" s="2"/>
      <c r="G275" s="3" t="e">
        <f t="shared" si="36"/>
        <v>#NUM!</v>
      </c>
      <c r="H275" s="7">
        <f t="shared" si="37"/>
        <v>0</v>
      </c>
      <c r="I275" s="7" t="e">
        <f t="shared" si="38"/>
        <v>#DIV/0!</v>
      </c>
      <c r="J275" s="7">
        <f t="shared" si="39"/>
        <v>0</v>
      </c>
      <c r="K275" s="7" t="e">
        <f t="shared" si="40"/>
        <v>#DIV/0!</v>
      </c>
      <c r="L275" s="8" t="e">
        <f t="shared" si="41"/>
        <v>#DIV/0!</v>
      </c>
      <c r="M275" s="4" t="e">
        <f t="shared" si="42"/>
        <v>#DIV/0!</v>
      </c>
      <c r="N275" s="8" t="e">
        <f t="shared" si="43"/>
        <v>#DIV/0!</v>
      </c>
      <c r="O275" s="8" t="e">
        <f t="shared" si="44"/>
        <v>#DIV/0!</v>
      </c>
    </row>
    <row r="276" spans="1:15" x14ac:dyDescent="0.25">
      <c r="A276" s="2"/>
      <c r="B276" s="2"/>
      <c r="C276" s="2"/>
      <c r="D276" s="2"/>
      <c r="E276" s="2"/>
      <c r="G276" s="3" t="e">
        <f t="shared" si="36"/>
        <v>#NUM!</v>
      </c>
      <c r="H276" s="7">
        <f t="shared" si="37"/>
        <v>0</v>
      </c>
      <c r="I276" s="7" t="e">
        <f t="shared" si="38"/>
        <v>#DIV/0!</v>
      </c>
      <c r="J276" s="7">
        <f t="shared" si="39"/>
        <v>0</v>
      </c>
      <c r="K276" s="7" t="e">
        <f t="shared" si="40"/>
        <v>#DIV/0!</v>
      </c>
      <c r="L276" s="8" t="e">
        <f t="shared" si="41"/>
        <v>#DIV/0!</v>
      </c>
      <c r="M276" s="4" t="e">
        <f t="shared" si="42"/>
        <v>#DIV/0!</v>
      </c>
      <c r="N276" s="8" t="e">
        <f t="shared" si="43"/>
        <v>#DIV/0!</v>
      </c>
      <c r="O276" s="8" t="e">
        <f t="shared" si="44"/>
        <v>#DIV/0!</v>
      </c>
    </row>
    <row r="277" spans="1:15" x14ac:dyDescent="0.25">
      <c r="A277" s="2"/>
      <c r="B277" s="2"/>
      <c r="C277" s="2"/>
      <c r="D277" s="2"/>
      <c r="E277" s="2"/>
      <c r="G277" s="3" t="e">
        <f t="shared" si="36"/>
        <v>#NUM!</v>
      </c>
      <c r="H277" s="7">
        <f t="shared" si="37"/>
        <v>0</v>
      </c>
      <c r="I277" s="7" t="e">
        <f t="shared" si="38"/>
        <v>#DIV/0!</v>
      </c>
      <c r="J277" s="7">
        <f t="shared" si="39"/>
        <v>0</v>
      </c>
      <c r="K277" s="7" t="e">
        <f t="shared" si="40"/>
        <v>#DIV/0!</v>
      </c>
      <c r="L277" s="8" t="e">
        <f t="shared" si="41"/>
        <v>#DIV/0!</v>
      </c>
      <c r="M277" s="4" t="e">
        <f t="shared" si="42"/>
        <v>#DIV/0!</v>
      </c>
      <c r="N277" s="8" t="e">
        <f t="shared" si="43"/>
        <v>#DIV/0!</v>
      </c>
      <c r="O277" s="8" t="e">
        <f t="shared" si="44"/>
        <v>#DIV/0!</v>
      </c>
    </row>
    <row r="278" spans="1:15" x14ac:dyDescent="0.25">
      <c r="A278" s="2"/>
      <c r="B278" s="2"/>
      <c r="C278" s="2"/>
      <c r="D278" s="2"/>
      <c r="E278" s="2"/>
      <c r="G278" s="3" t="e">
        <f t="shared" si="36"/>
        <v>#NUM!</v>
      </c>
      <c r="H278" s="7">
        <f t="shared" si="37"/>
        <v>0</v>
      </c>
      <c r="I278" s="7" t="e">
        <f t="shared" si="38"/>
        <v>#DIV/0!</v>
      </c>
      <c r="J278" s="7">
        <f t="shared" si="39"/>
        <v>0</v>
      </c>
      <c r="K278" s="7" t="e">
        <f t="shared" si="40"/>
        <v>#DIV/0!</v>
      </c>
      <c r="L278" s="8" t="e">
        <f t="shared" si="41"/>
        <v>#DIV/0!</v>
      </c>
      <c r="M278" s="4" t="e">
        <f t="shared" si="42"/>
        <v>#DIV/0!</v>
      </c>
      <c r="N278" s="8" t="e">
        <f t="shared" si="43"/>
        <v>#DIV/0!</v>
      </c>
      <c r="O278" s="8" t="e">
        <f t="shared" si="44"/>
        <v>#DIV/0!</v>
      </c>
    </row>
    <row r="279" spans="1:15" x14ac:dyDescent="0.25">
      <c r="A279" s="2"/>
      <c r="B279" s="2"/>
      <c r="C279" s="2"/>
      <c r="D279" s="2"/>
      <c r="E279" s="2"/>
      <c r="G279" s="3" t="e">
        <f t="shared" si="36"/>
        <v>#NUM!</v>
      </c>
      <c r="H279" s="7">
        <f t="shared" si="37"/>
        <v>0</v>
      </c>
      <c r="I279" s="7" t="e">
        <f t="shared" si="38"/>
        <v>#DIV/0!</v>
      </c>
      <c r="J279" s="7">
        <f t="shared" si="39"/>
        <v>0</v>
      </c>
      <c r="K279" s="7" t="e">
        <f t="shared" si="40"/>
        <v>#DIV/0!</v>
      </c>
      <c r="L279" s="8" t="e">
        <f t="shared" si="41"/>
        <v>#DIV/0!</v>
      </c>
      <c r="M279" s="4" t="e">
        <f t="shared" si="42"/>
        <v>#DIV/0!</v>
      </c>
      <c r="N279" s="8" t="e">
        <f t="shared" si="43"/>
        <v>#DIV/0!</v>
      </c>
      <c r="O279" s="8" t="e">
        <f t="shared" si="44"/>
        <v>#DIV/0!</v>
      </c>
    </row>
    <row r="280" spans="1:15" x14ac:dyDescent="0.25">
      <c r="A280" s="2"/>
      <c r="B280" s="2"/>
      <c r="C280" s="2"/>
      <c r="D280" s="2"/>
      <c r="E280" s="2"/>
      <c r="G280" s="3" t="e">
        <f t="shared" si="36"/>
        <v>#NUM!</v>
      </c>
      <c r="H280" s="7">
        <f t="shared" si="37"/>
        <v>0</v>
      </c>
      <c r="I280" s="7" t="e">
        <f t="shared" si="38"/>
        <v>#DIV/0!</v>
      </c>
      <c r="J280" s="7">
        <f t="shared" si="39"/>
        <v>0</v>
      </c>
      <c r="K280" s="7" t="e">
        <f t="shared" si="40"/>
        <v>#DIV/0!</v>
      </c>
      <c r="L280" s="8" t="e">
        <f t="shared" si="41"/>
        <v>#DIV/0!</v>
      </c>
      <c r="M280" s="4" t="e">
        <f t="shared" si="42"/>
        <v>#DIV/0!</v>
      </c>
      <c r="N280" s="8" t="e">
        <f t="shared" si="43"/>
        <v>#DIV/0!</v>
      </c>
      <c r="O280" s="8" t="e">
        <f t="shared" si="44"/>
        <v>#DIV/0!</v>
      </c>
    </row>
    <row r="281" spans="1:15" x14ac:dyDescent="0.25">
      <c r="A281" s="2"/>
      <c r="B281" s="2"/>
      <c r="C281" s="2"/>
      <c r="D281" s="2"/>
      <c r="E281" s="2"/>
      <c r="G281" s="3" t="e">
        <f t="shared" si="36"/>
        <v>#NUM!</v>
      </c>
      <c r="H281" s="7">
        <f t="shared" si="37"/>
        <v>0</v>
      </c>
      <c r="I281" s="7" t="e">
        <f t="shared" si="38"/>
        <v>#DIV/0!</v>
      </c>
      <c r="J281" s="7">
        <f t="shared" si="39"/>
        <v>0</v>
      </c>
      <c r="K281" s="7" t="e">
        <f t="shared" si="40"/>
        <v>#DIV/0!</v>
      </c>
      <c r="L281" s="8" t="e">
        <f t="shared" si="41"/>
        <v>#DIV/0!</v>
      </c>
      <c r="M281" s="4" t="e">
        <f t="shared" si="42"/>
        <v>#DIV/0!</v>
      </c>
      <c r="N281" s="8" t="e">
        <f t="shared" si="43"/>
        <v>#DIV/0!</v>
      </c>
      <c r="O281" s="8" t="e">
        <f t="shared" si="44"/>
        <v>#DIV/0!</v>
      </c>
    </row>
    <row r="282" spans="1:15" x14ac:dyDescent="0.25">
      <c r="A282" s="2"/>
      <c r="B282" s="2"/>
      <c r="C282" s="2"/>
      <c r="D282" s="2"/>
      <c r="E282" s="2"/>
      <c r="G282" s="3" t="e">
        <f t="shared" si="36"/>
        <v>#NUM!</v>
      </c>
      <c r="H282" s="7">
        <f t="shared" si="37"/>
        <v>0</v>
      </c>
      <c r="I282" s="7" t="e">
        <f t="shared" si="38"/>
        <v>#DIV/0!</v>
      </c>
      <c r="J282" s="7">
        <f t="shared" si="39"/>
        <v>0</v>
      </c>
      <c r="K282" s="7" t="e">
        <f t="shared" si="40"/>
        <v>#DIV/0!</v>
      </c>
      <c r="L282" s="8" t="e">
        <f t="shared" si="41"/>
        <v>#DIV/0!</v>
      </c>
      <c r="M282" s="4" t="e">
        <f t="shared" si="42"/>
        <v>#DIV/0!</v>
      </c>
      <c r="N282" s="8" t="e">
        <f t="shared" si="43"/>
        <v>#DIV/0!</v>
      </c>
      <c r="O282" s="8" t="e">
        <f t="shared" si="44"/>
        <v>#DIV/0!</v>
      </c>
    </row>
    <row r="283" spans="1:15" x14ac:dyDescent="0.25">
      <c r="A283" s="2"/>
      <c r="B283" s="2"/>
      <c r="C283" s="2"/>
      <c r="D283" s="2"/>
      <c r="E283" s="2"/>
      <c r="G283" s="3" t="e">
        <f t="shared" si="36"/>
        <v>#NUM!</v>
      </c>
      <c r="H283" s="7">
        <f t="shared" si="37"/>
        <v>0</v>
      </c>
      <c r="I283" s="7" t="e">
        <f t="shared" si="38"/>
        <v>#DIV/0!</v>
      </c>
      <c r="J283" s="7">
        <f t="shared" si="39"/>
        <v>0</v>
      </c>
      <c r="K283" s="7" t="e">
        <f t="shared" si="40"/>
        <v>#DIV/0!</v>
      </c>
      <c r="L283" s="8" t="e">
        <f t="shared" si="41"/>
        <v>#DIV/0!</v>
      </c>
      <c r="M283" s="4" t="e">
        <f t="shared" si="42"/>
        <v>#DIV/0!</v>
      </c>
      <c r="N283" s="8" t="e">
        <f t="shared" si="43"/>
        <v>#DIV/0!</v>
      </c>
      <c r="O283" s="8" t="e">
        <f t="shared" si="44"/>
        <v>#DIV/0!</v>
      </c>
    </row>
    <row r="284" spans="1:15" x14ac:dyDescent="0.25">
      <c r="A284" s="2"/>
      <c r="B284" s="2"/>
      <c r="C284" s="2"/>
      <c r="D284" s="2"/>
      <c r="E284" s="2"/>
      <c r="G284" s="3" t="e">
        <f t="shared" si="36"/>
        <v>#NUM!</v>
      </c>
      <c r="H284" s="7">
        <f t="shared" si="37"/>
        <v>0</v>
      </c>
      <c r="I284" s="7" t="e">
        <f t="shared" si="38"/>
        <v>#DIV/0!</v>
      </c>
      <c r="J284" s="7">
        <f t="shared" si="39"/>
        <v>0</v>
      </c>
      <c r="K284" s="7" t="e">
        <f t="shared" si="40"/>
        <v>#DIV/0!</v>
      </c>
      <c r="L284" s="8" t="e">
        <f t="shared" si="41"/>
        <v>#DIV/0!</v>
      </c>
      <c r="M284" s="4" t="e">
        <f t="shared" si="42"/>
        <v>#DIV/0!</v>
      </c>
      <c r="N284" s="8" t="e">
        <f t="shared" si="43"/>
        <v>#DIV/0!</v>
      </c>
      <c r="O284" s="8" t="e">
        <f t="shared" si="44"/>
        <v>#DIV/0!</v>
      </c>
    </row>
    <row r="285" spans="1:15" x14ac:dyDescent="0.25">
      <c r="A285" s="2"/>
      <c r="B285" s="2"/>
      <c r="C285" s="2"/>
      <c r="D285" s="2"/>
      <c r="E285" s="2"/>
      <c r="G285" s="3" t="e">
        <f t="shared" si="36"/>
        <v>#NUM!</v>
      </c>
      <c r="H285" s="7">
        <f t="shared" si="37"/>
        <v>0</v>
      </c>
      <c r="I285" s="7" t="e">
        <f t="shared" si="38"/>
        <v>#DIV/0!</v>
      </c>
      <c r="J285" s="7">
        <f t="shared" si="39"/>
        <v>0</v>
      </c>
      <c r="K285" s="7" t="e">
        <f t="shared" si="40"/>
        <v>#DIV/0!</v>
      </c>
      <c r="L285" s="8" t="e">
        <f t="shared" si="41"/>
        <v>#DIV/0!</v>
      </c>
      <c r="M285" s="4" t="e">
        <f t="shared" si="42"/>
        <v>#DIV/0!</v>
      </c>
      <c r="N285" s="8" t="e">
        <f t="shared" si="43"/>
        <v>#DIV/0!</v>
      </c>
      <c r="O285" s="8" t="e">
        <f t="shared" si="44"/>
        <v>#DIV/0!</v>
      </c>
    </row>
    <row r="286" spans="1:15" x14ac:dyDescent="0.25">
      <c r="A286" s="2"/>
      <c r="B286" s="2"/>
      <c r="C286" s="2"/>
      <c r="D286" s="2"/>
      <c r="E286" s="2"/>
      <c r="G286" s="3" t="e">
        <f t="shared" si="36"/>
        <v>#NUM!</v>
      </c>
      <c r="H286" s="7">
        <f t="shared" si="37"/>
        <v>0</v>
      </c>
      <c r="I286" s="7" t="e">
        <f t="shared" si="38"/>
        <v>#DIV/0!</v>
      </c>
      <c r="J286" s="7">
        <f t="shared" si="39"/>
        <v>0</v>
      </c>
      <c r="K286" s="7" t="e">
        <f t="shared" si="40"/>
        <v>#DIV/0!</v>
      </c>
      <c r="L286" s="8" t="e">
        <f t="shared" si="41"/>
        <v>#DIV/0!</v>
      </c>
      <c r="M286" s="4" t="e">
        <f t="shared" si="42"/>
        <v>#DIV/0!</v>
      </c>
      <c r="N286" s="8" t="e">
        <f t="shared" si="43"/>
        <v>#DIV/0!</v>
      </c>
      <c r="O286" s="8" t="e">
        <f t="shared" si="44"/>
        <v>#DIV/0!</v>
      </c>
    </row>
    <row r="287" spans="1:15" x14ac:dyDescent="0.25">
      <c r="A287" s="2"/>
      <c r="B287" s="2"/>
      <c r="C287" s="2"/>
      <c r="D287" s="2"/>
      <c r="E287" s="2"/>
      <c r="G287" s="3" t="e">
        <f t="shared" si="36"/>
        <v>#NUM!</v>
      </c>
      <c r="H287" s="7">
        <f t="shared" si="37"/>
        <v>0</v>
      </c>
      <c r="I287" s="7" t="e">
        <f t="shared" si="38"/>
        <v>#DIV/0!</v>
      </c>
      <c r="J287" s="7">
        <f t="shared" si="39"/>
        <v>0</v>
      </c>
      <c r="K287" s="7" t="e">
        <f t="shared" si="40"/>
        <v>#DIV/0!</v>
      </c>
      <c r="L287" s="8" t="e">
        <f t="shared" si="41"/>
        <v>#DIV/0!</v>
      </c>
      <c r="M287" s="4" t="e">
        <f t="shared" si="42"/>
        <v>#DIV/0!</v>
      </c>
      <c r="N287" s="8" t="e">
        <f t="shared" si="43"/>
        <v>#DIV/0!</v>
      </c>
      <c r="O287" s="8" t="e">
        <f t="shared" si="44"/>
        <v>#DIV/0!</v>
      </c>
    </row>
    <row r="288" spans="1:15" x14ac:dyDescent="0.25">
      <c r="A288" s="2"/>
      <c r="B288" s="2"/>
      <c r="C288" s="2"/>
      <c r="D288" s="2"/>
      <c r="E288" s="2"/>
      <c r="G288" s="3" t="e">
        <f t="shared" si="36"/>
        <v>#NUM!</v>
      </c>
      <c r="H288" s="7">
        <f t="shared" si="37"/>
        <v>0</v>
      </c>
      <c r="I288" s="7" t="e">
        <f t="shared" si="38"/>
        <v>#DIV/0!</v>
      </c>
      <c r="J288" s="7">
        <f t="shared" si="39"/>
        <v>0</v>
      </c>
      <c r="K288" s="7" t="e">
        <f t="shared" si="40"/>
        <v>#DIV/0!</v>
      </c>
      <c r="L288" s="8" t="e">
        <f t="shared" si="41"/>
        <v>#DIV/0!</v>
      </c>
      <c r="M288" s="4" t="e">
        <f t="shared" si="42"/>
        <v>#DIV/0!</v>
      </c>
      <c r="N288" s="8" t="e">
        <f t="shared" si="43"/>
        <v>#DIV/0!</v>
      </c>
      <c r="O288" s="8" t="e">
        <f t="shared" si="44"/>
        <v>#DIV/0!</v>
      </c>
    </row>
    <row r="289" spans="1:15" x14ac:dyDescent="0.25">
      <c r="A289" s="2"/>
      <c r="B289" s="2"/>
      <c r="C289" s="2"/>
      <c r="D289" s="2"/>
      <c r="E289" s="2"/>
      <c r="G289" s="3" t="e">
        <f t="shared" si="36"/>
        <v>#NUM!</v>
      </c>
      <c r="H289" s="7">
        <f t="shared" si="37"/>
        <v>0</v>
      </c>
      <c r="I289" s="7" t="e">
        <f t="shared" si="38"/>
        <v>#DIV/0!</v>
      </c>
      <c r="J289" s="7">
        <f t="shared" si="39"/>
        <v>0</v>
      </c>
      <c r="K289" s="7" t="e">
        <f t="shared" si="40"/>
        <v>#DIV/0!</v>
      </c>
      <c r="L289" s="8" t="e">
        <f t="shared" si="41"/>
        <v>#DIV/0!</v>
      </c>
      <c r="M289" s="4" t="e">
        <f t="shared" si="42"/>
        <v>#DIV/0!</v>
      </c>
      <c r="N289" s="8" t="e">
        <f t="shared" si="43"/>
        <v>#DIV/0!</v>
      </c>
      <c r="O289" s="8" t="e">
        <f t="shared" si="44"/>
        <v>#DIV/0!</v>
      </c>
    </row>
    <row r="290" spans="1:15" x14ac:dyDescent="0.25">
      <c r="A290" s="2"/>
      <c r="B290" s="2"/>
      <c r="C290" s="2"/>
      <c r="D290" s="2"/>
      <c r="E290" s="2"/>
      <c r="G290" s="3" t="e">
        <f t="shared" si="36"/>
        <v>#NUM!</v>
      </c>
      <c r="H290" s="7">
        <f t="shared" si="37"/>
        <v>0</v>
      </c>
      <c r="I290" s="7" t="e">
        <f t="shared" si="38"/>
        <v>#DIV/0!</v>
      </c>
      <c r="J290" s="7">
        <f t="shared" si="39"/>
        <v>0</v>
      </c>
      <c r="K290" s="7" t="e">
        <f t="shared" si="40"/>
        <v>#DIV/0!</v>
      </c>
      <c r="L290" s="8" t="e">
        <f t="shared" si="41"/>
        <v>#DIV/0!</v>
      </c>
      <c r="M290" s="4" t="e">
        <f t="shared" si="42"/>
        <v>#DIV/0!</v>
      </c>
      <c r="N290" s="8" t="e">
        <f t="shared" si="43"/>
        <v>#DIV/0!</v>
      </c>
      <c r="O290" s="8" t="e">
        <f t="shared" si="44"/>
        <v>#DIV/0!</v>
      </c>
    </row>
    <row r="291" spans="1:15" x14ac:dyDescent="0.25">
      <c r="A291" s="2"/>
      <c r="B291" s="2"/>
      <c r="C291" s="2"/>
      <c r="D291" s="2"/>
      <c r="E291" s="2"/>
      <c r="G291" s="3" t="e">
        <f t="shared" si="36"/>
        <v>#NUM!</v>
      </c>
      <c r="H291" s="7">
        <f t="shared" si="37"/>
        <v>0</v>
      </c>
      <c r="I291" s="7" t="e">
        <f t="shared" si="38"/>
        <v>#DIV/0!</v>
      </c>
      <c r="J291" s="7">
        <f t="shared" si="39"/>
        <v>0</v>
      </c>
      <c r="K291" s="7" t="e">
        <f t="shared" si="40"/>
        <v>#DIV/0!</v>
      </c>
      <c r="L291" s="8" t="e">
        <f t="shared" si="41"/>
        <v>#DIV/0!</v>
      </c>
      <c r="M291" s="4" t="e">
        <f t="shared" si="42"/>
        <v>#DIV/0!</v>
      </c>
      <c r="N291" s="8" t="e">
        <f t="shared" si="43"/>
        <v>#DIV/0!</v>
      </c>
      <c r="O291" s="8" t="e">
        <f t="shared" si="44"/>
        <v>#DIV/0!</v>
      </c>
    </row>
    <row r="292" spans="1:15" x14ac:dyDescent="0.25">
      <c r="A292" s="2"/>
      <c r="B292" s="2"/>
      <c r="C292" s="2"/>
      <c r="D292" s="2"/>
      <c r="E292" s="2"/>
      <c r="G292" s="3" t="e">
        <f t="shared" si="36"/>
        <v>#NUM!</v>
      </c>
      <c r="H292" s="7">
        <f t="shared" si="37"/>
        <v>0</v>
      </c>
      <c r="I292" s="7" t="e">
        <f t="shared" si="38"/>
        <v>#DIV/0!</v>
      </c>
      <c r="J292" s="7">
        <f t="shared" si="39"/>
        <v>0</v>
      </c>
      <c r="K292" s="7" t="e">
        <f t="shared" si="40"/>
        <v>#DIV/0!</v>
      </c>
      <c r="L292" s="8" t="e">
        <f t="shared" si="41"/>
        <v>#DIV/0!</v>
      </c>
      <c r="M292" s="4" t="e">
        <f t="shared" si="42"/>
        <v>#DIV/0!</v>
      </c>
      <c r="N292" s="8" t="e">
        <f t="shared" si="43"/>
        <v>#DIV/0!</v>
      </c>
      <c r="O292" s="8" t="e">
        <f t="shared" si="44"/>
        <v>#DIV/0!</v>
      </c>
    </row>
    <row r="293" spans="1:15" x14ac:dyDescent="0.25">
      <c r="A293" s="2"/>
      <c r="B293" s="2"/>
      <c r="C293" s="2"/>
      <c r="D293" s="2"/>
      <c r="E293" s="2"/>
      <c r="G293" s="3" t="e">
        <f t="shared" si="36"/>
        <v>#NUM!</v>
      </c>
      <c r="H293" s="7">
        <f t="shared" si="37"/>
        <v>0</v>
      </c>
      <c r="I293" s="7" t="e">
        <f t="shared" si="38"/>
        <v>#DIV/0!</v>
      </c>
      <c r="J293" s="7">
        <f t="shared" si="39"/>
        <v>0</v>
      </c>
      <c r="K293" s="7" t="e">
        <f t="shared" si="40"/>
        <v>#DIV/0!</v>
      </c>
      <c r="L293" s="8" t="e">
        <f t="shared" si="41"/>
        <v>#DIV/0!</v>
      </c>
      <c r="M293" s="4" t="e">
        <f t="shared" si="42"/>
        <v>#DIV/0!</v>
      </c>
      <c r="N293" s="8" t="e">
        <f t="shared" si="43"/>
        <v>#DIV/0!</v>
      </c>
      <c r="O293" s="8" t="e">
        <f t="shared" si="44"/>
        <v>#DIV/0!</v>
      </c>
    </row>
    <row r="294" spans="1:15" x14ac:dyDescent="0.25">
      <c r="A294" s="2"/>
      <c r="B294" s="2"/>
      <c r="C294" s="2"/>
      <c r="D294" s="2"/>
      <c r="E294" s="2"/>
      <c r="G294" s="3" t="e">
        <f t="shared" si="36"/>
        <v>#NUM!</v>
      </c>
      <c r="H294" s="7">
        <f t="shared" si="37"/>
        <v>0</v>
      </c>
      <c r="I294" s="7" t="e">
        <f t="shared" si="38"/>
        <v>#DIV/0!</v>
      </c>
      <c r="J294" s="7">
        <f t="shared" si="39"/>
        <v>0</v>
      </c>
      <c r="K294" s="7" t="e">
        <f t="shared" si="40"/>
        <v>#DIV/0!</v>
      </c>
      <c r="L294" s="8" t="e">
        <f t="shared" si="41"/>
        <v>#DIV/0!</v>
      </c>
      <c r="M294" s="4" t="e">
        <f t="shared" si="42"/>
        <v>#DIV/0!</v>
      </c>
      <c r="N294" s="8" t="e">
        <f t="shared" si="43"/>
        <v>#DIV/0!</v>
      </c>
      <c r="O294" s="8" t="e">
        <f t="shared" si="44"/>
        <v>#DIV/0!</v>
      </c>
    </row>
    <row r="295" spans="1:15" x14ac:dyDescent="0.25">
      <c r="A295" s="2"/>
      <c r="B295" s="2"/>
      <c r="C295" s="2"/>
      <c r="D295" s="2"/>
      <c r="E295" s="2"/>
      <c r="G295" s="3" t="e">
        <f t="shared" si="36"/>
        <v>#NUM!</v>
      </c>
      <c r="H295" s="7">
        <f t="shared" si="37"/>
        <v>0</v>
      </c>
      <c r="I295" s="7" t="e">
        <f t="shared" si="38"/>
        <v>#DIV/0!</v>
      </c>
      <c r="J295" s="7">
        <f t="shared" si="39"/>
        <v>0</v>
      </c>
      <c r="K295" s="7" t="e">
        <f t="shared" si="40"/>
        <v>#DIV/0!</v>
      </c>
      <c r="L295" s="8" t="e">
        <f t="shared" si="41"/>
        <v>#DIV/0!</v>
      </c>
      <c r="M295" s="4" t="e">
        <f t="shared" si="42"/>
        <v>#DIV/0!</v>
      </c>
      <c r="N295" s="8" t="e">
        <f t="shared" si="43"/>
        <v>#DIV/0!</v>
      </c>
      <c r="O295" s="8" t="e">
        <f t="shared" si="44"/>
        <v>#DIV/0!</v>
      </c>
    </row>
    <row r="296" spans="1:15" x14ac:dyDescent="0.25">
      <c r="A296" s="2"/>
      <c r="B296" s="2"/>
      <c r="C296" s="2"/>
      <c r="D296" s="2"/>
      <c r="E296" s="2"/>
      <c r="G296" s="3" t="e">
        <f t="shared" si="36"/>
        <v>#NUM!</v>
      </c>
      <c r="H296" s="7">
        <f t="shared" si="37"/>
        <v>0</v>
      </c>
      <c r="I296" s="7" t="e">
        <f t="shared" si="38"/>
        <v>#DIV/0!</v>
      </c>
      <c r="J296" s="7">
        <f t="shared" si="39"/>
        <v>0</v>
      </c>
      <c r="K296" s="7" t="e">
        <f t="shared" si="40"/>
        <v>#DIV/0!</v>
      </c>
      <c r="L296" s="8" t="e">
        <f t="shared" si="41"/>
        <v>#DIV/0!</v>
      </c>
      <c r="M296" s="4" t="e">
        <f t="shared" si="42"/>
        <v>#DIV/0!</v>
      </c>
      <c r="N296" s="8" t="e">
        <f t="shared" si="43"/>
        <v>#DIV/0!</v>
      </c>
      <c r="O296" s="8" t="e">
        <f t="shared" si="44"/>
        <v>#DIV/0!</v>
      </c>
    </row>
    <row r="297" spans="1:15" x14ac:dyDescent="0.25">
      <c r="A297" s="2"/>
      <c r="B297" s="2"/>
      <c r="C297" s="2"/>
      <c r="D297" s="2"/>
      <c r="E297" s="2"/>
      <c r="G297" s="3" t="e">
        <f t="shared" si="36"/>
        <v>#NUM!</v>
      </c>
      <c r="H297" s="7">
        <f t="shared" si="37"/>
        <v>0</v>
      </c>
      <c r="I297" s="7" t="e">
        <f t="shared" si="38"/>
        <v>#DIV/0!</v>
      </c>
      <c r="J297" s="7">
        <f t="shared" si="39"/>
        <v>0</v>
      </c>
      <c r="K297" s="7" t="e">
        <f t="shared" si="40"/>
        <v>#DIV/0!</v>
      </c>
      <c r="L297" s="8" t="e">
        <f t="shared" si="41"/>
        <v>#DIV/0!</v>
      </c>
      <c r="M297" s="4" t="e">
        <f t="shared" si="42"/>
        <v>#DIV/0!</v>
      </c>
      <c r="N297" s="8" t="e">
        <f t="shared" si="43"/>
        <v>#DIV/0!</v>
      </c>
      <c r="O297" s="8" t="e">
        <f t="shared" si="44"/>
        <v>#DIV/0!</v>
      </c>
    </row>
    <row r="298" spans="1:15" x14ac:dyDescent="0.25">
      <c r="A298" s="2"/>
      <c r="B298" s="2"/>
      <c r="C298" s="2"/>
      <c r="D298" s="2"/>
      <c r="E298" s="2"/>
      <c r="G298" s="3" t="e">
        <f t="shared" si="36"/>
        <v>#NUM!</v>
      </c>
      <c r="H298" s="7">
        <f t="shared" si="37"/>
        <v>0</v>
      </c>
      <c r="I298" s="7" t="e">
        <f t="shared" si="38"/>
        <v>#DIV/0!</v>
      </c>
      <c r="J298" s="7">
        <f t="shared" si="39"/>
        <v>0</v>
      </c>
      <c r="K298" s="7" t="e">
        <f t="shared" si="40"/>
        <v>#DIV/0!</v>
      </c>
      <c r="L298" s="8" t="e">
        <f t="shared" si="41"/>
        <v>#DIV/0!</v>
      </c>
      <c r="M298" s="4" t="e">
        <f t="shared" si="42"/>
        <v>#DIV/0!</v>
      </c>
      <c r="N298" s="8" t="e">
        <f t="shared" si="43"/>
        <v>#DIV/0!</v>
      </c>
      <c r="O298" s="8" t="e">
        <f t="shared" si="44"/>
        <v>#DIV/0!</v>
      </c>
    </row>
    <row r="299" spans="1:15" x14ac:dyDescent="0.25">
      <c r="A299" s="2"/>
      <c r="B299" s="2"/>
      <c r="C299" s="2"/>
      <c r="D299" s="2"/>
      <c r="E299" s="2"/>
      <c r="G299" s="3" t="e">
        <f t="shared" si="36"/>
        <v>#NUM!</v>
      </c>
      <c r="H299" s="7">
        <f t="shared" si="37"/>
        <v>0</v>
      </c>
      <c r="I299" s="7" t="e">
        <f t="shared" si="38"/>
        <v>#DIV/0!</v>
      </c>
      <c r="J299" s="7">
        <f t="shared" si="39"/>
        <v>0</v>
      </c>
      <c r="K299" s="7" t="e">
        <f t="shared" si="40"/>
        <v>#DIV/0!</v>
      </c>
      <c r="L299" s="8" t="e">
        <f t="shared" si="41"/>
        <v>#DIV/0!</v>
      </c>
      <c r="M299" s="4" t="e">
        <f t="shared" si="42"/>
        <v>#DIV/0!</v>
      </c>
      <c r="N299" s="8" t="e">
        <f t="shared" si="43"/>
        <v>#DIV/0!</v>
      </c>
      <c r="O299" s="8" t="e">
        <f t="shared" si="44"/>
        <v>#DIV/0!</v>
      </c>
    </row>
    <row r="300" spans="1:15" x14ac:dyDescent="0.25">
      <c r="A300" s="2"/>
      <c r="B300" s="2"/>
      <c r="C300" s="2"/>
      <c r="D300" s="2"/>
      <c r="E300" s="2"/>
      <c r="G300" s="3" t="e">
        <f t="shared" si="36"/>
        <v>#NUM!</v>
      </c>
      <c r="H300" s="7">
        <f t="shared" si="37"/>
        <v>0</v>
      </c>
      <c r="I300" s="7" t="e">
        <f t="shared" si="38"/>
        <v>#DIV/0!</v>
      </c>
      <c r="J300" s="7">
        <f t="shared" si="39"/>
        <v>0</v>
      </c>
      <c r="K300" s="7" t="e">
        <f t="shared" si="40"/>
        <v>#DIV/0!</v>
      </c>
      <c r="L300" s="8" t="e">
        <f t="shared" si="41"/>
        <v>#DIV/0!</v>
      </c>
      <c r="M300" s="4" t="e">
        <f t="shared" si="42"/>
        <v>#DIV/0!</v>
      </c>
      <c r="N300" s="8" t="e">
        <f t="shared" si="43"/>
        <v>#DIV/0!</v>
      </c>
      <c r="O300" s="8" t="e">
        <f t="shared" si="44"/>
        <v>#DIV/0!</v>
      </c>
    </row>
    <row r="301" spans="1:15" x14ac:dyDescent="0.25">
      <c r="A301" s="2"/>
      <c r="B301" s="2"/>
      <c r="C301" s="2"/>
      <c r="D301" s="2"/>
      <c r="E301" s="2"/>
      <c r="G301" s="3" t="e">
        <f t="shared" si="36"/>
        <v>#NUM!</v>
      </c>
      <c r="H301" s="7">
        <f t="shared" si="37"/>
        <v>0</v>
      </c>
      <c r="I301" s="7" t="e">
        <f t="shared" si="38"/>
        <v>#DIV/0!</v>
      </c>
      <c r="J301" s="7">
        <f t="shared" si="39"/>
        <v>0</v>
      </c>
      <c r="K301" s="7" t="e">
        <f t="shared" si="40"/>
        <v>#DIV/0!</v>
      </c>
      <c r="L301" s="8" t="e">
        <f t="shared" si="41"/>
        <v>#DIV/0!</v>
      </c>
      <c r="M301" s="4" t="e">
        <f t="shared" si="42"/>
        <v>#DIV/0!</v>
      </c>
      <c r="N301" s="8" t="e">
        <f t="shared" si="43"/>
        <v>#DIV/0!</v>
      </c>
      <c r="O301" s="8" t="e">
        <f t="shared" si="44"/>
        <v>#DIV/0!</v>
      </c>
    </row>
    <row r="302" spans="1:15" x14ac:dyDescent="0.25">
      <c r="A302" s="2"/>
      <c r="B302" s="2"/>
      <c r="C302" s="2"/>
      <c r="D302" s="2"/>
      <c r="E302" s="2"/>
      <c r="G302" s="3" t="e">
        <f t="shared" si="36"/>
        <v>#NUM!</v>
      </c>
      <c r="H302" s="7">
        <f t="shared" si="37"/>
        <v>0</v>
      </c>
      <c r="I302" s="7" t="e">
        <f t="shared" si="38"/>
        <v>#DIV/0!</v>
      </c>
      <c r="J302" s="7">
        <f t="shared" si="39"/>
        <v>0</v>
      </c>
      <c r="K302" s="7" t="e">
        <f t="shared" si="40"/>
        <v>#DIV/0!</v>
      </c>
      <c r="L302" s="8" t="e">
        <f t="shared" si="41"/>
        <v>#DIV/0!</v>
      </c>
      <c r="M302" s="4" t="e">
        <f t="shared" si="42"/>
        <v>#DIV/0!</v>
      </c>
      <c r="N302" s="8" t="e">
        <f t="shared" si="43"/>
        <v>#DIV/0!</v>
      </c>
      <c r="O302" s="8" t="e">
        <f t="shared" si="44"/>
        <v>#DIV/0!</v>
      </c>
    </row>
    <row r="303" spans="1:15" x14ac:dyDescent="0.25">
      <c r="A303" s="2"/>
      <c r="B303" s="2"/>
      <c r="C303" s="2"/>
      <c r="D303" s="2"/>
      <c r="E303" s="2"/>
      <c r="G303" s="3" t="e">
        <f t="shared" si="36"/>
        <v>#NUM!</v>
      </c>
      <c r="H303" s="7">
        <f t="shared" si="37"/>
        <v>0</v>
      </c>
      <c r="I303" s="7" t="e">
        <f t="shared" si="38"/>
        <v>#DIV/0!</v>
      </c>
      <c r="J303" s="7">
        <f t="shared" si="39"/>
        <v>0</v>
      </c>
      <c r="K303" s="7" t="e">
        <f t="shared" si="40"/>
        <v>#DIV/0!</v>
      </c>
      <c r="L303" s="8" t="e">
        <f t="shared" si="41"/>
        <v>#DIV/0!</v>
      </c>
      <c r="M303" s="4" t="e">
        <f t="shared" si="42"/>
        <v>#DIV/0!</v>
      </c>
      <c r="N303" s="8" t="e">
        <f t="shared" si="43"/>
        <v>#DIV/0!</v>
      </c>
      <c r="O303" s="8" t="e">
        <f t="shared" si="44"/>
        <v>#DIV/0!</v>
      </c>
    </row>
    <row r="304" spans="1:15" x14ac:dyDescent="0.25">
      <c r="A304" s="2"/>
      <c r="B304" s="2"/>
      <c r="C304" s="2"/>
      <c r="D304" s="2"/>
      <c r="E304" s="2"/>
      <c r="G304" s="3" t="e">
        <f t="shared" si="36"/>
        <v>#NUM!</v>
      </c>
      <c r="H304" s="7">
        <f t="shared" si="37"/>
        <v>0</v>
      </c>
      <c r="I304" s="7" t="e">
        <f t="shared" si="38"/>
        <v>#DIV/0!</v>
      </c>
      <c r="J304" s="7">
        <f t="shared" si="39"/>
        <v>0</v>
      </c>
      <c r="K304" s="7" t="e">
        <f t="shared" si="40"/>
        <v>#DIV/0!</v>
      </c>
      <c r="L304" s="8" t="e">
        <f t="shared" si="41"/>
        <v>#DIV/0!</v>
      </c>
      <c r="M304" s="4" t="e">
        <f t="shared" si="42"/>
        <v>#DIV/0!</v>
      </c>
      <c r="N304" s="8" t="e">
        <f t="shared" si="43"/>
        <v>#DIV/0!</v>
      </c>
      <c r="O304" s="8" t="e">
        <f t="shared" si="44"/>
        <v>#DIV/0!</v>
      </c>
    </row>
    <row r="305" spans="1:15" x14ac:dyDescent="0.25">
      <c r="A305" s="2"/>
      <c r="B305" s="2"/>
      <c r="C305" s="2"/>
      <c r="D305" s="2"/>
      <c r="E305" s="2"/>
      <c r="G305" s="3" t="e">
        <f t="shared" si="36"/>
        <v>#NUM!</v>
      </c>
      <c r="H305" s="7">
        <f t="shared" si="37"/>
        <v>0</v>
      </c>
      <c r="I305" s="7" t="e">
        <f t="shared" si="38"/>
        <v>#DIV/0!</v>
      </c>
      <c r="J305" s="7">
        <f t="shared" si="39"/>
        <v>0</v>
      </c>
      <c r="K305" s="7" t="e">
        <f t="shared" si="40"/>
        <v>#DIV/0!</v>
      </c>
      <c r="L305" s="8" t="e">
        <f t="shared" si="41"/>
        <v>#DIV/0!</v>
      </c>
      <c r="M305" s="4" t="e">
        <f t="shared" si="42"/>
        <v>#DIV/0!</v>
      </c>
      <c r="N305" s="8" t="e">
        <f t="shared" si="43"/>
        <v>#DIV/0!</v>
      </c>
      <c r="O305" s="8" t="e">
        <f t="shared" si="44"/>
        <v>#DIV/0!</v>
      </c>
    </row>
    <row r="306" spans="1:15" x14ac:dyDescent="0.25">
      <c r="A306" s="2"/>
      <c r="B306" s="2"/>
      <c r="C306" s="2"/>
      <c r="D306" s="2"/>
      <c r="E306" s="2"/>
      <c r="G306" s="3" t="e">
        <f t="shared" si="36"/>
        <v>#NUM!</v>
      </c>
      <c r="H306" s="7">
        <f t="shared" si="37"/>
        <v>0</v>
      </c>
      <c r="I306" s="7" t="e">
        <f t="shared" si="38"/>
        <v>#DIV/0!</v>
      </c>
      <c r="J306" s="7">
        <f t="shared" si="39"/>
        <v>0</v>
      </c>
      <c r="K306" s="7" t="e">
        <f t="shared" si="40"/>
        <v>#DIV/0!</v>
      </c>
      <c r="L306" s="8" t="e">
        <f t="shared" si="41"/>
        <v>#DIV/0!</v>
      </c>
      <c r="M306" s="4" t="e">
        <f t="shared" si="42"/>
        <v>#DIV/0!</v>
      </c>
      <c r="N306" s="8" t="e">
        <f t="shared" si="43"/>
        <v>#DIV/0!</v>
      </c>
      <c r="O306" s="8" t="e">
        <f t="shared" si="44"/>
        <v>#DIV/0!</v>
      </c>
    </row>
    <row r="307" spans="1:15" x14ac:dyDescent="0.25">
      <c r="A307" s="2"/>
      <c r="B307" s="2"/>
      <c r="C307" s="2"/>
      <c r="D307" s="2"/>
      <c r="E307" s="2"/>
      <c r="G307" s="3" t="e">
        <f t="shared" si="36"/>
        <v>#NUM!</v>
      </c>
      <c r="H307" s="7">
        <f t="shared" si="37"/>
        <v>0</v>
      </c>
      <c r="I307" s="7" t="e">
        <f t="shared" si="38"/>
        <v>#DIV/0!</v>
      </c>
      <c r="J307" s="7">
        <f t="shared" si="39"/>
        <v>0</v>
      </c>
      <c r="K307" s="7" t="e">
        <f t="shared" si="40"/>
        <v>#DIV/0!</v>
      </c>
      <c r="L307" s="8" t="e">
        <f t="shared" si="41"/>
        <v>#DIV/0!</v>
      </c>
      <c r="M307" s="4" t="e">
        <f t="shared" si="42"/>
        <v>#DIV/0!</v>
      </c>
      <c r="N307" s="8" t="e">
        <f t="shared" si="43"/>
        <v>#DIV/0!</v>
      </c>
      <c r="O307" s="8" t="e">
        <f t="shared" si="44"/>
        <v>#DIV/0!</v>
      </c>
    </row>
    <row r="308" spans="1:15" x14ac:dyDescent="0.25">
      <c r="A308" s="2"/>
      <c r="B308" s="2"/>
      <c r="C308" s="2"/>
      <c r="D308" s="2"/>
      <c r="E308" s="2"/>
      <c r="G308" s="3" t="e">
        <f t="shared" si="36"/>
        <v>#NUM!</v>
      </c>
      <c r="H308" s="7">
        <f t="shared" si="37"/>
        <v>0</v>
      </c>
      <c r="I308" s="7" t="e">
        <f t="shared" si="38"/>
        <v>#DIV/0!</v>
      </c>
      <c r="J308" s="7">
        <f t="shared" si="39"/>
        <v>0</v>
      </c>
      <c r="K308" s="7" t="e">
        <f t="shared" si="40"/>
        <v>#DIV/0!</v>
      </c>
      <c r="L308" s="8" t="e">
        <f t="shared" si="41"/>
        <v>#DIV/0!</v>
      </c>
      <c r="M308" s="4" t="e">
        <f t="shared" si="42"/>
        <v>#DIV/0!</v>
      </c>
      <c r="N308" s="8" t="e">
        <f t="shared" si="43"/>
        <v>#DIV/0!</v>
      </c>
      <c r="O308" s="8" t="e">
        <f t="shared" si="44"/>
        <v>#DIV/0!</v>
      </c>
    </row>
    <row r="309" spans="1:15" x14ac:dyDescent="0.25">
      <c r="A309" s="2"/>
      <c r="B309" s="2"/>
      <c r="C309" s="2"/>
      <c r="D309" s="2"/>
      <c r="E309" s="2"/>
      <c r="G309" s="3" t="e">
        <f t="shared" si="36"/>
        <v>#NUM!</v>
      </c>
      <c r="H309" s="7">
        <f t="shared" si="37"/>
        <v>0</v>
      </c>
      <c r="I309" s="7" t="e">
        <f t="shared" si="38"/>
        <v>#DIV/0!</v>
      </c>
      <c r="J309" s="7">
        <f t="shared" si="39"/>
        <v>0</v>
      </c>
      <c r="K309" s="7" t="e">
        <f t="shared" si="40"/>
        <v>#DIV/0!</v>
      </c>
      <c r="L309" s="8" t="e">
        <f t="shared" si="41"/>
        <v>#DIV/0!</v>
      </c>
      <c r="M309" s="4" t="e">
        <f t="shared" si="42"/>
        <v>#DIV/0!</v>
      </c>
      <c r="N309" s="8" t="e">
        <f t="shared" si="43"/>
        <v>#DIV/0!</v>
      </c>
      <c r="O309" s="8" t="e">
        <f t="shared" si="44"/>
        <v>#DIV/0!</v>
      </c>
    </row>
    <row r="310" spans="1:15" x14ac:dyDescent="0.25">
      <c r="A310" s="2"/>
      <c r="B310" s="2"/>
      <c r="C310" s="2"/>
      <c r="D310" s="2"/>
      <c r="E310" s="2"/>
      <c r="G310" s="3" t="e">
        <f t="shared" si="36"/>
        <v>#NUM!</v>
      </c>
      <c r="H310" s="7">
        <f t="shared" si="37"/>
        <v>0</v>
      </c>
      <c r="I310" s="7" t="e">
        <f t="shared" si="38"/>
        <v>#DIV/0!</v>
      </c>
      <c r="J310" s="7">
        <f t="shared" si="39"/>
        <v>0</v>
      </c>
      <c r="K310" s="7" t="e">
        <f t="shared" si="40"/>
        <v>#DIV/0!</v>
      </c>
      <c r="L310" s="8" t="e">
        <f t="shared" si="41"/>
        <v>#DIV/0!</v>
      </c>
      <c r="M310" s="4" t="e">
        <f t="shared" si="42"/>
        <v>#DIV/0!</v>
      </c>
      <c r="N310" s="8" t="e">
        <f t="shared" si="43"/>
        <v>#DIV/0!</v>
      </c>
      <c r="O310" s="8" t="e">
        <f t="shared" si="44"/>
        <v>#DIV/0!</v>
      </c>
    </row>
    <row r="311" spans="1:15" x14ac:dyDescent="0.25">
      <c r="A311" s="2"/>
      <c r="B311" s="2"/>
      <c r="C311" s="2"/>
      <c r="D311" s="2"/>
      <c r="E311" s="2"/>
      <c r="G311" s="3" t="e">
        <f t="shared" si="36"/>
        <v>#NUM!</v>
      </c>
      <c r="H311" s="7">
        <f t="shared" si="37"/>
        <v>0</v>
      </c>
      <c r="I311" s="7" t="e">
        <f t="shared" si="38"/>
        <v>#DIV/0!</v>
      </c>
      <c r="J311" s="7">
        <f t="shared" si="39"/>
        <v>0</v>
      </c>
      <c r="K311" s="7" t="e">
        <f t="shared" si="40"/>
        <v>#DIV/0!</v>
      </c>
      <c r="L311" s="8" t="e">
        <f t="shared" si="41"/>
        <v>#DIV/0!</v>
      </c>
      <c r="M311" s="4" t="e">
        <f t="shared" si="42"/>
        <v>#DIV/0!</v>
      </c>
      <c r="N311" s="8" t="e">
        <f t="shared" si="43"/>
        <v>#DIV/0!</v>
      </c>
      <c r="O311" s="8" t="e">
        <f t="shared" si="44"/>
        <v>#DIV/0!</v>
      </c>
    </row>
    <row r="312" spans="1:15" x14ac:dyDescent="0.25">
      <c r="A312" s="2"/>
      <c r="B312" s="2"/>
      <c r="C312" s="2"/>
      <c r="D312" s="2"/>
      <c r="E312" s="2"/>
      <c r="G312" s="3" t="e">
        <f t="shared" si="36"/>
        <v>#NUM!</v>
      </c>
      <c r="H312" s="7">
        <f t="shared" si="37"/>
        <v>0</v>
      </c>
      <c r="I312" s="7" t="e">
        <f t="shared" si="38"/>
        <v>#DIV/0!</v>
      </c>
      <c r="J312" s="7">
        <f t="shared" si="39"/>
        <v>0</v>
      </c>
      <c r="K312" s="7" t="e">
        <f t="shared" si="40"/>
        <v>#DIV/0!</v>
      </c>
      <c r="L312" s="8" t="e">
        <f t="shared" si="41"/>
        <v>#DIV/0!</v>
      </c>
      <c r="M312" s="4" t="e">
        <f t="shared" si="42"/>
        <v>#DIV/0!</v>
      </c>
      <c r="N312" s="8" t="e">
        <f t="shared" si="43"/>
        <v>#DIV/0!</v>
      </c>
      <c r="O312" s="8" t="e">
        <f t="shared" si="44"/>
        <v>#DIV/0!</v>
      </c>
    </row>
    <row r="313" spans="1:15" x14ac:dyDescent="0.25">
      <c r="A313" s="2"/>
      <c r="B313" s="2"/>
      <c r="C313" s="2"/>
      <c r="D313" s="2"/>
      <c r="E313" s="2"/>
      <c r="G313" s="3" t="e">
        <f t="shared" si="36"/>
        <v>#NUM!</v>
      </c>
      <c r="H313" s="7">
        <f t="shared" si="37"/>
        <v>0</v>
      </c>
      <c r="I313" s="7" t="e">
        <f t="shared" si="38"/>
        <v>#DIV/0!</v>
      </c>
      <c r="J313" s="7">
        <f t="shared" si="39"/>
        <v>0</v>
      </c>
      <c r="K313" s="7" t="e">
        <f t="shared" si="40"/>
        <v>#DIV/0!</v>
      </c>
      <c r="L313" s="8" t="e">
        <f t="shared" si="41"/>
        <v>#DIV/0!</v>
      </c>
      <c r="M313" s="4" t="e">
        <f t="shared" si="42"/>
        <v>#DIV/0!</v>
      </c>
      <c r="N313" s="8" t="e">
        <f t="shared" si="43"/>
        <v>#DIV/0!</v>
      </c>
      <c r="O313" s="8" t="e">
        <f t="shared" si="44"/>
        <v>#DIV/0!</v>
      </c>
    </row>
    <row r="314" spans="1:15" x14ac:dyDescent="0.25">
      <c r="A314" s="2"/>
      <c r="B314" s="2"/>
      <c r="C314" s="2"/>
      <c r="D314" s="2"/>
      <c r="E314" s="2"/>
      <c r="G314" s="3" t="e">
        <f t="shared" si="36"/>
        <v>#NUM!</v>
      </c>
      <c r="H314" s="7">
        <f t="shared" si="37"/>
        <v>0</v>
      </c>
      <c r="I314" s="7" t="e">
        <f t="shared" si="38"/>
        <v>#DIV/0!</v>
      </c>
      <c r="J314" s="7">
        <f t="shared" si="39"/>
        <v>0</v>
      </c>
      <c r="K314" s="7" t="e">
        <f t="shared" si="40"/>
        <v>#DIV/0!</v>
      </c>
      <c r="L314" s="8" t="e">
        <f t="shared" si="41"/>
        <v>#DIV/0!</v>
      </c>
      <c r="M314" s="4" t="e">
        <f t="shared" si="42"/>
        <v>#DIV/0!</v>
      </c>
      <c r="N314" s="8" t="e">
        <f t="shared" si="43"/>
        <v>#DIV/0!</v>
      </c>
      <c r="O314" s="8" t="e">
        <f t="shared" si="44"/>
        <v>#DIV/0!</v>
      </c>
    </row>
    <row r="315" spans="1:15" x14ac:dyDescent="0.25">
      <c r="A315" s="2"/>
      <c r="B315" s="2"/>
      <c r="C315" s="2"/>
      <c r="D315" s="2"/>
      <c r="E315" s="2"/>
      <c r="G315" s="3" t="e">
        <f t="shared" si="36"/>
        <v>#NUM!</v>
      </c>
      <c r="H315" s="7">
        <f t="shared" si="37"/>
        <v>0</v>
      </c>
      <c r="I315" s="7" t="e">
        <f t="shared" si="38"/>
        <v>#DIV/0!</v>
      </c>
      <c r="J315" s="7">
        <f t="shared" si="39"/>
        <v>0</v>
      </c>
      <c r="K315" s="7" t="e">
        <f t="shared" si="40"/>
        <v>#DIV/0!</v>
      </c>
      <c r="L315" s="8" t="e">
        <f t="shared" si="41"/>
        <v>#DIV/0!</v>
      </c>
      <c r="M315" s="4" t="e">
        <f t="shared" si="42"/>
        <v>#DIV/0!</v>
      </c>
      <c r="N315" s="8" t="e">
        <f t="shared" si="43"/>
        <v>#DIV/0!</v>
      </c>
      <c r="O315" s="8" t="e">
        <f t="shared" si="44"/>
        <v>#DIV/0!</v>
      </c>
    </row>
    <row r="316" spans="1:15" x14ac:dyDescent="0.25">
      <c r="A316" s="2"/>
      <c r="B316" s="2"/>
      <c r="C316" s="2"/>
      <c r="D316" s="2"/>
      <c r="E316" s="2"/>
      <c r="G316" s="3" t="e">
        <f t="shared" si="36"/>
        <v>#NUM!</v>
      </c>
      <c r="H316" s="7">
        <f t="shared" si="37"/>
        <v>0</v>
      </c>
      <c r="I316" s="7" t="e">
        <f t="shared" si="38"/>
        <v>#DIV/0!</v>
      </c>
      <c r="J316" s="7">
        <f t="shared" si="39"/>
        <v>0</v>
      </c>
      <c r="K316" s="7" t="e">
        <f t="shared" si="40"/>
        <v>#DIV/0!</v>
      </c>
      <c r="L316" s="8" t="e">
        <f t="shared" si="41"/>
        <v>#DIV/0!</v>
      </c>
      <c r="M316" s="4" t="e">
        <f t="shared" si="42"/>
        <v>#DIV/0!</v>
      </c>
      <c r="N316" s="8" t="e">
        <f t="shared" si="43"/>
        <v>#DIV/0!</v>
      </c>
      <c r="O316" s="8" t="e">
        <f t="shared" si="44"/>
        <v>#DIV/0!</v>
      </c>
    </row>
    <row r="317" spans="1:15" x14ac:dyDescent="0.25">
      <c r="A317" s="2"/>
      <c r="B317" s="2"/>
      <c r="C317" s="2"/>
      <c r="D317" s="2"/>
      <c r="E317" s="2"/>
      <c r="G317" s="3" t="e">
        <f t="shared" si="36"/>
        <v>#NUM!</v>
      </c>
      <c r="H317" s="7">
        <f t="shared" si="37"/>
        <v>0</v>
      </c>
      <c r="I317" s="7" t="e">
        <f t="shared" si="38"/>
        <v>#DIV/0!</v>
      </c>
      <c r="J317" s="7">
        <f t="shared" si="39"/>
        <v>0</v>
      </c>
      <c r="K317" s="7" t="e">
        <f t="shared" si="40"/>
        <v>#DIV/0!</v>
      </c>
      <c r="L317" s="8" t="e">
        <f t="shared" si="41"/>
        <v>#DIV/0!</v>
      </c>
      <c r="M317" s="4" t="e">
        <f t="shared" si="42"/>
        <v>#DIV/0!</v>
      </c>
      <c r="N317" s="8" t="e">
        <f t="shared" si="43"/>
        <v>#DIV/0!</v>
      </c>
      <c r="O317" s="8" t="e">
        <f t="shared" si="44"/>
        <v>#DIV/0!</v>
      </c>
    </row>
    <row r="318" spans="1:15" x14ac:dyDescent="0.25">
      <c r="A318" s="2"/>
      <c r="B318" s="2"/>
      <c r="C318" s="2"/>
      <c r="D318" s="2"/>
      <c r="E318" s="2"/>
      <c r="G318" s="3" t="e">
        <f t="shared" si="36"/>
        <v>#NUM!</v>
      </c>
      <c r="H318" s="7">
        <f t="shared" si="37"/>
        <v>0</v>
      </c>
      <c r="I318" s="7" t="e">
        <f t="shared" si="38"/>
        <v>#DIV/0!</v>
      </c>
      <c r="J318" s="7">
        <f t="shared" si="39"/>
        <v>0</v>
      </c>
      <c r="K318" s="7" t="e">
        <f t="shared" si="40"/>
        <v>#DIV/0!</v>
      </c>
      <c r="L318" s="8" t="e">
        <f t="shared" si="41"/>
        <v>#DIV/0!</v>
      </c>
      <c r="M318" s="4" t="e">
        <f t="shared" si="42"/>
        <v>#DIV/0!</v>
      </c>
      <c r="N318" s="8" t="e">
        <f t="shared" si="43"/>
        <v>#DIV/0!</v>
      </c>
      <c r="O318" s="8" t="e">
        <f t="shared" si="44"/>
        <v>#DIV/0!</v>
      </c>
    </row>
    <row r="319" spans="1:15" x14ac:dyDescent="0.25">
      <c r="A319" s="2"/>
      <c r="B319" s="2"/>
      <c r="C319" s="2"/>
      <c r="D319" s="2"/>
      <c r="E319" s="2"/>
      <c r="G319" s="3" t="e">
        <f t="shared" si="36"/>
        <v>#NUM!</v>
      </c>
      <c r="H319" s="7">
        <f t="shared" si="37"/>
        <v>0</v>
      </c>
      <c r="I319" s="7" t="e">
        <f t="shared" si="38"/>
        <v>#DIV/0!</v>
      </c>
      <c r="J319" s="7">
        <f t="shared" si="39"/>
        <v>0</v>
      </c>
      <c r="K319" s="7" t="e">
        <f t="shared" si="40"/>
        <v>#DIV/0!</v>
      </c>
      <c r="L319" s="8" t="e">
        <f t="shared" si="41"/>
        <v>#DIV/0!</v>
      </c>
      <c r="M319" s="4" t="e">
        <f t="shared" si="42"/>
        <v>#DIV/0!</v>
      </c>
      <c r="N319" s="8" t="e">
        <f t="shared" si="43"/>
        <v>#DIV/0!</v>
      </c>
      <c r="O319" s="8" t="e">
        <f t="shared" si="44"/>
        <v>#DIV/0!</v>
      </c>
    </row>
    <row r="320" spans="1:15" x14ac:dyDescent="0.25">
      <c r="A320" s="2"/>
      <c r="B320" s="2"/>
      <c r="C320" s="2"/>
      <c r="D320" s="2"/>
      <c r="E320" s="2"/>
      <c r="G320" s="3" t="e">
        <f t="shared" si="36"/>
        <v>#NUM!</v>
      </c>
      <c r="H320" s="7">
        <f t="shared" si="37"/>
        <v>0</v>
      </c>
      <c r="I320" s="7" t="e">
        <f t="shared" si="38"/>
        <v>#DIV/0!</v>
      </c>
      <c r="J320" s="7">
        <f t="shared" si="39"/>
        <v>0</v>
      </c>
      <c r="K320" s="7" t="e">
        <f t="shared" si="40"/>
        <v>#DIV/0!</v>
      </c>
      <c r="L320" s="8" t="e">
        <f t="shared" si="41"/>
        <v>#DIV/0!</v>
      </c>
      <c r="M320" s="4" t="e">
        <f t="shared" si="42"/>
        <v>#DIV/0!</v>
      </c>
      <c r="N320" s="8" t="e">
        <f t="shared" si="43"/>
        <v>#DIV/0!</v>
      </c>
      <c r="O320" s="8" t="e">
        <f t="shared" si="44"/>
        <v>#DIV/0!</v>
      </c>
    </row>
    <row r="321" spans="1:15" x14ac:dyDescent="0.25">
      <c r="A321" s="2"/>
      <c r="B321" s="2"/>
      <c r="C321" s="2"/>
      <c r="D321" s="2"/>
      <c r="E321" s="2"/>
      <c r="G321" s="3" t="e">
        <f t="shared" si="36"/>
        <v>#NUM!</v>
      </c>
      <c r="H321" s="7">
        <f t="shared" si="37"/>
        <v>0</v>
      </c>
      <c r="I321" s="7" t="e">
        <f t="shared" si="38"/>
        <v>#DIV/0!</v>
      </c>
      <c r="J321" s="7">
        <f t="shared" si="39"/>
        <v>0</v>
      </c>
      <c r="K321" s="7" t="e">
        <f t="shared" si="40"/>
        <v>#DIV/0!</v>
      </c>
      <c r="L321" s="8" t="e">
        <f t="shared" si="41"/>
        <v>#DIV/0!</v>
      </c>
      <c r="M321" s="4" t="e">
        <f t="shared" si="42"/>
        <v>#DIV/0!</v>
      </c>
      <c r="N321" s="8" t="e">
        <f t="shared" si="43"/>
        <v>#DIV/0!</v>
      </c>
      <c r="O321" s="8" t="e">
        <f t="shared" si="44"/>
        <v>#DIV/0!</v>
      </c>
    </row>
    <row r="322" spans="1:15" x14ac:dyDescent="0.25">
      <c r="A322" s="2"/>
      <c r="B322" s="2"/>
      <c r="C322" s="2"/>
      <c r="D322" s="2"/>
      <c r="E322" s="2"/>
      <c r="G322" s="3" t="e">
        <f t="shared" si="36"/>
        <v>#NUM!</v>
      </c>
      <c r="H322" s="7">
        <f t="shared" si="37"/>
        <v>0</v>
      </c>
      <c r="I322" s="7" t="e">
        <f t="shared" si="38"/>
        <v>#DIV/0!</v>
      </c>
      <c r="J322" s="7">
        <f t="shared" si="39"/>
        <v>0</v>
      </c>
      <c r="K322" s="7" t="e">
        <f t="shared" si="40"/>
        <v>#DIV/0!</v>
      </c>
      <c r="L322" s="8" t="e">
        <f t="shared" si="41"/>
        <v>#DIV/0!</v>
      </c>
      <c r="M322" s="4" t="e">
        <f t="shared" si="42"/>
        <v>#DIV/0!</v>
      </c>
      <c r="N322" s="8" t="e">
        <f t="shared" si="43"/>
        <v>#DIV/0!</v>
      </c>
      <c r="O322" s="8" t="e">
        <f t="shared" si="44"/>
        <v>#DIV/0!</v>
      </c>
    </row>
    <row r="323" spans="1:15" x14ac:dyDescent="0.25">
      <c r="A323" s="2"/>
      <c r="B323" s="2"/>
      <c r="C323" s="2"/>
      <c r="D323" s="2"/>
      <c r="E323" s="2"/>
      <c r="G323" s="3" t="e">
        <f t="shared" si="36"/>
        <v>#NUM!</v>
      </c>
      <c r="H323" s="7">
        <f t="shared" si="37"/>
        <v>0</v>
      </c>
      <c r="I323" s="7" t="e">
        <f t="shared" si="38"/>
        <v>#DIV/0!</v>
      </c>
      <c r="J323" s="7">
        <f t="shared" si="39"/>
        <v>0</v>
      </c>
      <c r="K323" s="7" t="e">
        <f t="shared" si="40"/>
        <v>#DIV/0!</v>
      </c>
      <c r="L323" s="8" t="e">
        <f t="shared" si="41"/>
        <v>#DIV/0!</v>
      </c>
      <c r="M323" s="4" t="e">
        <f t="shared" si="42"/>
        <v>#DIV/0!</v>
      </c>
      <c r="N323" s="8" t="e">
        <f t="shared" si="43"/>
        <v>#DIV/0!</v>
      </c>
      <c r="O323" s="8" t="e">
        <f t="shared" si="44"/>
        <v>#DIV/0!</v>
      </c>
    </row>
    <row r="324" spans="1:15" x14ac:dyDescent="0.25">
      <c r="A324" s="2"/>
      <c r="B324" s="2"/>
      <c r="C324" s="2"/>
      <c r="D324" s="2"/>
      <c r="E324" s="2"/>
      <c r="G324" s="3" t="e">
        <f t="shared" ref="G324:G387" si="45">ROUND(10*LOG10((IMABS(COMPLEX(D324,E324)))^2/(1-(IMABS(COMPLEX(B324,C324)))^2)),2)</f>
        <v>#NUM!</v>
      </c>
      <c r="H324" s="7">
        <f t="shared" ref="H324:H387" si="46">IMABS(COMPLEX(B324,C324))</f>
        <v>0</v>
      </c>
      <c r="I324" s="7" t="e">
        <f t="shared" ref="I324:I387" si="47">IMARGUMENT(COMPLEX(B324,C324))</f>
        <v>#DIV/0!</v>
      </c>
      <c r="J324" s="7">
        <f t="shared" ref="J324:J387" si="48">IMABS(COMPLEX(D324,E324))</f>
        <v>0</v>
      </c>
      <c r="K324" s="7" t="e">
        <f t="shared" ref="K324:K387" si="49">IMARGUMENT(COMPLEX(D324,E324))</f>
        <v>#DIV/0!</v>
      </c>
      <c r="L324" s="8" t="e">
        <f t="shared" ref="L324:L387" si="50">50*(1-H324^2)/(1 + H324^2-(2*H324*COS(I324)))</f>
        <v>#DIV/0!</v>
      </c>
      <c r="M324" s="4" t="e">
        <f t="shared" ref="M324:M387" si="51">2*50*H324*SIN(I324)/(1 + H324^2 - 2*H324*COS(I324))</f>
        <v>#DIV/0!</v>
      </c>
      <c r="N324" s="8" t="e">
        <f t="shared" ref="N324:N387" si="52">IMABS(COMPLEX(L324,M324))</f>
        <v>#DIV/0!</v>
      </c>
      <c r="O324" s="8" t="e">
        <f t="shared" ref="O324:O387" si="53">DEGREES((IMARGUMENT(COMPLEX(L324,M324))))</f>
        <v>#DIV/0!</v>
      </c>
    </row>
    <row r="325" spans="1:15" x14ac:dyDescent="0.25">
      <c r="A325" s="2"/>
      <c r="B325" s="2"/>
      <c r="C325" s="2"/>
      <c r="D325" s="2"/>
      <c r="E325" s="2"/>
      <c r="G325" s="3" t="e">
        <f t="shared" si="45"/>
        <v>#NUM!</v>
      </c>
      <c r="H325" s="7">
        <f t="shared" si="46"/>
        <v>0</v>
      </c>
      <c r="I325" s="7" t="e">
        <f t="shared" si="47"/>
        <v>#DIV/0!</v>
      </c>
      <c r="J325" s="7">
        <f t="shared" si="48"/>
        <v>0</v>
      </c>
      <c r="K325" s="7" t="e">
        <f t="shared" si="49"/>
        <v>#DIV/0!</v>
      </c>
      <c r="L325" s="8" t="e">
        <f t="shared" si="50"/>
        <v>#DIV/0!</v>
      </c>
      <c r="M325" s="4" t="e">
        <f t="shared" si="51"/>
        <v>#DIV/0!</v>
      </c>
      <c r="N325" s="8" t="e">
        <f t="shared" si="52"/>
        <v>#DIV/0!</v>
      </c>
      <c r="O325" s="8" t="e">
        <f t="shared" si="53"/>
        <v>#DIV/0!</v>
      </c>
    </row>
    <row r="326" spans="1:15" x14ac:dyDescent="0.25">
      <c r="A326" s="2"/>
      <c r="B326" s="2"/>
      <c r="C326" s="2"/>
      <c r="D326" s="2"/>
      <c r="E326" s="2"/>
      <c r="G326" s="3" t="e">
        <f t="shared" si="45"/>
        <v>#NUM!</v>
      </c>
      <c r="H326" s="7">
        <f t="shared" si="46"/>
        <v>0</v>
      </c>
      <c r="I326" s="7" t="e">
        <f t="shared" si="47"/>
        <v>#DIV/0!</v>
      </c>
      <c r="J326" s="7">
        <f t="shared" si="48"/>
        <v>0</v>
      </c>
      <c r="K326" s="7" t="e">
        <f t="shared" si="49"/>
        <v>#DIV/0!</v>
      </c>
      <c r="L326" s="8" t="e">
        <f t="shared" si="50"/>
        <v>#DIV/0!</v>
      </c>
      <c r="M326" s="4" t="e">
        <f t="shared" si="51"/>
        <v>#DIV/0!</v>
      </c>
      <c r="N326" s="8" t="e">
        <f t="shared" si="52"/>
        <v>#DIV/0!</v>
      </c>
      <c r="O326" s="8" t="e">
        <f t="shared" si="53"/>
        <v>#DIV/0!</v>
      </c>
    </row>
    <row r="327" spans="1:15" x14ac:dyDescent="0.25">
      <c r="A327" s="2"/>
      <c r="B327" s="2"/>
      <c r="C327" s="2"/>
      <c r="D327" s="2"/>
      <c r="E327" s="2"/>
      <c r="G327" s="3" t="e">
        <f t="shared" si="45"/>
        <v>#NUM!</v>
      </c>
      <c r="H327" s="7">
        <f t="shared" si="46"/>
        <v>0</v>
      </c>
      <c r="I327" s="7" t="e">
        <f t="shared" si="47"/>
        <v>#DIV/0!</v>
      </c>
      <c r="J327" s="7">
        <f t="shared" si="48"/>
        <v>0</v>
      </c>
      <c r="K327" s="7" t="e">
        <f t="shared" si="49"/>
        <v>#DIV/0!</v>
      </c>
      <c r="L327" s="8" t="e">
        <f t="shared" si="50"/>
        <v>#DIV/0!</v>
      </c>
      <c r="M327" s="4" t="e">
        <f t="shared" si="51"/>
        <v>#DIV/0!</v>
      </c>
      <c r="N327" s="8" t="e">
        <f t="shared" si="52"/>
        <v>#DIV/0!</v>
      </c>
      <c r="O327" s="8" t="e">
        <f t="shared" si="53"/>
        <v>#DIV/0!</v>
      </c>
    </row>
    <row r="328" spans="1:15" x14ac:dyDescent="0.25">
      <c r="A328" s="2"/>
      <c r="B328" s="2"/>
      <c r="C328" s="2"/>
      <c r="D328" s="2"/>
      <c r="E328" s="2"/>
      <c r="G328" s="3" t="e">
        <f t="shared" si="45"/>
        <v>#NUM!</v>
      </c>
      <c r="H328" s="7">
        <f t="shared" si="46"/>
        <v>0</v>
      </c>
      <c r="I328" s="7" t="e">
        <f t="shared" si="47"/>
        <v>#DIV/0!</v>
      </c>
      <c r="J328" s="7">
        <f t="shared" si="48"/>
        <v>0</v>
      </c>
      <c r="K328" s="7" t="e">
        <f t="shared" si="49"/>
        <v>#DIV/0!</v>
      </c>
      <c r="L328" s="8" t="e">
        <f t="shared" si="50"/>
        <v>#DIV/0!</v>
      </c>
      <c r="M328" s="4" t="e">
        <f t="shared" si="51"/>
        <v>#DIV/0!</v>
      </c>
      <c r="N328" s="8" t="e">
        <f t="shared" si="52"/>
        <v>#DIV/0!</v>
      </c>
      <c r="O328" s="8" t="e">
        <f t="shared" si="53"/>
        <v>#DIV/0!</v>
      </c>
    </row>
    <row r="329" spans="1:15" x14ac:dyDescent="0.25">
      <c r="A329" s="2"/>
      <c r="B329" s="2"/>
      <c r="C329" s="2"/>
      <c r="D329" s="2"/>
      <c r="E329" s="2"/>
      <c r="G329" s="3" t="e">
        <f t="shared" si="45"/>
        <v>#NUM!</v>
      </c>
      <c r="H329" s="7">
        <f t="shared" si="46"/>
        <v>0</v>
      </c>
      <c r="I329" s="7" t="e">
        <f t="shared" si="47"/>
        <v>#DIV/0!</v>
      </c>
      <c r="J329" s="7">
        <f t="shared" si="48"/>
        <v>0</v>
      </c>
      <c r="K329" s="7" t="e">
        <f t="shared" si="49"/>
        <v>#DIV/0!</v>
      </c>
      <c r="L329" s="8" t="e">
        <f t="shared" si="50"/>
        <v>#DIV/0!</v>
      </c>
      <c r="M329" s="4" t="e">
        <f t="shared" si="51"/>
        <v>#DIV/0!</v>
      </c>
      <c r="N329" s="8" t="e">
        <f t="shared" si="52"/>
        <v>#DIV/0!</v>
      </c>
      <c r="O329" s="8" t="e">
        <f t="shared" si="53"/>
        <v>#DIV/0!</v>
      </c>
    </row>
    <row r="330" spans="1:15" x14ac:dyDescent="0.25">
      <c r="A330" s="2"/>
      <c r="B330" s="2"/>
      <c r="C330" s="2"/>
      <c r="D330" s="2"/>
      <c r="E330" s="2"/>
      <c r="G330" s="3" t="e">
        <f t="shared" si="45"/>
        <v>#NUM!</v>
      </c>
      <c r="H330" s="7">
        <f t="shared" si="46"/>
        <v>0</v>
      </c>
      <c r="I330" s="7" t="e">
        <f t="shared" si="47"/>
        <v>#DIV/0!</v>
      </c>
      <c r="J330" s="7">
        <f t="shared" si="48"/>
        <v>0</v>
      </c>
      <c r="K330" s="7" t="e">
        <f t="shared" si="49"/>
        <v>#DIV/0!</v>
      </c>
      <c r="L330" s="8" t="e">
        <f t="shared" si="50"/>
        <v>#DIV/0!</v>
      </c>
      <c r="M330" s="4" t="e">
        <f t="shared" si="51"/>
        <v>#DIV/0!</v>
      </c>
      <c r="N330" s="8" t="e">
        <f t="shared" si="52"/>
        <v>#DIV/0!</v>
      </c>
      <c r="O330" s="8" t="e">
        <f t="shared" si="53"/>
        <v>#DIV/0!</v>
      </c>
    </row>
    <row r="331" spans="1:15" x14ac:dyDescent="0.25">
      <c r="A331" s="2"/>
      <c r="B331" s="2"/>
      <c r="C331" s="2"/>
      <c r="D331" s="2"/>
      <c r="E331" s="2"/>
      <c r="G331" s="3" t="e">
        <f t="shared" si="45"/>
        <v>#NUM!</v>
      </c>
      <c r="H331" s="7">
        <f t="shared" si="46"/>
        <v>0</v>
      </c>
      <c r="I331" s="7" t="e">
        <f t="shared" si="47"/>
        <v>#DIV/0!</v>
      </c>
      <c r="J331" s="7">
        <f t="shared" si="48"/>
        <v>0</v>
      </c>
      <c r="K331" s="7" t="e">
        <f t="shared" si="49"/>
        <v>#DIV/0!</v>
      </c>
      <c r="L331" s="8" t="e">
        <f t="shared" si="50"/>
        <v>#DIV/0!</v>
      </c>
      <c r="M331" s="4" t="e">
        <f t="shared" si="51"/>
        <v>#DIV/0!</v>
      </c>
      <c r="N331" s="8" t="e">
        <f t="shared" si="52"/>
        <v>#DIV/0!</v>
      </c>
      <c r="O331" s="8" t="e">
        <f t="shared" si="53"/>
        <v>#DIV/0!</v>
      </c>
    </row>
    <row r="332" spans="1:15" x14ac:dyDescent="0.25">
      <c r="A332" s="2"/>
      <c r="B332" s="2"/>
      <c r="C332" s="2"/>
      <c r="D332" s="2"/>
      <c r="E332" s="2"/>
      <c r="G332" s="3" t="e">
        <f t="shared" si="45"/>
        <v>#NUM!</v>
      </c>
      <c r="H332" s="7">
        <f t="shared" si="46"/>
        <v>0</v>
      </c>
      <c r="I332" s="7" t="e">
        <f t="shared" si="47"/>
        <v>#DIV/0!</v>
      </c>
      <c r="J332" s="7">
        <f t="shared" si="48"/>
        <v>0</v>
      </c>
      <c r="K332" s="7" t="e">
        <f t="shared" si="49"/>
        <v>#DIV/0!</v>
      </c>
      <c r="L332" s="8" t="e">
        <f t="shared" si="50"/>
        <v>#DIV/0!</v>
      </c>
      <c r="M332" s="4" t="e">
        <f t="shared" si="51"/>
        <v>#DIV/0!</v>
      </c>
      <c r="N332" s="8" t="e">
        <f t="shared" si="52"/>
        <v>#DIV/0!</v>
      </c>
      <c r="O332" s="8" t="e">
        <f t="shared" si="53"/>
        <v>#DIV/0!</v>
      </c>
    </row>
    <row r="333" spans="1:15" x14ac:dyDescent="0.25">
      <c r="A333" s="2"/>
      <c r="B333" s="2"/>
      <c r="C333" s="2"/>
      <c r="D333" s="2"/>
      <c r="E333" s="2"/>
      <c r="G333" s="3" t="e">
        <f t="shared" si="45"/>
        <v>#NUM!</v>
      </c>
      <c r="H333" s="7">
        <f t="shared" si="46"/>
        <v>0</v>
      </c>
      <c r="I333" s="7" t="e">
        <f t="shared" si="47"/>
        <v>#DIV/0!</v>
      </c>
      <c r="J333" s="7">
        <f t="shared" si="48"/>
        <v>0</v>
      </c>
      <c r="K333" s="7" t="e">
        <f t="shared" si="49"/>
        <v>#DIV/0!</v>
      </c>
      <c r="L333" s="8" t="e">
        <f t="shared" si="50"/>
        <v>#DIV/0!</v>
      </c>
      <c r="M333" s="4" t="e">
        <f t="shared" si="51"/>
        <v>#DIV/0!</v>
      </c>
      <c r="N333" s="8" t="e">
        <f t="shared" si="52"/>
        <v>#DIV/0!</v>
      </c>
      <c r="O333" s="8" t="e">
        <f t="shared" si="53"/>
        <v>#DIV/0!</v>
      </c>
    </row>
    <row r="334" spans="1:15" x14ac:dyDescent="0.25">
      <c r="A334" s="2"/>
      <c r="B334" s="2"/>
      <c r="C334" s="2"/>
      <c r="D334" s="2"/>
      <c r="E334" s="2"/>
      <c r="G334" s="3" t="e">
        <f t="shared" si="45"/>
        <v>#NUM!</v>
      </c>
      <c r="H334" s="7">
        <f t="shared" si="46"/>
        <v>0</v>
      </c>
      <c r="I334" s="7" t="e">
        <f t="shared" si="47"/>
        <v>#DIV/0!</v>
      </c>
      <c r="J334" s="7">
        <f t="shared" si="48"/>
        <v>0</v>
      </c>
      <c r="K334" s="7" t="e">
        <f t="shared" si="49"/>
        <v>#DIV/0!</v>
      </c>
      <c r="L334" s="8" t="e">
        <f t="shared" si="50"/>
        <v>#DIV/0!</v>
      </c>
      <c r="M334" s="4" t="e">
        <f t="shared" si="51"/>
        <v>#DIV/0!</v>
      </c>
      <c r="N334" s="8" t="e">
        <f t="shared" si="52"/>
        <v>#DIV/0!</v>
      </c>
      <c r="O334" s="8" t="e">
        <f t="shared" si="53"/>
        <v>#DIV/0!</v>
      </c>
    </row>
    <row r="335" spans="1:15" x14ac:dyDescent="0.25">
      <c r="A335" s="2"/>
      <c r="B335" s="2"/>
      <c r="C335" s="2"/>
      <c r="D335" s="2"/>
      <c r="E335" s="2"/>
      <c r="G335" s="3" t="e">
        <f t="shared" si="45"/>
        <v>#NUM!</v>
      </c>
      <c r="H335" s="7">
        <f t="shared" si="46"/>
        <v>0</v>
      </c>
      <c r="I335" s="7" t="e">
        <f t="shared" si="47"/>
        <v>#DIV/0!</v>
      </c>
      <c r="J335" s="7">
        <f t="shared" si="48"/>
        <v>0</v>
      </c>
      <c r="K335" s="7" t="e">
        <f t="shared" si="49"/>
        <v>#DIV/0!</v>
      </c>
      <c r="L335" s="8" t="e">
        <f t="shared" si="50"/>
        <v>#DIV/0!</v>
      </c>
      <c r="M335" s="4" t="e">
        <f t="shared" si="51"/>
        <v>#DIV/0!</v>
      </c>
      <c r="N335" s="8" t="e">
        <f t="shared" si="52"/>
        <v>#DIV/0!</v>
      </c>
      <c r="O335" s="8" t="e">
        <f t="shared" si="53"/>
        <v>#DIV/0!</v>
      </c>
    </row>
    <row r="336" spans="1:15" x14ac:dyDescent="0.25">
      <c r="A336" s="2"/>
      <c r="B336" s="2"/>
      <c r="C336" s="2"/>
      <c r="D336" s="2"/>
      <c r="E336" s="2"/>
      <c r="G336" s="3" t="e">
        <f t="shared" si="45"/>
        <v>#NUM!</v>
      </c>
      <c r="H336" s="7">
        <f t="shared" si="46"/>
        <v>0</v>
      </c>
      <c r="I336" s="7" t="e">
        <f t="shared" si="47"/>
        <v>#DIV/0!</v>
      </c>
      <c r="J336" s="7">
        <f t="shared" si="48"/>
        <v>0</v>
      </c>
      <c r="K336" s="7" t="e">
        <f t="shared" si="49"/>
        <v>#DIV/0!</v>
      </c>
      <c r="L336" s="8" t="e">
        <f t="shared" si="50"/>
        <v>#DIV/0!</v>
      </c>
      <c r="M336" s="4" t="e">
        <f t="shared" si="51"/>
        <v>#DIV/0!</v>
      </c>
      <c r="N336" s="8" t="e">
        <f t="shared" si="52"/>
        <v>#DIV/0!</v>
      </c>
      <c r="O336" s="8" t="e">
        <f t="shared" si="53"/>
        <v>#DIV/0!</v>
      </c>
    </row>
    <row r="337" spans="1:15" x14ac:dyDescent="0.25">
      <c r="A337" s="2"/>
      <c r="B337" s="2"/>
      <c r="C337" s="2"/>
      <c r="D337" s="2"/>
      <c r="E337" s="2"/>
      <c r="G337" s="3" t="e">
        <f t="shared" si="45"/>
        <v>#NUM!</v>
      </c>
      <c r="H337" s="7">
        <f t="shared" si="46"/>
        <v>0</v>
      </c>
      <c r="I337" s="7" t="e">
        <f t="shared" si="47"/>
        <v>#DIV/0!</v>
      </c>
      <c r="J337" s="7">
        <f t="shared" si="48"/>
        <v>0</v>
      </c>
      <c r="K337" s="7" t="e">
        <f t="shared" si="49"/>
        <v>#DIV/0!</v>
      </c>
      <c r="L337" s="8" t="e">
        <f t="shared" si="50"/>
        <v>#DIV/0!</v>
      </c>
      <c r="M337" s="4" t="e">
        <f t="shared" si="51"/>
        <v>#DIV/0!</v>
      </c>
      <c r="N337" s="8" t="e">
        <f t="shared" si="52"/>
        <v>#DIV/0!</v>
      </c>
      <c r="O337" s="8" t="e">
        <f t="shared" si="53"/>
        <v>#DIV/0!</v>
      </c>
    </row>
    <row r="338" spans="1:15" x14ac:dyDescent="0.25">
      <c r="A338" s="2"/>
      <c r="B338" s="2"/>
      <c r="C338" s="2"/>
      <c r="D338" s="2"/>
      <c r="E338" s="2"/>
      <c r="G338" s="3" t="e">
        <f t="shared" si="45"/>
        <v>#NUM!</v>
      </c>
      <c r="H338" s="7">
        <f t="shared" si="46"/>
        <v>0</v>
      </c>
      <c r="I338" s="7" t="e">
        <f t="shared" si="47"/>
        <v>#DIV/0!</v>
      </c>
      <c r="J338" s="7">
        <f t="shared" si="48"/>
        <v>0</v>
      </c>
      <c r="K338" s="7" t="e">
        <f t="shared" si="49"/>
        <v>#DIV/0!</v>
      </c>
      <c r="L338" s="8" t="e">
        <f t="shared" si="50"/>
        <v>#DIV/0!</v>
      </c>
      <c r="M338" s="4" t="e">
        <f t="shared" si="51"/>
        <v>#DIV/0!</v>
      </c>
      <c r="N338" s="8" t="e">
        <f t="shared" si="52"/>
        <v>#DIV/0!</v>
      </c>
      <c r="O338" s="8" t="e">
        <f t="shared" si="53"/>
        <v>#DIV/0!</v>
      </c>
    </row>
    <row r="339" spans="1:15" x14ac:dyDescent="0.25">
      <c r="A339" s="2"/>
      <c r="B339" s="2"/>
      <c r="C339" s="2"/>
      <c r="D339" s="2"/>
      <c r="E339" s="2"/>
      <c r="G339" s="3" t="e">
        <f t="shared" si="45"/>
        <v>#NUM!</v>
      </c>
      <c r="H339" s="7">
        <f t="shared" si="46"/>
        <v>0</v>
      </c>
      <c r="I339" s="7" t="e">
        <f t="shared" si="47"/>
        <v>#DIV/0!</v>
      </c>
      <c r="J339" s="7">
        <f t="shared" si="48"/>
        <v>0</v>
      </c>
      <c r="K339" s="7" t="e">
        <f t="shared" si="49"/>
        <v>#DIV/0!</v>
      </c>
      <c r="L339" s="8" t="e">
        <f t="shared" si="50"/>
        <v>#DIV/0!</v>
      </c>
      <c r="M339" s="4" t="e">
        <f t="shared" si="51"/>
        <v>#DIV/0!</v>
      </c>
      <c r="N339" s="8" t="e">
        <f t="shared" si="52"/>
        <v>#DIV/0!</v>
      </c>
      <c r="O339" s="8" t="e">
        <f t="shared" si="53"/>
        <v>#DIV/0!</v>
      </c>
    </row>
    <row r="340" spans="1:15" x14ac:dyDescent="0.25">
      <c r="A340" s="2"/>
      <c r="B340" s="2"/>
      <c r="C340" s="2"/>
      <c r="D340" s="2"/>
      <c r="E340" s="2"/>
      <c r="G340" s="3" t="e">
        <f t="shared" si="45"/>
        <v>#NUM!</v>
      </c>
      <c r="H340" s="7">
        <f t="shared" si="46"/>
        <v>0</v>
      </c>
      <c r="I340" s="7" t="e">
        <f t="shared" si="47"/>
        <v>#DIV/0!</v>
      </c>
      <c r="J340" s="7">
        <f t="shared" si="48"/>
        <v>0</v>
      </c>
      <c r="K340" s="7" t="e">
        <f t="shared" si="49"/>
        <v>#DIV/0!</v>
      </c>
      <c r="L340" s="8" t="e">
        <f t="shared" si="50"/>
        <v>#DIV/0!</v>
      </c>
      <c r="M340" s="4" t="e">
        <f t="shared" si="51"/>
        <v>#DIV/0!</v>
      </c>
      <c r="N340" s="8" t="e">
        <f t="shared" si="52"/>
        <v>#DIV/0!</v>
      </c>
      <c r="O340" s="8" t="e">
        <f t="shared" si="53"/>
        <v>#DIV/0!</v>
      </c>
    </row>
    <row r="341" spans="1:15" x14ac:dyDescent="0.25">
      <c r="A341" s="2"/>
      <c r="B341" s="2"/>
      <c r="C341" s="2"/>
      <c r="D341" s="2"/>
      <c r="E341" s="2"/>
      <c r="G341" s="3" t="e">
        <f t="shared" si="45"/>
        <v>#NUM!</v>
      </c>
      <c r="H341" s="7">
        <f t="shared" si="46"/>
        <v>0</v>
      </c>
      <c r="I341" s="7" t="e">
        <f t="shared" si="47"/>
        <v>#DIV/0!</v>
      </c>
      <c r="J341" s="7">
        <f t="shared" si="48"/>
        <v>0</v>
      </c>
      <c r="K341" s="7" t="e">
        <f t="shared" si="49"/>
        <v>#DIV/0!</v>
      </c>
      <c r="L341" s="8" t="e">
        <f t="shared" si="50"/>
        <v>#DIV/0!</v>
      </c>
      <c r="M341" s="4" t="e">
        <f t="shared" si="51"/>
        <v>#DIV/0!</v>
      </c>
      <c r="N341" s="8" t="e">
        <f t="shared" si="52"/>
        <v>#DIV/0!</v>
      </c>
      <c r="O341" s="8" t="e">
        <f t="shared" si="53"/>
        <v>#DIV/0!</v>
      </c>
    </row>
    <row r="342" spans="1:15" x14ac:dyDescent="0.25">
      <c r="A342" s="2"/>
      <c r="B342" s="2"/>
      <c r="C342" s="2"/>
      <c r="D342" s="2"/>
      <c r="E342" s="2"/>
      <c r="G342" s="3" t="e">
        <f t="shared" si="45"/>
        <v>#NUM!</v>
      </c>
      <c r="H342" s="7">
        <f t="shared" si="46"/>
        <v>0</v>
      </c>
      <c r="I342" s="7" t="e">
        <f t="shared" si="47"/>
        <v>#DIV/0!</v>
      </c>
      <c r="J342" s="7">
        <f t="shared" si="48"/>
        <v>0</v>
      </c>
      <c r="K342" s="7" t="e">
        <f t="shared" si="49"/>
        <v>#DIV/0!</v>
      </c>
      <c r="L342" s="8" t="e">
        <f t="shared" si="50"/>
        <v>#DIV/0!</v>
      </c>
      <c r="M342" s="4" t="e">
        <f t="shared" si="51"/>
        <v>#DIV/0!</v>
      </c>
      <c r="N342" s="8" t="e">
        <f t="shared" si="52"/>
        <v>#DIV/0!</v>
      </c>
      <c r="O342" s="8" t="e">
        <f t="shared" si="53"/>
        <v>#DIV/0!</v>
      </c>
    </row>
    <row r="343" spans="1:15" x14ac:dyDescent="0.25">
      <c r="A343" s="2"/>
      <c r="B343" s="2"/>
      <c r="C343" s="2"/>
      <c r="D343" s="2"/>
      <c r="E343" s="2"/>
      <c r="G343" s="3" t="e">
        <f t="shared" si="45"/>
        <v>#NUM!</v>
      </c>
      <c r="H343" s="7">
        <f t="shared" si="46"/>
        <v>0</v>
      </c>
      <c r="I343" s="7" t="e">
        <f t="shared" si="47"/>
        <v>#DIV/0!</v>
      </c>
      <c r="J343" s="7">
        <f t="shared" si="48"/>
        <v>0</v>
      </c>
      <c r="K343" s="7" t="e">
        <f t="shared" si="49"/>
        <v>#DIV/0!</v>
      </c>
      <c r="L343" s="8" t="e">
        <f t="shared" si="50"/>
        <v>#DIV/0!</v>
      </c>
      <c r="M343" s="4" t="e">
        <f t="shared" si="51"/>
        <v>#DIV/0!</v>
      </c>
      <c r="N343" s="8" t="e">
        <f t="shared" si="52"/>
        <v>#DIV/0!</v>
      </c>
      <c r="O343" s="8" t="e">
        <f t="shared" si="53"/>
        <v>#DIV/0!</v>
      </c>
    </row>
    <row r="344" spans="1:15" x14ac:dyDescent="0.25">
      <c r="A344" s="2"/>
      <c r="B344" s="2"/>
      <c r="C344" s="2"/>
      <c r="D344" s="2"/>
      <c r="E344" s="2"/>
      <c r="G344" s="3" t="e">
        <f t="shared" si="45"/>
        <v>#NUM!</v>
      </c>
      <c r="H344" s="7">
        <f t="shared" si="46"/>
        <v>0</v>
      </c>
      <c r="I344" s="7" t="e">
        <f t="shared" si="47"/>
        <v>#DIV/0!</v>
      </c>
      <c r="J344" s="7">
        <f t="shared" si="48"/>
        <v>0</v>
      </c>
      <c r="K344" s="7" t="e">
        <f t="shared" si="49"/>
        <v>#DIV/0!</v>
      </c>
      <c r="L344" s="8" t="e">
        <f t="shared" si="50"/>
        <v>#DIV/0!</v>
      </c>
      <c r="M344" s="4" t="e">
        <f t="shared" si="51"/>
        <v>#DIV/0!</v>
      </c>
      <c r="N344" s="8" t="e">
        <f t="shared" si="52"/>
        <v>#DIV/0!</v>
      </c>
      <c r="O344" s="8" t="e">
        <f t="shared" si="53"/>
        <v>#DIV/0!</v>
      </c>
    </row>
    <row r="345" spans="1:15" x14ac:dyDescent="0.25">
      <c r="A345" s="2"/>
      <c r="B345" s="2"/>
      <c r="C345" s="2"/>
      <c r="D345" s="2"/>
      <c r="E345" s="2"/>
      <c r="G345" s="3" t="e">
        <f t="shared" si="45"/>
        <v>#NUM!</v>
      </c>
      <c r="H345" s="7">
        <f t="shared" si="46"/>
        <v>0</v>
      </c>
      <c r="I345" s="7" t="e">
        <f t="shared" si="47"/>
        <v>#DIV/0!</v>
      </c>
      <c r="J345" s="7">
        <f t="shared" si="48"/>
        <v>0</v>
      </c>
      <c r="K345" s="7" t="e">
        <f t="shared" si="49"/>
        <v>#DIV/0!</v>
      </c>
      <c r="L345" s="8" t="e">
        <f t="shared" si="50"/>
        <v>#DIV/0!</v>
      </c>
      <c r="M345" s="4" t="e">
        <f t="shared" si="51"/>
        <v>#DIV/0!</v>
      </c>
      <c r="N345" s="8" t="e">
        <f t="shared" si="52"/>
        <v>#DIV/0!</v>
      </c>
      <c r="O345" s="8" t="e">
        <f t="shared" si="53"/>
        <v>#DIV/0!</v>
      </c>
    </row>
    <row r="346" spans="1:15" x14ac:dyDescent="0.25">
      <c r="A346" s="2"/>
      <c r="B346" s="2"/>
      <c r="C346" s="2"/>
      <c r="D346" s="2"/>
      <c r="E346" s="2"/>
      <c r="G346" s="3" t="e">
        <f t="shared" si="45"/>
        <v>#NUM!</v>
      </c>
      <c r="H346" s="7">
        <f t="shared" si="46"/>
        <v>0</v>
      </c>
      <c r="I346" s="7" t="e">
        <f t="shared" si="47"/>
        <v>#DIV/0!</v>
      </c>
      <c r="J346" s="7">
        <f t="shared" si="48"/>
        <v>0</v>
      </c>
      <c r="K346" s="7" t="e">
        <f t="shared" si="49"/>
        <v>#DIV/0!</v>
      </c>
      <c r="L346" s="8" t="e">
        <f t="shared" si="50"/>
        <v>#DIV/0!</v>
      </c>
      <c r="M346" s="4" t="e">
        <f t="shared" si="51"/>
        <v>#DIV/0!</v>
      </c>
      <c r="N346" s="8" t="e">
        <f t="shared" si="52"/>
        <v>#DIV/0!</v>
      </c>
      <c r="O346" s="8" t="e">
        <f t="shared" si="53"/>
        <v>#DIV/0!</v>
      </c>
    </row>
    <row r="347" spans="1:15" x14ac:dyDescent="0.25">
      <c r="A347" s="2"/>
      <c r="B347" s="2"/>
      <c r="C347" s="2"/>
      <c r="D347" s="2"/>
      <c r="E347" s="2"/>
      <c r="G347" s="3" t="e">
        <f t="shared" si="45"/>
        <v>#NUM!</v>
      </c>
      <c r="H347" s="7">
        <f t="shared" si="46"/>
        <v>0</v>
      </c>
      <c r="I347" s="7" t="e">
        <f t="shared" si="47"/>
        <v>#DIV/0!</v>
      </c>
      <c r="J347" s="7">
        <f t="shared" si="48"/>
        <v>0</v>
      </c>
      <c r="K347" s="7" t="e">
        <f t="shared" si="49"/>
        <v>#DIV/0!</v>
      </c>
      <c r="L347" s="8" t="e">
        <f t="shared" si="50"/>
        <v>#DIV/0!</v>
      </c>
      <c r="M347" s="4" t="e">
        <f t="shared" si="51"/>
        <v>#DIV/0!</v>
      </c>
      <c r="N347" s="8" t="e">
        <f t="shared" si="52"/>
        <v>#DIV/0!</v>
      </c>
      <c r="O347" s="8" t="e">
        <f t="shared" si="53"/>
        <v>#DIV/0!</v>
      </c>
    </row>
    <row r="348" spans="1:15" x14ac:dyDescent="0.25">
      <c r="A348" s="2"/>
      <c r="B348" s="2"/>
      <c r="C348" s="2"/>
      <c r="D348" s="2"/>
      <c r="E348" s="2"/>
      <c r="G348" s="3" t="e">
        <f t="shared" si="45"/>
        <v>#NUM!</v>
      </c>
      <c r="H348" s="7">
        <f t="shared" si="46"/>
        <v>0</v>
      </c>
      <c r="I348" s="7" t="e">
        <f t="shared" si="47"/>
        <v>#DIV/0!</v>
      </c>
      <c r="J348" s="7">
        <f t="shared" si="48"/>
        <v>0</v>
      </c>
      <c r="K348" s="7" t="e">
        <f t="shared" si="49"/>
        <v>#DIV/0!</v>
      </c>
      <c r="L348" s="8" t="e">
        <f t="shared" si="50"/>
        <v>#DIV/0!</v>
      </c>
      <c r="M348" s="4" t="e">
        <f t="shared" si="51"/>
        <v>#DIV/0!</v>
      </c>
      <c r="N348" s="8" t="e">
        <f t="shared" si="52"/>
        <v>#DIV/0!</v>
      </c>
      <c r="O348" s="8" t="e">
        <f t="shared" si="53"/>
        <v>#DIV/0!</v>
      </c>
    </row>
    <row r="349" spans="1:15" x14ac:dyDescent="0.25">
      <c r="A349" s="2"/>
      <c r="B349" s="2"/>
      <c r="C349" s="2"/>
      <c r="D349" s="2"/>
      <c r="E349" s="2"/>
      <c r="G349" s="3" t="e">
        <f t="shared" si="45"/>
        <v>#NUM!</v>
      </c>
      <c r="H349" s="7">
        <f t="shared" si="46"/>
        <v>0</v>
      </c>
      <c r="I349" s="7" t="e">
        <f t="shared" si="47"/>
        <v>#DIV/0!</v>
      </c>
      <c r="J349" s="7">
        <f t="shared" si="48"/>
        <v>0</v>
      </c>
      <c r="K349" s="7" t="e">
        <f t="shared" si="49"/>
        <v>#DIV/0!</v>
      </c>
      <c r="L349" s="8" t="e">
        <f t="shared" si="50"/>
        <v>#DIV/0!</v>
      </c>
      <c r="M349" s="4" t="e">
        <f t="shared" si="51"/>
        <v>#DIV/0!</v>
      </c>
      <c r="N349" s="8" t="e">
        <f t="shared" si="52"/>
        <v>#DIV/0!</v>
      </c>
      <c r="O349" s="8" t="e">
        <f t="shared" si="53"/>
        <v>#DIV/0!</v>
      </c>
    </row>
    <row r="350" spans="1:15" x14ac:dyDescent="0.25">
      <c r="A350" s="2"/>
      <c r="B350" s="2"/>
      <c r="C350" s="2"/>
      <c r="D350" s="2"/>
      <c r="E350" s="2"/>
      <c r="G350" s="3" t="e">
        <f t="shared" si="45"/>
        <v>#NUM!</v>
      </c>
      <c r="H350" s="7">
        <f t="shared" si="46"/>
        <v>0</v>
      </c>
      <c r="I350" s="7" t="e">
        <f t="shared" si="47"/>
        <v>#DIV/0!</v>
      </c>
      <c r="J350" s="7">
        <f t="shared" si="48"/>
        <v>0</v>
      </c>
      <c r="K350" s="7" t="e">
        <f t="shared" si="49"/>
        <v>#DIV/0!</v>
      </c>
      <c r="L350" s="8" t="e">
        <f t="shared" si="50"/>
        <v>#DIV/0!</v>
      </c>
      <c r="M350" s="4" t="e">
        <f t="shared" si="51"/>
        <v>#DIV/0!</v>
      </c>
      <c r="N350" s="8" t="e">
        <f t="shared" si="52"/>
        <v>#DIV/0!</v>
      </c>
      <c r="O350" s="8" t="e">
        <f t="shared" si="53"/>
        <v>#DIV/0!</v>
      </c>
    </row>
    <row r="351" spans="1:15" x14ac:dyDescent="0.25">
      <c r="A351" s="2"/>
      <c r="B351" s="2"/>
      <c r="C351" s="2"/>
      <c r="D351" s="2"/>
      <c r="E351" s="2"/>
      <c r="G351" s="3" t="e">
        <f t="shared" si="45"/>
        <v>#NUM!</v>
      </c>
      <c r="H351" s="7">
        <f t="shared" si="46"/>
        <v>0</v>
      </c>
      <c r="I351" s="7" t="e">
        <f t="shared" si="47"/>
        <v>#DIV/0!</v>
      </c>
      <c r="J351" s="7">
        <f t="shared" si="48"/>
        <v>0</v>
      </c>
      <c r="K351" s="7" t="e">
        <f t="shared" si="49"/>
        <v>#DIV/0!</v>
      </c>
      <c r="L351" s="8" t="e">
        <f t="shared" si="50"/>
        <v>#DIV/0!</v>
      </c>
      <c r="M351" s="4" t="e">
        <f t="shared" si="51"/>
        <v>#DIV/0!</v>
      </c>
      <c r="N351" s="8" t="e">
        <f t="shared" si="52"/>
        <v>#DIV/0!</v>
      </c>
      <c r="O351" s="8" t="e">
        <f t="shared" si="53"/>
        <v>#DIV/0!</v>
      </c>
    </row>
    <row r="352" spans="1:15" x14ac:dyDescent="0.25">
      <c r="A352" s="2"/>
      <c r="B352" s="2"/>
      <c r="C352" s="2"/>
      <c r="D352" s="2"/>
      <c r="E352" s="2"/>
      <c r="G352" s="3" t="e">
        <f t="shared" si="45"/>
        <v>#NUM!</v>
      </c>
      <c r="H352" s="7">
        <f t="shared" si="46"/>
        <v>0</v>
      </c>
      <c r="I352" s="7" t="e">
        <f t="shared" si="47"/>
        <v>#DIV/0!</v>
      </c>
      <c r="J352" s="7">
        <f t="shared" si="48"/>
        <v>0</v>
      </c>
      <c r="K352" s="7" t="e">
        <f t="shared" si="49"/>
        <v>#DIV/0!</v>
      </c>
      <c r="L352" s="8" t="e">
        <f t="shared" si="50"/>
        <v>#DIV/0!</v>
      </c>
      <c r="M352" s="4" t="e">
        <f t="shared" si="51"/>
        <v>#DIV/0!</v>
      </c>
      <c r="N352" s="8" t="e">
        <f t="shared" si="52"/>
        <v>#DIV/0!</v>
      </c>
      <c r="O352" s="8" t="e">
        <f t="shared" si="53"/>
        <v>#DIV/0!</v>
      </c>
    </row>
    <row r="353" spans="1:15" x14ac:dyDescent="0.25">
      <c r="A353" s="2"/>
      <c r="B353" s="2"/>
      <c r="C353" s="2"/>
      <c r="D353" s="2"/>
      <c r="E353" s="2"/>
      <c r="G353" s="3" t="e">
        <f t="shared" si="45"/>
        <v>#NUM!</v>
      </c>
      <c r="H353" s="7">
        <f t="shared" si="46"/>
        <v>0</v>
      </c>
      <c r="I353" s="7" t="e">
        <f t="shared" si="47"/>
        <v>#DIV/0!</v>
      </c>
      <c r="J353" s="7">
        <f t="shared" si="48"/>
        <v>0</v>
      </c>
      <c r="K353" s="7" t="e">
        <f t="shared" si="49"/>
        <v>#DIV/0!</v>
      </c>
      <c r="L353" s="8" t="e">
        <f t="shared" si="50"/>
        <v>#DIV/0!</v>
      </c>
      <c r="M353" s="4" t="e">
        <f t="shared" si="51"/>
        <v>#DIV/0!</v>
      </c>
      <c r="N353" s="8" t="e">
        <f t="shared" si="52"/>
        <v>#DIV/0!</v>
      </c>
      <c r="O353" s="8" t="e">
        <f t="shared" si="53"/>
        <v>#DIV/0!</v>
      </c>
    </row>
    <row r="354" spans="1:15" x14ac:dyDescent="0.25">
      <c r="A354" s="2"/>
      <c r="B354" s="2"/>
      <c r="C354" s="2"/>
      <c r="D354" s="2"/>
      <c r="E354" s="2"/>
      <c r="G354" s="3" t="e">
        <f t="shared" si="45"/>
        <v>#NUM!</v>
      </c>
      <c r="H354" s="7">
        <f t="shared" si="46"/>
        <v>0</v>
      </c>
      <c r="I354" s="7" t="e">
        <f t="shared" si="47"/>
        <v>#DIV/0!</v>
      </c>
      <c r="J354" s="7">
        <f t="shared" si="48"/>
        <v>0</v>
      </c>
      <c r="K354" s="7" t="e">
        <f t="shared" si="49"/>
        <v>#DIV/0!</v>
      </c>
      <c r="L354" s="8" t="e">
        <f t="shared" si="50"/>
        <v>#DIV/0!</v>
      </c>
      <c r="M354" s="4" t="e">
        <f t="shared" si="51"/>
        <v>#DIV/0!</v>
      </c>
      <c r="N354" s="8" t="e">
        <f t="shared" si="52"/>
        <v>#DIV/0!</v>
      </c>
      <c r="O354" s="8" t="e">
        <f t="shared" si="53"/>
        <v>#DIV/0!</v>
      </c>
    </row>
    <row r="355" spans="1:15" x14ac:dyDescent="0.25">
      <c r="A355" s="2"/>
      <c r="B355" s="2"/>
      <c r="C355" s="2"/>
      <c r="D355" s="2"/>
      <c r="E355" s="2"/>
      <c r="G355" s="3" t="e">
        <f t="shared" si="45"/>
        <v>#NUM!</v>
      </c>
      <c r="H355" s="7">
        <f t="shared" si="46"/>
        <v>0</v>
      </c>
      <c r="I355" s="7" t="e">
        <f t="shared" si="47"/>
        <v>#DIV/0!</v>
      </c>
      <c r="J355" s="7">
        <f t="shared" si="48"/>
        <v>0</v>
      </c>
      <c r="K355" s="7" t="e">
        <f t="shared" si="49"/>
        <v>#DIV/0!</v>
      </c>
      <c r="L355" s="8" t="e">
        <f t="shared" si="50"/>
        <v>#DIV/0!</v>
      </c>
      <c r="M355" s="4" t="e">
        <f t="shared" si="51"/>
        <v>#DIV/0!</v>
      </c>
      <c r="N355" s="8" t="e">
        <f t="shared" si="52"/>
        <v>#DIV/0!</v>
      </c>
      <c r="O355" s="8" t="e">
        <f t="shared" si="53"/>
        <v>#DIV/0!</v>
      </c>
    </row>
    <row r="356" spans="1:15" x14ac:dyDescent="0.25">
      <c r="A356" s="2"/>
      <c r="B356" s="2"/>
      <c r="C356" s="2"/>
      <c r="D356" s="2"/>
      <c r="E356" s="2"/>
      <c r="G356" s="3" t="e">
        <f t="shared" si="45"/>
        <v>#NUM!</v>
      </c>
      <c r="H356" s="7">
        <f t="shared" si="46"/>
        <v>0</v>
      </c>
      <c r="I356" s="7" t="e">
        <f t="shared" si="47"/>
        <v>#DIV/0!</v>
      </c>
      <c r="J356" s="7">
        <f t="shared" si="48"/>
        <v>0</v>
      </c>
      <c r="K356" s="7" t="e">
        <f t="shared" si="49"/>
        <v>#DIV/0!</v>
      </c>
      <c r="L356" s="8" t="e">
        <f t="shared" si="50"/>
        <v>#DIV/0!</v>
      </c>
      <c r="M356" s="4" t="e">
        <f t="shared" si="51"/>
        <v>#DIV/0!</v>
      </c>
      <c r="N356" s="8" t="e">
        <f t="shared" si="52"/>
        <v>#DIV/0!</v>
      </c>
      <c r="O356" s="8" t="e">
        <f t="shared" si="53"/>
        <v>#DIV/0!</v>
      </c>
    </row>
    <row r="357" spans="1:15" x14ac:dyDescent="0.25">
      <c r="A357" s="2"/>
      <c r="B357" s="2"/>
      <c r="C357" s="2"/>
      <c r="D357" s="2"/>
      <c r="E357" s="2"/>
      <c r="G357" s="3" t="e">
        <f t="shared" si="45"/>
        <v>#NUM!</v>
      </c>
      <c r="H357" s="7">
        <f t="shared" si="46"/>
        <v>0</v>
      </c>
      <c r="I357" s="7" t="e">
        <f t="shared" si="47"/>
        <v>#DIV/0!</v>
      </c>
      <c r="J357" s="7">
        <f t="shared" si="48"/>
        <v>0</v>
      </c>
      <c r="K357" s="7" t="e">
        <f t="shared" si="49"/>
        <v>#DIV/0!</v>
      </c>
      <c r="L357" s="8" t="e">
        <f t="shared" si="50"/>
        <v>#DIV/0!</v>
      </c>
      <c r="M357" s="4" t="e">
        <f t="shared" si="51"/>
        <v>#DIV/0!</v>
      </c>
      <c r="N357" s="8" t="e">
        <f t="shared" si="52"/>
        <v>#DIV/0!</v>
      </c>
      <c r="O357" s="8" t="e">
        <f t="shared" si="53"/>
        <v>#DIV/0!</v>
      </c>
    </row>
    <row r="358" spans="1:15" x14ac:dyDescent="0.25">
      <c r="A358" s="2"/>
      <c r="B358" s="2"/>
      <c r="C358" s="2"/>
      <c r="D358" s="2"/>
      <c r="E358" s="2"/>
      <c r="G358" s="3" t="e">
        <f t="shared" si="45"/>
        <v>#NUM!</v>
      </c>
      <c r="H358" s="7">
        <f t="shared" si="46"/>
        <v>0</v>
      </c>
      <c r="I358" s="7" t="e">
        <f t="shared" si="47"/>
        <v>#DIV/0!</v>
      </c>
      <c r="J358" s="7">
        <f t="shared" si="48"/>
        <v>0</v>
      </c>
      <c r="K358" s="7" t="e">
        <f t="shared" si="49"/>
        <v>#DIV/0!</v>
      </c>
      <c r="L358" s="8" t="e">
        <f t="shared" si="50"/>
        <v>#DIV/0!</v>
      </c>
      <c r="M358" s="4" t="e">
        <f t="shared" si="51"/>
        <v>#DIV/0!</v>
      </c>
      <c r="N358" s="8" t="e">
        <f t="shared" si="52"/>
        <v>#DIV/0!</v>
      </c>
      <c r="O358" s="8" t="e">
        <f t="shared" si="53"/>
        <v>#DIV/0!</v>
      </c>
    </row>
    <row r="359" spans="1:15" x14ac:dyDescent="0.25">
      <c r="A359" s="2"/>
      <c r="B359" s="2"/>
      <c r="C359" s="2"/>
      <c r="D359" s="2"/>
      <c r="E359" s="2"/>
      <c r="G359" s="3" t="e">
        <f t="shared" si="45"/>
        <v>#NUM!</v>
      </c>
      <c r="H359" s="7">
        <f t="shared" si="46"/>
        <v>0</v>
      </c>
      <c r="I359" s="7" t="e">
        <f t="shared" si="47"/>
        <v>#DIV/0!</v>
      </c>
      <c r="J359" s="7">
        <f t="shared" si="48"/>
        <v>0</v>
      </c>
      <c r="K359" s="7" t="e">
        <f t="shared" si="49"/>
        <v>#DIV/0!</v>
      </c>
      <c r="L359" s="8" t="e">
        <f t="shared" si="50"/>
        <v>#DIV/0!</v>
      </c>
      <c r="M359" s="4" t="e">
        <f t="shared" si="51"/>
        <v>#DIV/0!</v>
      </c>
      <c r="N359" s="8" t="e">
        <f t="shared" si="52"/>
        <v>#DIV/0!</v>
      </c>
      <c r="O359" s="8" t="e">
        <f t="shared" si="53"/>
        <v>#DIV/0!</v>
      </c>
    </row>
    <row r="360" spans="1:15" x14ac:dyDescent="0.25">
      <c r="A360" s="2"/>
      <c r="B360" s="2"/>
      <c r="C360" s="2"/>
      <c r="D360" s="2"/>
      <c r="E360" s="2"/>
      <c r="G360" s="3" t="e">
        <f t="shared" si="45"/>
        <v>#NUM!</v>
      </c>
      <c r="H360" s="7">
        <f t="shared" si="46"/>
        <v>0</v>
      </c>
      <c r="I360" s="7" t="e">
        <f t="shared" si="47"/>
        <v>#DIV/0!</v>
      </c>
      <c r="J360" s="7">
        <f t="shared" si="48"/>
        <v>0</v>
      </c>
      <c r="K360" s="7" t="e">
        <f t="shared" si="49"/>
        <v>#DIV/0!</v>
      </c>
      <c r="L360" s="8" t="e">
        <f t="shared" si="50"/>
        <v>#DIV/0!</v>
      </c>
      <c r="M360" s="4" t="e">
        <f t="shared" si="51"/>
        <v>#DIV/0!</v>
      </c>
      <c r="N360" s="8" t="e">
        <f t="shared" si="52"/>
        <v>#DIV/0!</v>
      </c>
      <c r="O360" s="8" t="e">
        <f t="shared" si="53"/>
        <v>#DIV/0!</v>
      </c>
    </row>
    <row r="361" spans="1:15" x14ac:dyDescent="0.25">
      <c r="A361" s="2"/>
      <c r="B361" s="2"/>
      <c r="C361" s="2"/>
      <c r="D361" s="2"/>
      <c r="E361" s="2"/>
      <c r="G361" s="3" t="e">
        <f t="shared" si="45"/>
        <v>#NUM!</v>
      </c>
      <c r="H361" s="7">
        <f t="shared" si="46"/>
        <v>0</v>
      </c>
      <c r="I361" s="7" t="e">
        <f t="shared" si="47"/>
        <v>#DIV/0!</v>
      </c>
      <c r="J361" s="7">
        <f t="shared" si="48"/>
        <v>0</v>
      </c>
      <c r="K361" s="7" t="e">
        <f t="shared" si="49"/>
        <v>#DIV/0!</v>
      </c>
      <c r="L361" s="8" t="e">
        <f t="shared" si="50"/>
        <v>#DIV/0!</v>
      </c>
      <c r="M361" s="4" t="e">
        <f t="shared" si="51"/>
        <v>#DIV/0!</v>
      </c>
      <c r="N361" s="8" t="e">
        <f t="shared" si="52"/>
        <v>#DIV/0!</v>
      </c>
      <c r="O361" s="8" t="e">
        <f t="shared" si="53"/>
        <v>#DIV/0!</v>
      </c>
    </row>
    <row r="362" spans="1:15" x14ac:dyDescent="0.25">
      <c r="A362" s="2"/>
      <c r="B362" s="2"/>
      <c r="C362" s="2"/>
      <c r="D362" s="2"/>
      <c r="E362" s="2"/>
      <c r="G362" s="3" t="e">
        <f t="shared" si="45"/>
        <v>#NUM!</v>
      </c>
      <c r="H362" s="7">
        <f t="shared" si="46"/>
        <v>0</v>
      </c>
      <c r="I362" s="7" t="e">
        <f t="shared" si="47"/>
        <v>#DIV/0!</v>
      </c>
      <c r="J362" s="7">
        <f t="shared" si="48"/>
        <v>0</v>
      </c>
      <c r="K362" s="7" t="e">
        <f t="shared" si="49"/>
        <v>#DIV/0!</v>
      </c>
      <c r="L362" s="8" t="e">
        <f t="shared" si="50"/>
        <v>#DIV/0!</v>
      </c>
      <c r="M362" s="4" t="e">
        <f t="shared" si="51"/>
        <v>#DIV/0!</v>
      </c>
      <c r="N362" s="8" t="e">
        <f t="shared" si="52"/>
        <v>#DIV/0!</v>
      </c>
      <c r="O362" s="8" t="e">
        <f t="shared" si="53"/>
        <v>#DIV/0!</v>
      </c>
    </row>
    <row r="363" spans="1:15" x14ac:dyDescent="0.25">
      <c r="A363" s="2"/>
      <c r="B363" s="2"/>
      <c r="C363" s="2"/>
      <c r="D363" s="2"/>
      <c r="E363" s="2"/>
      <c r="G363" s="3" t="e">
        <f t="shared" si="45"/>
        <v>#NUM!</v>
      </c>
      <c r="H363" s="7">
        <f t="shared" si="46"/>
        <v>0</v>
      </c>
      <c r="I363" s="7" t="e">
        <f t="shared" si="47"/>
        <v>#DIV/0!</v>
      </c>
      <c r="J363" s="7">
        <f t="shared" si="48"/>
        <v>0</v>
      </c>
      <c r="K363" s="7" t="e">
        <f t="shared" si="49"/>
        <v>#DIV/0!</v>
      </c>
      <c r="L363" s="8" t="e">
        <f t="shared" si="50"/>
        <v>#DIV/0!</v>
      </c>
      <c r="M363" s="4" t="e">
        <f t="shared" si="51"/>
        <v>#DIV/0!</v>
      </c>
      <c r="N363" s="8" t="e">
        <f t="shared" si="52"/>
        <v>#DIV/0!</v>
      </c>
      <c r="O363" s="8" t="e">
        <f t="shared" si="53"/>
        <v>#DIV/0!</v>
      </c>
    </row>
    <row r="364" spans="1:15" x14ac:dyDescent="0.25">
      <c r="A364" s="2"/>
      <c r="B364" s="2"/>
      <c r="C364" s="2"/>
      <c r="D364" s="2"/>
      <c r="E364" s="2"/>
      <c r="G364" s="3" t="e">
        <f t="shared" si="45"/>
        <v>#NUM!</v>
      </c>
      <c r="H364" s="7">
        <f t="shared" si="46"/>
        <v>0</v>
      </c>
      <c r="I364" s="7" t="e">
        <f t="shared" si="47"/>
        <v>#DIV/0!</v>
      </c>
      <c r="J364" s="7">
        <f t="shared" si="48"/>
        <v>0</v>
      </c>
      <c r="K364" s="7" t="e">
        <f t="shared" si="49"/>
        <v>#DIV/0!</v>
      </c>
      <c r="L364" s="8" t="e">
        <f t="shared" si="50"/>
        <v>#DIV/0!</v>
      </c>
      <c r="M364" s="4" t="e">
        <f t="shared" si="51"/>
        <v>#DIV/0!</v>
      </c>
      <c r="N364" s="8" t="e">
        <f t="shared" si="52"/>
        <v>#DIV/0!</v>
      </c>
      <c r="O364" s="8" t="e">
        <f t="shared" si="53"/>
        <v>#DIV/0!</v>
      </c>
    </row>
    <row r="365" spans="1:15" x14ac:dyDescent="0.25">
      <c r="A365" s="2"/>
      <c r="B365" s="2"/>
      <c r="C365" s="2"/>
      <c r="D365" s="2"/>
      <c r="E365" s="2"/>
      <c r="G365" s="3" t="e">
        <f t="shared" si="45"/>
        <v>#NUM!</v>
      </c>
      <c r="H365" s="7">
        <f t="shared" si="46"/>
        <v>0</v>
      </c>
      <c r="I365" s="7" t="e">
        <f t="shared" si="47"/>
        <v>#DIV/0!</v>
      </c>
      <c r="J365" s="7">
        <f t="shared" si="48"/>
        <v>0</v>
      </c>
      <c r="K365" s="7" t="e">
        <f t="shared" si="49"/>
        <v>#DIV/0!</v>
      </c>
      <c r="L365" s="8" t="e">
        <f t="shared" si="50"/>
        <v>#DIV/0!</v>
      </c>
      <c r="M365" s="4" t="e">
        <f t="shared" si="51"/>
        <v>#DIV/0!</v>
      </c>
      <c r="N365" s="8" t="e">
        <f t="shared" si="52"/>
        <v>#DIV/0!</v>
      </c>
      <c r="O365" s="8" t="e">
        <f t="shared" si="53"/>
        <v>#DIV/0!</v>
      </c>
    </row>
    <row r="366" spans="1:15" x14ac:dyDescent="0.25">
      <c r="A366" s="2"/>
      <c r="B366" s="2"/>
      <c r="C366" s="2"/>
      <c r="D366" s="2"/>
      <c r="E366" s="2"/>
      <c r="G366" s="3" t="e">
        <f t="shared" si="45"/>
        <v>#NUM!</v>
      </c>
      <c r="H366" s="7">
        <f t="shared" si="46"/>
        <v>0</v>
      </c>
      <c r="I366" s="7" t="e">
        <f t="shared" si="47"/>
        <v>#DIV/0!</v>
      </c>
      <c r="J366" s="7">
        <f t="shared" si="48"/>
        <v>0</v>
      </c>
      <c r="K366" s="7" t="e">
        <f t="shared" si="49"/>
        <v>#DIV/0!</v>
      </c>
      <c r="L366" s="8" t="e">
        <f t="shared" si="50"/>
        <v>#DIV/0!</v>
      </c>
      <c r="M366" s="4" t="e">
        <f t="shared" si="51"/>
        <v>#DIV/0!</v>
      </c>
      <c r="N366" s="8" t="e">
        <f t="shared" si="52"/>
        <v>#DIV/0!</v>
      </c>
      <c r="O366" s="8" t="e">
        <f t="shared" si="53"/>
        <v>#DIV/0!</v>
      </c>
    </row>
    <row r="367" spans="1:15" x14ac:dyDescent="0.25">
      <c r="A367" s="2"/>
      <c r="B367" s="2"/>
      <c r="C367" s="2"/>
      <c r="D367" s="2"/>
      <c r="E367" s="2"/>
      <c r="G367" s="3" t="e">
        <f t="shared" si="45"/>
        <v>#NUM!</v>
      </c>
      <c r="H367" s="7">
        <f t="shared" si="46"/>
        <v>0</v>
      </c>
      <c r="I367" s="7" t="e">
        <f t="shared" si="47"/>
        <v>#DIV/0!</v>
      </c>
      <c r="J367" s="7">
        <f t="shared" si="48"/>
        <v>0</v>
      </c>
      <c r="K367" s="7" t="e">
        <f t="shared" si="49"/>
        <v>#DIV/0!</v>
      </c>
      <c r="L367" s="8" t="e">
        <f t="shared" si="50"/>
        <v>#DIV/0!</v>
      </c>
      <c r="M367" s="4" t="e">
        <f t="shared" si="51"/>
        <v>#DIV/0!</v>
      </c>
      <c r="N367" s="8" t="e">
        <f t="shared" si="52"/>
        <v>#DIV/0!</v>
      </c>
      <c r="O367" s="8" t="e">
        <f t="shared" si="53"/>
        <v>#DIV/0!</v>
      </c>
    </row>
    <row r="368" spans="1:15" x14ac:dyDescent="0.25">
      <c r="A368" s="2"/>
      <c r="B368" s="2"/>
      <c r="C368" s="2"/>
      <c r="D368" s="2"/>
      <c r="E368" s="2"/>
      <c r="G368" s="3" t="e">
        <f t="shared" si="45"/>
        <v>#NUM!</v>
      </c>
      <c r="H368" s="7">
        <f t="shared" si="46"/>
        <v>0</v>
      </c>
      <c r="I368" s="7" t="e">
        <f t="shared" si="47"/>
        <v>#DIV/0!</v>
      </c>
      <c r="J368" s="7">
        <f t="shared" si="48"/>
        <v>0</v>
      </c>
      <c r="K368" s="7" t="e">
        <f t="shared" si="49"/>
        <v>#DIV/0!</v>
      </c>
      <c r="L368" s="8" t="e">
        <f t="shared" si="50"/>
        <v>#DIV/0!</v>
      </c>
      <c r="M368" s="4" t="e">
        <f t="shared" si="51"/>
        <v>#DIV/0!</v>
      </c>
      <c r="N368" s="8" t="e">
        <f t="shared" si="52"/>
        <v>#DIV/0!</v>
      </c>
      <c r="O368" s="8" t="e">
        <f t="shared" si="53"/>
        <v>#DIV/0!</v>
      </c>
    </row>
    <row r="369" spans="1:15" x14ac:dyDescent="0.25">
      <c r="A369" s="2"/>
      <c r="B369" s="2"/>
      <c r="C369" s="2"/>
      <c r="D369" s="2"/>
      <c r="E369" s="2"/>
      <c r="G369" s="3" t="e">
        <f t="shared" si="45"/>
        <v>#NUM!</v>
      </c>
      <c r="H369" s="7">
        <f t="shared" si="46"/>
        <v>0</v>
      </c>
      <c r="I369" s="7" t="e">
        <f t="shared" si="47"/>
        <v>#DIV/0!</v>
      </c>
      <c r="J369" s="7">
        <f t="shared" si="48"/>
        <v>0</v>
      </c>
      <c r="K369" s="7" t="e">
        <f t="shared" si="49"/>
        <v>#DIV/0!</v>
      </c>
      <c r="L369" s="8" t="e">
        <f t="shared" si="50"/>
        <v>#DIV/0!</v>
      </c>
      <c r="M369" s="4" t="e">
        <f t="shared" si="51"/>
        <v>#DIV/0!</v>
      </c>
      <c r="N369" s="8" t="e">
        <f t="shared" si="52"/>
        <v>#DIV/0!</v>
      </c>
      <c r="O369" s="8" t="e">
        <f t="shared" si="53"/>
        <v>#DIV/0!</v>
      </c>
    </row>
    <row r="370" spans="1:15" x14ac:dyDescent="0.25">
      <c r="A370" s="2"/>
      <c r="B370" s="2"/>
      <c r="C370" s="2"/>
      <c r="D370" s="2"/>
      <c r="E370" s="2"/>
      <c r="G370" s="3" t="e">
        <f t="shared" si="45"/>
        <v>#NUM!</v>
      </c>
      <c r="H370" s="7">
        <f t="shared" si="46"/>
        <v>0</v>
      </c>
      <c r="I370" s="7" t="e">
        <f t="shared" si="47"/>
        <v>#DIV/0!</v>
      </c>
      <c r="J370" s="7">
        <f t="shared" si="48"/>
        <v>0</v>
      </c>
      <c r="K370" s="7" t="e">
        <f t="shared" si="49"/>
        <v>#DIV/0!</v>
      </c>
      <c r="L370" s="8" t="e">
        <f t="shared" si="50"/>
        <v>#DIV/0!</v>
      </c>
      <c r="M370" s="4" t="e">
        <f t="shared" si="51"/>
        <v>#DIV/0!</v>
      </c>
      <c r="N370" s="8" t="e">
        <f t="shared" si="52"/>
        <v>#DIV/0!</v>
      </c>
      <c r="O370" s="8" t="e">
        <f t="shared" si="53"/>
        <v>#DIV/0!</v>
      </c>
    </row>
    <row r="371" spans="1:15" x14ac:dyDescent="0.25">
      <c r="A371" s="2"/>
      <c r="B371" s="2"/>
      <c r="C371" s="2"/>
      <c r="D371" s="2"/>
      <c r="E371" s="2"/>
      <c r="G371" s="3" t="e">
        <f t="shared" si="45"/>
        <v>#NUM!</v>
      </c>
      <c r="H371" s="7">
        <f t="shared" si="46"/>
        <v>0</v>
      </c>
      <c r="I371" s="7" t="e">
        <f t="shared" si="47"/>
        <v>#DIV/0!</v>
      </c>
      <c r="J371" s="7">
        <f t="shared" si="48"/>
        <v>0</v>
      </c>
      <c r="K371" s="7" t="e">
        <f t="shared" si="49"/>
        <v>#DIV/0!</v>
      </c>
      <c r="L371" s="8" t="e">
        <f t="shared" si="50"/>
        <v>#DIV/0!</v>
      </c>
      <c r="M371" s="4" t="e">
        <f t="shared" si="51"/>
        <v>#DIV/0!</v>
      </c>
      <c r="N371" s="8" t="e">
        <f t="shared" si="52"/>
        <v>#DIV/0!</v>
      </c>
      <c r="O371" s="8" t="e">
        <f t="shared" si="53"/>
        <v>#DIV/0!</v>
      </c>
    </row>
    <row r="372" spans="1:15" x14ac:dyDescent="0.25">
      <c r="A372" s="2"/>
      <c r="B372" s="2"/>
      <c r="C372" s="2"/>
      <c r="D372" s="2"/>
      <c r="E372" s="2"/>
      <c r="G372" s="3" t="e">
        <f t="shared" si="45"/>
        <v>#NUM!</v>
      </c>
      <c r="H372" s="7">
        <f t="shared" si="46"/>
        <v>0</v>
      </c>
      <c r="I372" s="7" t="e">
        <f t="shared" si="47"/>
        <v>#DIV/0!</v>
      </c>
      <c r="J372" s="7">
        <f t="shared" si="48"/>
        <v>0</v>
      </c>
      <c r="K372" s="7" t="e">
        <f t="shared" si="49"/>
        <v>#DIV/0!</v>
      </c>
      <c r="L372" s="8" t="e">
        <f t="shared" si="50"/>
        <v>#DIV/0!</v>
      </c>
      <c r="M372" s="4" t="e">
        <f t="shared" si="51"/>
        <v>#DIV/0!</v>
      </c>
      <c r="N372" s="8" t="e">
        <f t="shared" si="52"/>
        <v>#DIV/0!</v>
      </c>
      <c r="O372" s="8" t="e">
        <f t="shared" si="53"/>
        <v>#DIV/0!</v>
      </c>
    </row>
    <row r="373" spans="1:15" x14ac:dyDescent="0.25">
      <c r="A373" s="2"/>
      <c r="B373" s="2"/>
      <c r="C373" s="2"/>
      <c r="D373" s="2"/>
      <c r="E373" s="2"/>
      <c r="G373" s="3" t="e">
        <f t="shared" si="45"/>
        <v>#NUM!</v>
      </c>
      <c r="H373" s="7">
        <f t="shared" si="46"/>
        <v>0</v>
      </c>
      <c r="I373" s="7" t="e">
        <f t="shared" si="47"/>
        <v>#DIV/0!</v>
      </c>
      <c r="J373" s="7">
        <f t="shared" si="48"/>
        <v>0</v>
      </c>
      <c r="K373" s="7" t="e">
        <f t="shared" si="49"/>
        <v>#DIV/0!</v>
      </c>
      <c r="L373" s="8" t="e">
        <f t="shared" si="50"/>
        <v>#DIV/0!</v>
      </c>
      <c r="M373" s="4" t="e">
        <f t="shared" si="51"/>
        <v>#DIV/0!</v>
      </c>
      <c r="N373" s="8" t="e">
        <f t="shared" si="52"/>
        <v>#DIV/0!</v>
      </c>
      <c r="O373" s="8" t="e">
        <f t="shared" si="53"/>
        <v>#DIV/0!</v>
      </c>
    </row>
    <row r="374" spans="1:15" x14ac:dyDescent="0.25">
      <c r="A374" s="2"/>
      <c r="B374" s="2"/>
      <c r="C374" s="2"/>
      <c r="D374" s="2"/>
      <c r="E374" s="2"/>
      <c r="G374" s="3" t="e">
        <f t="shared" si="45"/>
        <v>#NUM!</v>
      </c>
      <c r="H374" s="7">
        <f t="shared" si="46"/>
        <v>0</v>
      </c>
      <c r="I374" s="7" t="e">
        <f t="shared" si="47"/>
        <v>#DIV/0!</v>
      </c>
      <c r="J374" s="7">
        <f t="shared" si="48"/>
        <v>0</v>
      </c>
      <c r="K374" s="7" t="e">
        <f t="shared" si="49"/>
        <v>#DIV/0!</v>
      </c>
      <c r="L374" s="8" t="e">
        <f t="shared" si="50"/>
        <v>#DIV/0!</v>
      </c>
      <c r="M374" s="4" t="e">
        <f t="shared" si="51"/>
        <v>#DIV/0!</v>
      </c>
      <c r="N374" s="8" t="e">
        <f t="shared" si="52"/>
        <v>#DIV/0!</v>
      </c>
      <c r="O374" s="8" t="e">
        <f t="shared" si="53"/>
        <v>#DIV/0!</v>
      </c>
    </row>
    <row r="375" spans="1:15" x14ac:dyDescent="0.25">
      <c r="A375" s="2"/>
      <c r="B375" s="2"/>
      <c r="C375" s="2"/>
      <c r="D375" s="2"/>
      <c r="E375" s="2"/>
      <c r="G375" s="3" t="e">
        <f t="shared" si="45"/>
        <v>#NUM!</v>
      </c>
      <c r="H375" s="7">
        <f t="shared" si="46"/>
        <v>0</v>
      </c>
      <c r="I375" s="7" t="e">
        <f t="shared" si="47"/>
        <v>#DIV/0!</v>
      </c>
      <c r="J375" s="7">
        <f t="shared" si="48"/>
        <v>0</v>
      </c>
      <c r="K375" s="7" t="e">
        <f t="shared" si="49"/>
        <v>#DIV/0!</v>
      </c>
      <c r="L375" s="8" t="e">
        <f t="shared" si="50"/>
        <v>#DIV/0!</v>
      </c>
      <c r="M375" s="4" t="e">
        <f t="shared" si="51"/>
        <v>#DIV/0!</v>
      </c>
      <c r="N375" s="8" t="e">
        <f t="shared" si="52"/>
        <v>#DIV/0!</v>
      </c>
      <c r="O375" s="8" t="e">
        <f t="shared" si="53"/>
        <v>#DIV/0!</v>
      </c>
    </row>
    <row r="376" spans="1:15" x14ac:dyDescent="0.25">
      <c r="A376" s="2"/>
      <c r="B376" s="2"/>
      <c r="C376" s="2"/>
      <c r="D376" s="2"/>
      <c r="E376" s="2"/>
      <c r="G376" s="3" t="e">
        <f t="shared" si="45"/>
        <v>#NUM!</v>
      </c>
      <c r="H376" s="7">
        <f t="shared" si="46"/>
        <v>0</v>
      </c>
      <c r="I376" s="7" t="e">
        <f t="shared" si="47"/>
        <v>#DIV/0!</v>
      </c>
      <c r="J376" s="7">
        <f t="shared" si="48"/>
        <v>0</v>
      </c>
      <c r="K376" s="7" t="e">
        <f t="shared" si="49"/>
        <v>#DIV/0!</v>
      </c>
      <c r="L376" s="8" t="e">
        <f t="shared" si="50"/>
        <v>#DIV/0!</v>
      </c>
      <c r="M376" s="4" t="e">
        <f t="shared" si="51"/>
        <v>#DIV/0!</v>
      </c>
      <c r="N376" s="8" t="e">
        <f t="shared" si="52"/>
        <v>#DIV/0!</v>
      </c>
      <c r="O376" s="8" t="e">
        <f t="shared" si="53"/>
        <v>#DIV/0!</v>
      </c>
    </row>
    <row r="377" spans="1:15" x14ac:dyDescent="0.25">
      <c r="A377" s="2"/>
      <c r="B377" s="2"/>
      <c r="C377" s="2"/>
      <c r="D377" s="2"/>
      <c r="E377" s="2"/>
      <c r="G377" s="3" t="e">
        <f t="shared" si="45"/>
        <v>#NUM!</v>
      </c>
      <c r="H377" s="7">
        <f t="shared" si="46"/>
        <v>0</v>
      </c>
      <c r="I377" s="7" t="e">
        <f t="shared" si="47"/>
        <v>#DIV/0!</v>
      </c>
      <c r="J377" s="7">
        <f t="shared" si="48"/>
        <v>0</v>
      </c>
      <c r="K377" s="7" t="e">
        <f t="shared" si="49"/>
        <v>#DIV/0!</v>
      </c>
      <c r="L377" s="8" t="e">
        <f t="shared" si="50"/>
        <v>#DIV/0!</v>
      </c>
      <c r="M377" s="4" t="e">
        <f t="shared" si="51"/>
        <v>#DIV/0!</v>
      </c>
      <c r="N377" s="8" t="e">
        <f t="shared" si="52"/>
        <v>#DIV/0!</v>
      </c>
      <c r="O377" s="8" t="e">
        <f t="shared" si="53"/>
        <v>#DIV/0!</v>
      </c>
    </row>
    <row r="378" spans="1:15" x14ac:dyDescent="0.25">
      <c r="A378" s="2"/>
      <c r="B378" s="2"/>
      <c r="C378" s="2"/>
      <c r="D378" s="2"/>
      <c r="E378" s="2"/>
      <c r="G378" s="3" t="e">
        <f t="shared" si="45"/>
        <v>#NUM!</v>
      </c>
      <c r="H378" s="7">
        <f t="shared" si="46"/>
        <v>0</v>
      </c>
      <c r="I378" s="7" t="e">
        <f t="shared" si="47"/>
        <v>#DIV/0!</v>
      </c>
      <c r="J378" s="7">
        <f t="shared" si="48"/>
        <v>0</v>
      </c>
      <c r="K378" s="7" t="e">
        <f t="shared" si="49"/>
        <v>#DIV/0!</v>
      </c>
      <c r="L378" s="8" t="e">
        <f t="shared" si="50"/>
        <v>#DIV/0!</v>
      </c>
      <c r="M378" s="4" t="e">
        <f t="shared" si="51"/>
        <v>#DIV/0!</v>
      </c>
      <c r="N378" s="8" t="e">
        <f t="shared" si="52"/>
        <v>#DIV/0!</v>
      </c>
      <c r="O378" s="8" t="e">
        <f t="shared" si="53"/>
        <v>#DIV/0!</v>
      </c>
    </row>
    <row r="379" spans="1:15" x14ac:dyDescent="0.25">
      <c r="A379" s="2"/>
      <c r="B379" s="2"/>
      <c r="C379" s="2"/>
      <c r="D379" s="2"/>
      <c r="E379" s="2"/>
      <c r="G379" s="3" t="e">
        <f t="shared" si="45"/>
        <v>#NUM!</v>
      </c>
      <c r="H379" s="7">
        <f t="shared" si="46"/>
        <v>0</v>
      </c>
      <c r="I379" s="7" t="e">
        <f t="shared" si="47"/>
        <v>#DIV/0!</v>
      </c>
      <c r="J379" s="7">
        <f t="shared" si="48"/>
        <v>0</v>
      </c>
      <c r="K379" s="7" t="e">
        <f t="shared" si="49"/>
        <v>#DIV/0!</v>
      </c>
      <c r="L379" s="8" t="e">
        <f t="shared" si="50"/>
        <v>#DIV/0!</v>
      </c>
      <c r="M379" s="4" t="e">
        <f t="shared" si="51"/>
        <v>#DIV/0!</v>
      </c>
      <c r="N379" s="8" t="e">
        <f t="shared" si="52"/>
        <v>#DIV/0!</v>
      </c>
      <c r="O379" s="8" t="e">
        <f t="shared" si="53"/>
        <v>#DIV/0!</v>
      </c>
    </row>
    <row r="380" spans="1:15" x14ac:dyDescent="0.25">
      <c r="A380" s="2"/>
      <c r="B380" s="2"/>
      <c r="C380" s="2"/>
      <c r="D380" s="2"/>
      <c r="E380" s="2"/>
      <c r="G380" s="3" t="e">
        <f t="shared" si="45"/>
        <v>#NUM!</v>
      </c>
      <c r="H380" s="7">
        <f t="shared" si="46"/>
        <v>0</v>
      </c>
      <c r="I380" s="7" t="e">
        <f t="shared" si="47"/>
        <v>#DIV/0!</v>
      </c>
      <c r="J380" s="7">
        <f t="shared" si="48"/>
        <v>0</v>
      </c>
      <c r="K380" s="7" t="e">
        <f t="shared" si="49"/>
        <v>#DIV/0!</v>
      </c>
      <c r="L380" s="8" t="e">
        <f t="shared" si="50"/>
        <v>#DIV/0!</v>
      </c>
      <c r="M380" s="4" t="e">
        <f t="shared" si="51"/>
        <v>#DIV/0!</v>
      </c>
      <c r="N380" s="8" t="e">
        <f t="shared" si="52"/>
        <v>#DIV/0!</v>
      </c>
      <c r="O380" s="8" t="e">
        <f t="shared" si="53"/>
        <v>#DIV/0!</v>
      </c>
    </row>
    <row r="381" spans="1:15" x14ac:dyDescent="0.25">
      <c r="A381" s="2"/>
      <c r="B381" s="2"/>
      <c r="C381" s="2"/>
      <c r="D381" s="2"/>
      <c r="E381" s="2"/>
      <c r="G381" s="3" t="e">
        <f t="shared" si="45"/>
        <v>#NUM!</v>
      </c>
      <c r="H381" s="7">
        <f t="shared" si="46"/>
        <v>0</v>
      </c>
      <c r="I381" s="7" t="e">
        <f t="shared" si="47"/>
        <v>#DIV/0!</v>
      </c>
      <c r="J381" s="7">
        <f t="shared" si="48"/>
        <v>0</v>
      </c>
      <c r="K381" s="7" t="e">
        <f t="shared" si="49"/>
        <v>#DIV/0!</v>
      </c>
      <c r="L381" s="8" t="e">
        <f t="shared" si="50"/>
        <v>#DIV/0!</v>
      </c>
      <c r="M381" s="4" t="e">
        <f t="shared" si="51"/>
        <v>#DIV/0!</v>
      </c>
      <c r="N381" s="8" t="e">
        <f t="shared" si="52"/>
        <v>#DIV/0!</v>
      </c>
      <c r="O381" s="8" t="e">
        <f t="shared" si="53"/>
        <v>#DIV/0!</v>
      </c>
    </row>
    <row r="382" spans="1:15" x14ac:dyDescent="0.25">
      <c r="A382" s="2"/>
      <c r="B382" s="2"/>
      <c r="C382" s="2"/>
      <c r="D382" s="2"/>
      <c r="E382" s="2"/>
      <c r="G382" s="3" t="e">
        <f t="shared" si="45"/>
        <v>#NUM!</v>
      </c>
      <c r="H382" s="7">
        <f t="shared" si="46"/>
        <v>0</v>
      </c>
      <c r="I382" s="7" t="e">
        <f t="shared" si="47"/>
        <v>#DIV/0!</v>
      </c>
      <c r="J382" s="7">
        <f t="shared" si="48"/>
        <v>0</v>
      </c>
      <c r="K382" s="7" t="e">
        <f t="shared" si="49"/>
        <v>#DIV/0!</v>
      </c>
      <c r="L382" s="8" t="e">
        <f t="shared" si="50"/>
        <v>#DIV/0!</v>
      </c>
      <c r="M382" s="4" t="e">
        <f t="shared" si="51"/>
        <v>#DIV/0!</v>
      </c>
      <c r="N382" s="8" t="e">
        <f t="shared" si="52"/>
        <v>#DIV/0!</v>
      </c>
      <c r="O382" s="8" t="e">
        <f t="shared" si="53"/>
        <v>#DIV/0!</v>
      </c>
    </row>
    <row r="383" spans="1:15" x14ac:dyDescent="0.25">
      <c r="A383" s="2"/>
      <c r="B383" s="2"/>
      <c r="C383" s="2"/>
      <c r="D383" s="2"/>
      <c r="E383" s="2"/>
      <c r="G383" s="3" t="e">
        <f t="shared" si="45"/>
        <v>#NUM!</v>
      </c>
      <c r="H383" s="7">
        <f t="shared" si="46"/>
        <v>0</v>
      </c>
      <c r="I383" s="7" t="e">
        <f t="shared" si="47"/>
        <v>#DIV/0!</v>
      </c>
      <c r="J383" s="7">
        <f t="shared" si="48"/>
        <v>0</v>
      </c>
      <c r="K383" s="7" t="e">
        <f t="shared" si="49"/>
        <v>#DIV/0!</v>
      </c>
      <c r="L383" s="8" t="e">
        <f t="shared" si="50"/>
        <v>#DIV/0!</v>
      </c>
      <c r="M383" s="4" t="e">
        <f t="shared" si="51"/>
        <v>#DIV/0!</v>
      </c>
      <c r="N383" s="8" t="e">
        <f t="shared" si="52"/>
        <v>#DIV/0!</v>
      </c>
      <c r="O383" s="8" t="e">
        <f t="shared" si="53"/>
        <v>#DIV/0!</v>
      </c>
    </row>
    <row r="384" spans="1:15" x14ac:dyDescent="0.25">
      <c r="A384" s="2"/>
      <c r="B384" s="2"/>
      <c r="C384" s="2"/>
      <c r="D384" s="2"/>
      <c r="E384" s="2"/>
      <c r="G384" s="3" t="e">
        <f t="shared" si="45"/>
        <v>#NUM!</v>
      </c>
      <c r="H384" s="7">
        <f t="shared" si="46"/>
        <v>0</v>
      </c>
      <c r="I384" s="7" t="e">
        <f t="shared" si="47"/>
        <v>#DIV/0!</v>
      </c>
      <c r="J384" s="7">
        <f t="shared" si="48"/>
        <v>0</v>
      </c>
      <c r="K384" s="7" t="e">
        <f t="shared" si="49"/>
        <v>#DIV/0!</v>
      </c>
      <c r="L384" s="8" t="e">
        <f t="shared" si="50"/>
        <v>#DIV/0!</v>
      </c>
      <c r="M384" s="4" t="e">
        <f t="shared" si="51"/>
        <v>#DIV/0!</v>
      </c>
      <c r="N384" s="8" t="e">
        <f t="shared" si="52"/>
        <v>#DIV/0!</v>
      </c>
      <c r="O384" s="8" t="e">
        <f t="shared" si="53"/>
        <v>#DIV/0!</v>
      </c>
    </row>
    <row r="385" spans="1:15" x14ac:dyDescent="0.25">
      <c r="A385" s="2"/>
      <c r="B385" s="2"/>
      <c r="C385" s="2"/>
      <c r="D385" s="2"/>
      <c r="E385" s="2"/>
      <c r="G385" s="3" t="e">
        <f t="shared" si="45"/>
        <v>#NUM!</v>
      </c>
      <c r="H385" s="7">
        <f t="shared" si="46"/>
        <v>0</v>
      </c>
      <c r="I385" s="7" t="e">
        <f t="shared" si="47"/>
        <v>#DIV/0!</v>
      </c>
      <c r="J385" s="7">
        <f t="shared" si="48"/>
        <v>0</v>
      </c>
      <c r="K385" s="7" t="e">
        <f t="shared" si="49"/>
        <v>#DIV/0!</v>
      </c>
      <c r="L385" s="8" t="e">
        <f t="shared" si="50"/>
        <v>#DIV/0!</v>
      </c>
      <c r="M385" s="4" t="e">
        <f t="shared" si="51"/>
        <v>#DIV/0!</v>
      </c>
      <c r="N385" s="8" t="e">
        <f t="shared" si="52"/>
        <v>#DIV/0!</v>
      </c>
      <c r="O385" s="8" t="e">
        <f t="shared" si="53"/>
        <v>#DIV/0!</v>
      </c>
    </row>
    <row r="386" spans="1:15" x14ac:dyDescent="0.25">
      <c r="A386" s="2"/>
      <c r="B386" s="2"/>
      <c r="C386" s="2"/>
      <c r="D386" s="2"/>
      <c r="E386" s="2"/>
      <c r="G386" s="3" t="e">
        <f t="shared" si="45"/>
        <v>#NUM!</v>
      </c>
      <c r="H386" s="7">
        <f t="shared" si="46"/>
        <v>0</v>
      </c>
      <c r="I386" s="7" t="e">
        <f t="shared" si="47"/>
        <v>#DIV/0!</v>
      </c>
      <c r="J386" s="7">
        <f t="shared" si="48"/>
        <v>0</v>
      </c>
      <c r="K386" s="7" t="e">
        <f t="shared" si="49"/>
        <v>#DIV/0!</v>
      </c>
      <c r="L386" s="8" t="e">
        <f t="shared" si="50"/>
        <v>#DIV/0!</v>
      </c>
      <c r="M386" s="4" t="e">
        <f t="shared" si="51"/>
        <v>#DIV/0!</v>
      </c>
      <c r="N386" s="8" t="e">
        <f t="shared" si="52"/>
        <v>#DIV/0!</v>
      </c>
      <c r="O386" s="8" t="e">
        <f t="shared" si="53"/>
        <v>#DIV/0!</v>
      </c>
    </row>
    <row r="387" spans="1:15" x14ac:dyDescent="0.25">
      <c r="A387" s="2"/>
      <c r="B387" s="2"/>
      <c r="C387" s="2"/>
      <c r="D387" s="2"/>
      <c r="E387" s="2"/>
      <c r="G387" s="3" t="e">
        <f t="shared" si="45"/>
        <v>#NUM!</v>
      </c>
      <c r="H387" s="7">
        <f t="shared" si="46"/>
        <v>0</v>
      </c>
      <c r="I387" s="7" t="e">
        <f t="shared" si="47"/>
        <v>#DIV/0!</v>
      </c>
      <c r="J387" s="7">
        <f t="shared" si="48"/>
        <v>0</v>
      </c>
      <c r="K387" s="7" t="e">
        <f t="shared" si="49"/>
        <v>#DIV/0!</v>
      </c>
      <c r="L387" s="8" t="e">
        <f t="shared" si="50"/>
        <v>#DIV/0!</v>
      </c>
      <c r="M387" s="4" t="e">
        <f t="shared" si="51"/>
        <v>#DIV/0!</v>
      </c>
      <c r="N387" s="8" t="e">
        <f t="shared" si="52"/>
        <v>#DIV/0!</v>
      </c>
      <c r="O387" s="8" t="e">
        <f t="shared" si="53"/>
        <v>#DIV/0!</v>
      </c>
    </row>
    <row r="388" spans="1:15" x14ac:dyDescent="0.25">
      <c r="A388" s="2"/>
      <c r="B388" s="2"/>
      <c r="C388" s="2"/>
      <c r="D388" s="2"/>
      <c r="E388" s="2"/>
      <c r="G388" s="3" t="e">
        <f t="shared" ref="G388:G451" si="54">ROUND(10*LOG10((IMABS(COMPLEX(D388,E388)))^2/(1-(IMABS(COMPLEX(B388,C388)))^2)),2)</f>
        <v>#NUM!</v>
      </c>
      <c r="H388" s="7">
        <f t="shared" ref="H388:H451" si="55">IMABS(COMPLEX(B388,C388))</f>
        <v>0</v>
      </c>
      <c r="I388" s="7" t="e">
        <f t="shared" ref="I388:I451" si="56">IMARGUMENT(COMPLEX(B388,C388))</f>
        <v>#DIV/0!</v>
      </c>
      <c r="J388" s="7">
        <f t="shared" ref="J388:J451" si="57">IMABS(COMPLEX(D388,E388))</f>
        <v>0</v>
      </c>
      <c r="K388" s="7" t="e">
        <f t="shared" ref="K388:K451" si="58">IMARGUMENT(COMPLEX(D388,E388))</f>
        <v>#DIV/0!</v>
      </c>
      <c r="L388" s="8" t="e">
        <f t="shared" ref="L388:L451" si="59">50*(1-H388^2)/(1 + H388^2-(2*H388*COS(I388)))</f>
        <v>#DIV/0!</v>
      </c>
      <c r="M388" s="4" t="e">
        <f t="shared" ref="M388:M451" si="60">2*50*H388*SIN(I388)/(1 + H388^2 - 2*H388*COS(I388))</f>
        <v>#DIV/0!</v>
      </c>
      <c r="N388" s="8" t="e">
        <f t="shared" ref="N388:N451" si="61">IMABS(COMPLEX(L388,M388))</f>
        <v>#DIV/0!</v>
      </c>
      <c r="O388" s="8" t="e">
        <f t="shared" ref="O388:O451" si="62">DEGREES((IMARGUMENT(COMPLEX(L388,M388))))</f>
        <v>#DIV/0!</v>
      </c>
    </row>
    <row r="389" spans="1:15" x14ac:dyDescent="0.25">
      <c r="A389" s="2"/>
      <c r="B389" s="2"/>
      <c r="C389" s="2"/>
      <c r="D389" s="2"/>
      <c r="E389" s="2"/>
      <c r="G389" s="3" t="e">
        <f t="shared" si="54"/>
        <v>#NUM!</v>
      </c>
      <c r="H389" s="7">
        <f t="shared" si="55"/>
        <v>0</v>
      </c>
      <c r="I389" s="7" t="e">
        <f t="shared" si="56"/>
        <v>#DIV/0!</v>
      </c>
      <c r="J389" s="7">
        <f t="shared" si="57"/>
        <v>0</v>
      </c>
      <c r="K389" s="7" t="e">
        <f t="shared" si="58"/>
        <v>#DIV/0!</v>
      </c>
      <c r="L389" s="8" t="e">
        <f t="shared" si="59"/>
        <v>#DIV/0!</v>
      </c>
      <c r="M389" s="4" t="e">
        <f t="shared" si="60"/>
        <v>#DIV/0!</v>
      </c>
      <c r="N389" s="8" t="e">
        <f t="shared" si="61"/>
        <v>#DIV/0!</v>
      </c>
      <c r="O389" s="8" t="e">
        <f t="shared" si="62"/>
        <v>#DIV/0!</v>
      </c>
    </row>
    <row r="390" spans="1:15" x14ac:dyDescent="0.25">
      <c r="A390" s="2"/>
      <c r="B390" s="2"/>
      <c r="C390" s="2"/>
      <c r="D390" s="2"/>
      <c r="E390" s="2"/>
      <c r="G390" s="3" t="e">
        <f t="shared" si="54"/>
        <v>#NUM!</v>
      </c>
      <c r="H390" s="7">
        <f t="shared" si="55"/>
        <v>0</v>
      </c>
      <c r="I390" s="7" t="e">
        <f t="shared" si="56"/>
        <v>#DIV/0!</v>
      </c>
      <c r="J390" s="7">
        <f t="shared" si="57"/>
        <v>0</v>
      </c>
      <c r="K390" s="7" t="e">
        <f t="shared" si="58"/>
        <v>#DIV/0!</v>
      </c>
      <c r="L390" s="8" t="e">
        <f t="shared" si="59"/>
        <v>#DIV/0!</v>
      </c>
      <c r="M390" s="4" t="e">
        <f t="shared" si="60"/>
        <v>#DIV/0!</v>
      </c>
      <c r="N390" s="8" t="e">
        <f t="shared" si="61"/>
        <v>#DIV/0!</v>
      </c>
      <c r="O390" s="8" t="e">
        <f t="shared" si="62"/>
        <v>#DIV/0!</v>
      </c>
    </row>
    <row r="391" spans="1:15" x14ac:dyDescent="0.25">
      <c r="A391" s="2"/>
      <c r="B391" s="2"/>
      <c r="C391" s="2"/>
      <c r="D391" s="2"/>
      <c r="E391" s="2"/>
      <c r="G391" s="3" t="e">
        <f t="shared" si="54"/>
        <v>#NUM!</v>
      </c>
      <c r="H391" s="7">
        <f t="shared" si="55"/>
        <v>0</v>
      </c>
      <c r="I391" s="7" t="e">
        <f t="shared" si="56"/>
        <v>#DIV/0!</v>
      </c>
      <c r="J391" s="7">
        <f t="shared" si="57"/>
        <v>0</v>
      </c>
      <c r="K391" s="7" t="e">
        <f t="shared" si="58"/>
        <v>#DIV/0!</v>
      </c>
      <c r="L391" s="8" t="e">
        <f t="shared" si="59"/>
        <v>#DIV/0!</v>
      </c>
      <c r="M391" s="4" t="e">
        <f t="shared" si="60"/>
        <v>#DIV/0!</v>
      </c>
      <c r="N391" s="8" t="e">
        <f t="shared" si="61"/>
        <v>#DIV/0!</v>
      </c>
      <c r="O391" s="8" t="e">
        <f t="shared" si="62"/>
        <v>#DIV/0!</v>
      </c>
    </row>
    <row r="392" spans="1:15" x14ac:dyDescent="0.25">
      <c r="A392" s="2"/>
      <c r="B392" s="2"/>
      <c r="C392" s="2"/>
      <c r="D392" s="2"/>
      <c r="E392" s="2"/>
      <c r="G392" s="3" t="e">
        <f t="shared" si="54"/>
        <v>#NUM!</v>
      </c>
      <c r="H392" s="7">
        <f t="shared" si="55"/>
        <v>0</v>
      </c>
      <c r="I392" s="7" t="e">
        <f t="shared" si="56"/>
        <v>#DIV/0!</v>
      </c>
      <c r="J392" s="7">
        <f t="shared" si="57"/>
        <v>0</v>
      </c>
      <c r="K392" s="7" t="e">
        <f t="shared" si="58"/>
        <v>#DIV/0!</v>
      </c>
      <c r="L392" s="8" t="e">
        <f t="shared" si="59"/>
        <v>#DIV/0!</v>
      </c>
      <c r="M392" s="4" t="e">
        <f t="shared" si="60"/>
        <v>#DIV/0!</v>
      </c>
      <c r="N392" s="8" t="e">
        <f t="shared" si="61"/>
        <v>#DIV/0!</v>
      </c>
      <c r="O392" s="8" t="e">
        <f t="shared" si="62"/>
        <v>#DIV/0!</v>
      </c>
    </row>
    <row r="393" spans="1:15" x14ac:dyDescent="0.25">
      <c r="A393" s="2"/>
      <c r="B393" s="2"/>
      <c r="C393" s="2"/>
      <c r="D393" s="2"/>
      <c r="E393" s="2"/>
      <c r="G393" s="3" t="e">
        <f t="shared" si="54"/>
        <v>#NUM!</v>
      </c>
      <c r="H393" s="7">
        <f t="shared" si="55"/>
        <v>0</v>
      </c>
      <c r="I393" s="7" t="e">
        <f t="shared" si="56"/>
        <v>#DIV/0!</v>
      </c>
      <c r="J393" s="7">
        <f t="shared" si="57"/>
        <v>0</v>
      </c>
      <c r="K393" s="7" t="e">
        <f t="shared" si="58"/>
        <v>#DIV/0!</v>
      </c>
      <c r="L393" s="8" t="e">
        <f t="shared" si="59"/>
        <v>#DIV/0!</v>
      </c>
      <c r="M393" s="4" t="e">
        <f t="shared" si="60"/>
        <v>#DIV/0!</v>
      </c>
      <c r="N393" s="8" t="e">
        <f t="shared" si="61"/>
        <v>#DIV/0!</v>
      </c>
      <c r="O393" s="8" t="e">
        <f t="shared" si="62"/>
        <v>#DIV/0!</v>
      </c>
    </row>
    <row r="394" spans="1:15" x14ac:dyDescent="0.25">
      <c r="A394" s="2"/>
      <c r="B394" s="2"/>
      <c r="C394" s="2"/>
      <c r="D394" s="2"/>
      <c r="E394" s="2"/>
      <c r="G394" s="3" t="e">
        <f t="shared" si="54"/>
        <v>#NUM!</v>
      </c>
      <c r="H394" s="7">
        <f t="shared" si="55"/>
        <v>0</v>
      </c>
      <c r="I394" s="7" t="e">
        <f t="shared" si="56"/>
        <v>#DIV/0!</v>
      </c>
      <c r="J394" s="7">
        <f t="shared" si="57"/>
        <v>0</v>
      </c>
      <c r="K394" s="7" t="e">
        <f t="shared" si="58"/>
        <v>#DIV/0!</v>
      </c>
      <c r="L394" s="8" t="e">
        <f t="shared" si="59"/>
        <v>#DIV/0!</v>
      </c>
      <c r="M394" s="4" t="e">
        <f t="shared" si="60"/>
        <v>#DIV/0!</v>
      </c>
      <c r="N394" s="8" t="e">
        <f t="shared" si="61"/>
        <v>#DIV/0!</v>
      </c>
      <c r="O394" s="8" t="e">
        <f t="shared" si="62"/>
        <v>#DIV/0!</v>
      </c>
    </row>
    <row r="395" spans="1:15" x14ac:dyDescent="0.25">
      <c r="A395" s="2"/>
      <c r="B395" s="2"/>
      <c r="C395" s="2"/>
      <c r="D395" s="2"/>
      <c r="E395" s="2"/>
      <c r="G395" s="3" t="e">
        <f t="shared" si="54"/>
        <v>#NUM!</v>
      </c>
      <c r="H395" s="7">
        <f t="shared" si="55"/>
        <v>0</v>
      </c>
      <c r="I395" s="7" t="e">
        <f t="shared" si="56"/>
        <v>#DIV/0!</v>
      </c>
      <c r="J395" s="7">
        <f t="shared" si="57"/>
        <v>0</v>
      </c>
      <c r="K395" s="7" t="e">
        <f t="shared" si="58"/>
        <v>#DIV/0!</v>
      </c>
      <c r="L395" s="8" t="e">
        <f t="shared" si="59"/>
        <v>#DIV/0!</v>
      </c>
      <c r="M395" s="4" t="e">
        <f t="shared" si="60"/>
        <v>#DIV/0!</v>
      </c>
      <c r="N395" s="8" t="e">
        <f t="shared" si="61"/>
        <v>#DIV/0!</v>
      </c>
      <c r="O395" s="8" t="e">
        <f t="shared" si="62"/>
        <v>#DIV/0!</v>
      </c>
    </row>
    <row r="396" spans="1:15" x14ac:dyDescent="0.25">
      <c r="A396" s="2"/>
      <c r="B396" s="2"/>
      <c r="C396" s="2"/>
      <c r="D396" s="2"/>
      <c r="E396" s="2"/>
      <c r="G396" s="3" t="e">
        <f t="shared" si="54"/>
        <v>#NUM!</v>
      </c>
      <c r="H396" s="7">
        <f t="shared" si="55"/>
        <v>0</v>
      </c>
      <c r="I396" s="7" t="e">
        <f t="shared" si="56"/>
        <v>#DIV/0!</v>
      </c>
      <c r="J396" s="7">
        <f t="shared" si="57"/>
        <v>0</v>
      </c>
      <c r="K396" s="7" t="e">
        <f t="shared" si="58"/>
        <v>#DIV/0!</v>
      </c>
      <c r="L396" s="8" t="e">
        <f t="shared" si="59"/>
        <v>#DIV/0!</v>
      </c>
      <c r="M396" s="4" t="e">
        <f t="shared" si="60"/>
        <v>#DIV/0!</v>
      </c>
      <c r="N396" s="8" t="e">
        <f t="shared" si="61"/>
        <v>#DIV/0!</v>
      </c>
      <c r="O396" s="8" t="e">
        <f t="shared" si="62"/>
        <v>#DIV/0!</v>
      </c>
    </row>
    <row r="397" spans="1:15" x14ac:dyDescent="0.25">
      <c r="A397" s="2"/>
      <c r="B397" s="2"/>
      <c r="C397" s="2"/>
      <c r="D397" s="2"/>
      <c r="E397" s="2"/>
      <c r="G397" s="3" t="e">
        <f t="shared" si="54"/>
        <v>#NUM!</v>
      </c>
      <c r="H397" s="7">
        <f t="shared" si="55"/>
        <v>0</v>
      </c>
      <c r="I397" s="7" t="e">
        <f t="shared" si="56"/>
        <v>#DIV/0!</v>
      </c>
      <c r="J397" s="7">
        <f t="shared" si="57"/>
        <v>0</v>
      </c>
      <c r="K397" s="7" t="e">
        <f t="shared" si="58"/>
        <v>#DIV/0!</v>
      </c>
      <c r="L397" s="8" t="e">
        <f t="shared" si="59"/>
        <v>#DIV/0!</v>
      </c>
      <c r="M397" s="4" t="e">
        <f t="shared" si="60"/>
        <v>#DIV/0!</v>
      </c>
      <c r="N397" s="8" t="e">
        <f t="shared" si="61"/>
        <v>#DIV/0!</v>
      </c>
      <c r="O397" s="8" t="e">
        <f t="shared" si="62"/>
        <v>#DIV/0!</v>
      </c>
    </row>
    <row r="398" spans="1:15" x14ac:dyDescent="0.25">
      <c r="A398" s="2"/>
      <c r="B398" s="2"/>
      <c r="C398" s="2"/>
      <c r="D398" s="2"/>
      <c r="E398" s="2"/>
      <c r="G398" s="3" t="e">
        <f t="shared" si="54"/>
        <v>#NUM!</v>
      </c>
      <c r="H398" s="7">
        <f t="shared" si="55"/>
        <v>0</v>
      </c>
      <c r="I398" s="7" t="e">
        <f t="shared" si="56"/>
        <v>#DIV/0!</v>
      </c>
      <c r="J398" s="7">
        <f t="shared" si="57"/>
        <v>0</v>
      </c>
      <c r="K398" s="7" t="e">
        <f t="shared" si="58"/>
        <v>#DIV/0!</v>
      </c>
      <c r="L398" s="8" t="e">
        <f t="shared" si="59"/>
        <v>#DIV/0!</v>
      </c>
      <c r="M398" s="4" t="e">
        <f t="shared" si="60"/>
        <v>#DIV/0!</v>
      </c>
      <c r="N398" s="8" t="e">
        <f t="shared" si="61"/>
        <v>#DIV/0!</v>
      </c>
      <c r="O398" s="8" t="e">
        <f t="shared" si="62"/>
        <v>#DIV/0!</v>
      </c>
    </row>
    <row r="399" spans="1:15" x14ac:dyDescent="0.25">
      <c r="A399" s="2"/>
      <c r="B399" s="2"/>
      <c r="C399" s="2"/>
      <c r="D399" s="2"/>
      <c r="E399" s="2"/>
      <c r="G399" s="3" t="e">
        <f t="shared" si="54"/>
        <v>#NUM!</v>
      </c>
      <c r="H399" s="7">
        <f t="shared" si="55"/>
        <v>0</v>
      </c>
      <c r="I399" s="7" t="e">
        <f t="shared" si="56"/>
        <v>#DIV/0!</v>
      </c>
      <c r="J399" s="7">
        <f t="shared" si="57"/>
        <v>0</v>
      </c>
      <c r="K399" s="7" t="e">
        <f t="shared" si="58"/>
        <v>#DIV/0!</v>
      </c>
      <c r="L399" s="8" t="e">
        <f t="shared" si="59"/>
        <v>#DIV/0!</v>
      </c>
      <c r="M399" s="4" t="e">
        <f t="shared" si="60"/>
        <v>#DIV/0!</v>
      </c>
      <c r="N399" s="8" t="e">
        <f t="shared" si="61"/>
        <v>#DIV/0!</v>
      </c>
      <c r="O399" s="8" t="e">
        <f t="shared" si="62"/>
        <v>#DIV/0!</v>
      </c>
    </row>
    <row r="400" spans="1:15" x14ac:dyDescent="0.25">
      <c r="A400" s="2"/>
      <c r="B400" s="2"/>
      <c r="C400" s="2"/>
      <c r="D400" s="2"/>
      <c r="E400" s="2"/>
      <c r="G400" s="3" t="e">
        <f t="shared" si="54"/>
        <v>#NUM!</v>
      </c>
      <c r="H400" s="7">
        <f t="shared" si="55"/>
        <v>0</v>
      </c>
      <c r="I400" s="7" t="e">
        <f t="shared" si="56"/>
        <v>#DIV/0!</v>
      </c>
      <c r="J400" s="7">
        <f t="shared" si="57"/>
        <v>0</v>
      </c>
      <c r="K400" s="7" t="e">
        <f t="shared" si="58"/>
        <v>#DIV/0!</v>
      </c>
      <c r="L400" s="8" t="e">
        <f t="shared" si="59"/>
        <v>#DIV/0!</v>
      </c>
      <c r="M400" s="4" t="e">
        <f t="shared" si="60"/>
        <v>#DIV/0!</v>
      </c>
      <c r="N400" s="8" t="e">
        <f t="shared" si="61"/>
        <v>#DIV/0!</v>
      </c>
      <c r="O400" s="8" t="e">
        <f t="shared" si="62"/>
        <v>#DIV/0!</v>
      </c>
    </row>
    <row r="401" spans="1:15" x14ac:dyDescent="0.25">
      <c r="A401" s="2"/>
      <c r="B401" s="2"/>
      <c r="C401" s="2"/>
      <c r="D401" s="2"/>
      <c r="E401" s="2"/>
      <c r="G401" s="3" t="e">
        <f t="shared" si="54"/>
        <v>#NUM!</v>
      </c>
      <c r="H401" s="7">
        <f t="shared" si="55"/>
        <v>0</v>
      </c>
      <c r="I401" s="7" t="e">
        <f t="shared" si="56"/>
        <v>#DIV/0!</v>
      </c>
      <c r="J401" s="7">
        <f t="shared" si="57"/>
        <v>0</v>
      </c>
      <c r="K401" s="7" t="e">
        <f t="shared" si="58"/>
        <v>#DIV/0!</v>
      </c>
      <c r="L401" s="8" t="e">
        <f t="shared" si="59"/>
        <v>#DIV/0!</v>
      </c>
      <c r="M401" s="4" t="e">
        <f t="shared" si="60"/>
        <v>#DIV/0!</v>
      </c>
      <c r="N401" s="8" t="e">
        <f t="shared" si="61"/>
        <v>#DIV/0!</v>
      </c>
      <c r="O401" s="8" t="e">
        <f t="shared" si="62"/>
        <v>#DIV/0!</v>
      </c>
    </row>
    <row r="402" spans="1:15" x14ac:dyDescent="0.25">
      <c r="A402" s="2"/>
      <c r="B402" s="2"/>
      <c r="C402" s="2"/>
      <c r="D402" s="2"/>
      <c r="E402" s="2"/>
      <c r="G402" s="3" t="e">
        <f t="shared" si="54"/>
        <v>#NUM!</v>
      </c>
      <c r="H402" s="7">
        <f t="shared" si="55"/>
        <v>0</v>
      </c>
      <c r="I402" s="7" t="e">
        <f t="shared" si="56"/>
        <v>#DIV/0!</v>
      </c>
      <c r="J402" s="7">
        <f t="shared" si="57"/>
        <v>0</v>
      </c>
      <c r="K402" s="7" t="e">
        <f t="shared" si="58"/>
        <v>#DIV/0!</v>
      </c>
      <c r="L402" s="8" t="e">
        <f t="shared" si="59"/>
        <v>#DIV/0!</v>
      </c>
      <c r="M402" s="4" t="e">
        <f t="shared" si="60"/>
        <v>#DIV/0!</v>
      </c>
      <c r="N402" s="8" t="e">
        <f t="shared" si="61"/>
        <v>#DIV/0!</v>
      </c>
      <c r="O402" s="8" t="e">
        <f t="shared" si="62"/>
        <v>#DIV/0!</v>
      </c>
    </row>
    <row r="403" spans="1:15" x14ac:dyDescent="0.25">
      <c r="A403" s="2"/>
      <c r="B403" s="2"/>
      <c r="C403" s="2"/>
      <c r="D403" s="2"/>
      <c r="E403" s="2"/>
      <c r="G403" s="3" t="e">
        <f t="shared" si="54"/>
        <v>#NUM!</v>
      </c>
      <c r="H403" s="7">
        <f t="shared" si="55"/>
        <v>0</v>
      </c>
      <c r="I403" s="7" t="e">
        <f t="shared" si="56"/>
        <v>#DIV/0!</v>
      </c>
      <c r="J403" s="7">
        <f t="shared" si="57"/>
        <v>0</v>
      </c>
      <c r="K403" s="7" t="e">
        <f t="shared" si="58"/>
        <v>#DIV/0!</v>
      </c>
      <c r="L403" s="8" t="e">
        <f t="shared" si="59"/>
        <v>#DIV/0!</v>
      </c>
      <c r="M403" s="4" t="e">
        <f t="shared" si="60"/>
        <v>#DIV/0!</v>
      </c>
      <c r="N403" s="8" t="e">
        <f t="shared" si="61"/>
        <v>#DIV/0!</v>
      </c>
      <c r="O403" s="8" t="e">
        <f t="shared" si="62"/>
        <v>#DIV/0!</v>
      </c>
    </row>
    <row r="404" spans="1:15" x14ac:dyDescent="0.25">
      <c r="A404" s="2"/>
      <c r="B404" s="2"/>
      <c r="C404" s="2"/>
      <c r="D404" s="2"/>
      <c r="E404" s="2"/>
      <c r="G404" s="3" t="e">
        <f t="shared" si="54"/>
        <v>#NUM!</v>
      </c>
      <c r="H404" s="7">
        <f t="shared" si="55"/>
        <v>0</v>
      </c>
      <c r="I404" s="7" t="e">
        <f t="shared" si="56"/>
        <v>#DIV/0!</v>
      </c>
      <c r="J404" s="7">
        <f t="shared" si="57"/>
        <v>0</v>
      </c>
      <c r="K404" s="7" t="e">
        <f t="shared" si="58"/>
        <v>#DIV/0!</v>
      </c>
      <c r="L404" s="8" t="e">
        <f t="shared" si="59"/>
        <v>#DIV/0!</v>
      </c>
      <c r="M404" s="4" t="e">
        <f t="shared" si="60"/>
        <v>#DIV/0!</v>
      </c>
      <c r="N404" s="8" t="e">
        <f t="shared" si="61"/>
        <v>#DIV/0!</v>
      </c>
      <c r="O404" s="8" t="e">
        <f t="shared" si="62"/>
        <v>#DIV/0!</v>
      </c>
    </row>
    <row r="405" spans="1:15" x14ac:dyDescent="0.25">
      <c r="A405" s="2"/>
      <c r="B405" s="2"/>
      <c r="C405" s="2"/>
      <c r="D405" s="2"/>
      <c r="E405" s="2"/>
      <c r="G405" s="3" t="e">
        <f t="shared" si="54"/>
        <v>#NUM!</v>
      </c>
      <c r="H405" s="7">
        <f t="shared" si="55"/>
        <v>0</v>
      </c>
      <c r="I405" s="7" t="e">
        <f t="shared" si="56"/>
        <v>#DIV/0!</v>
      </c>
      <c r="J405" s="7">
        <f t="shared" si="57"/>
        <v>0</v>
      </c>
      <c r="K405" s="7" t="e">
        <f t="shared" si="58"/>
        <v>#DIV/0!</v>
      </c>
      <c r="L405" s="8" t="e">
        <f t="shared" si="59"/>
        <v>#DIV/0!</v>
      </c>
      <c r="M405" s="4" t="e">
        <f t="shared" si="60"/>
        <v>#DIV/0!</v>
      </c>
      <c r="N405" s="8" t="e">
        <f t="shared" si="61"/>
        <v>#DIV/0!</v>
      </c>
      <c r="O405" s="8" t="e">
        <f t="shared" si="62"/>
        <v>#DIV/0!</v>
      </c>
    </row>
    <row r="406" spans="1:15" x14ac:dyDescent="0.25">
      <c r="A406" s="2"/>
      <c r="B406" s="2"/>
      <c r="C406" s="2"/>
      <c r="D406" s="2"/>
      <c r="E406" s="2"/>
      <c r="G406" s="3" t="e">
        <f t="shared" si="54"/>
        <v>#NUM!</v>
      </c>
      <c r="H406" s="7">
        <f t="shared" si="55"/>
        <v>0</v>
      </c>
      <c r="I406" s="7" t="e">
        <f t="shared" si="56"/>
        <v>#DIV/0!</v>
      </c>
      <c r="J406" s="7">
        <f t="shared" si="57"/>
        <v>0</v>
      </c>
      <c r="K406" s="7" t="e">
        <f t="shared" si="58"/>
        <v>#DIV/0!</v>
      </c>
      <c r="L406" s="8" t="e">
        <f t="shared" si="59"/>
        <v>#DIV/0!</v>
      </c>
      <c r="M406" s="4" t="e">
        <f t="shared" si="60"/>
        <v>#DIV/0!</v>
      </c>
      <c r="N406" s="8" t="e">
        <f t="shared" si="61"/>
        <v>#DIV/0!</v>
      </c>
      <c r="O406" s="8" t="e">
        <f t="shared" si="62"/>
        <v>#DIV/0!</v>
      </c>
    </row>
    <row r="407" spans="1:15" x14ac:dyDescent="0.25">
      <c r="A407" s="2"/>
      <c r="B407" s="2"/>
      <c r="C407" s="2"/>
      <c r="D407" s="2"/>
      <c r="E407" s="2"/>
      <c r="G407" s="3" t="e">
        <f t="shared" si="54"/>
        <v>#NUM!</v>
      </c>
      <c r="H407" s="7">
        <f t="shared" si="55"/>
        <v>0</v>
      </c>
      <c r="I407" s="7" t="e">
        <f t="shared" si="56"/>
        <v>#DIV/0!</v>
      </c>
      <c r="J407" s="7">
        <f t="shared" si="57"/>
        <v>0</v>
      </c>
      <c r="K407" s="7" t="e">
        <f t="shared" si="58"/>
        <v>#DIV/0!</v>
      </c>
      <c r="L407" s="8" t="e">
        <f t="shared" si="59"/>
        <v>#DIV/0!</v>
      </c>
      <c r="M407" s="4" t="e">
        <f t="shared" si="60"/>
        <v>#DIV/0!</v>
      </c>
      <c r="N407" s="8" t="e">
        <f t="shared" si="61"/>
        <v>#DIV/0!</v>
      </c>
      <c r="O407" s="8" t="e">
        <f t="shared" si="62"/>
        <v>#DIV/0!</v>
      </c>
    </row>
    <row r="408" spans="1:15" x14ac:dyDescent="0.25">
      <c r="A408" s="2"/>
      <c r="B408" s="2"/>
      <c r="C408" s="2"/>
      <c r="D408" s="2"/>
      <c r="E408" s="2"/>
      <c r="G408" s="3" t="e">
        <f t="shared" si="54"/>
        <v>#NUM!</v>
      </c>
      <c r="H408" s="7">
        <f t="shared" si="55"/>
        <v>0</v>
      </c>
      <c r="I408" s="7" t="e">
        <f t="shared" si="56"/>
        <v>#DIV/0!</v>
      </c>
      <c r="J408" s="7">
        <f t="shared" si="57"/>
        <v>0</v>
      </c>
      <c r="K408" s="7" t="e">
        <f t="shared" si="58"/>
        <v>#DIV/0!</v>
      </c>
      <c r="L408" s="8" t="e">
        <f t="shared" si="59"/>
        <v>#DIV/0!</v>
      </c>
      <c r="M408" s="4" t="e">
        <f t="shared" si="60"/>
        <v>#DIV/0!</v>
      </c>
      <c r="N408" s="8" t="e">
        <f t="shared" si="61"/>
        <v>#DIV/0!</v>
      </c>
      <c r="O408" s="8" t="e">
        <f t="shared" si="62"/>
        <v>#DIV/0!</v>
      </c>
    </row>
    <row r="409" spans="1:15" x14ac:dyDescent="0.25">
      <c r="A409" s="2"/>
      <c r="B409" s="2"/>
      <c r="C409" s="2"/>
      <c r="D409" s="2"/>
      <c r="E409" s="2"/>
      <c r="G409" s="3" t="e">
        <f t="shared" si="54"/>
        <v>#NUM!</v>
      </c>
      <c r="H409" s="7">
        <f t="shared" si="55"/>
        <v>0</v>
      </c>
      <c r="I409" s="7" t="e">
        <f t="shared" si="56"/>
        <v>#DIV/0!</v>
      </c>
      <c r="J409" s="7">
        <f t="shared" si="57"/>
        <v>0</v>
      </c>
      <c r="K409" s="7" t="e">
        <f t="shared" si="58"/>
        <v>#DIV/0!</v>
      </c>
      <c r="L409" s="8" t="e">
        <f t="shared" si="59"/>
        <v>#DIV/0!</v>
      </c>
      <c r="M409" s="4" t="e">
        <f t="shared" si="60"/>
        <v>#DIV/0!</v>
      </c>
      <c r="N409" s="8" t="e">
        <f t="shared" si="61"/>
        <v>#DIV/0!</v>
      </c>
      <c r="O409" s="8" t="e">
        <f t="shared" si="62"/>
        <v>#DIV/0!</v>
      </c>
    </row>
    <row r="410" spans="1:15" x14ac:dyDescent="0.25">
      <c r="A410" s="2"/>
      <c r="B410" s="2"/>
      <c r="C410" s="2"/>
      <c r="D410" s="2"/>
      <c r="E410" s="2"/>
      <c r="G410" s="3" t="e">
        <f t="shared" si="54"/>
        <v>#NUM!</v>
      </c>
      <c r="H410" s="7">
        <f t="shared" si="55"/>
        <v>0</v>
      </c>
      <c r="I410" s="7" t="e">
        <f t="shared" si="56"/>
        <v>#DIV/0!</v>
      </c>
      <c r="J410" s="7">
        <f t="shared" si="57"/>
        <v>0</v>
      </c>
      <c r="K410" s="7" t="e">
        <f t="shared" si="58"/>
        <v>#DIV/0!</v>
      </c>
      <c r="L410" s="8" t="e">
        <f t="shared" si="59"/>
        <v>#DIV/0!</v>
      </c>
      <c r="M410" s="4" t="e">
        <f t="shared" si="60"/>
        <v>#DIV/0!</v>
      </c>
      <c r="N410" s="8" t="e">
        <f t="shared" si="61"/>
        <v>#DIV/0!</v>
      </c>
      <c r="O410" s="8" t="e">
        <f t="shared" si="62"/>
        <v>#DIV/0!</v>
      </c>
    </row>
    <row r="411" spans="1:15" x14ac:dyDescent="0.25">
      <c r="A411" s="2"/>
      <c r="B411" s="2"/>
      <c r="C411" s="2"/>
      <c r="D411" s="2"/>
      <c r="E411" s="2"/>
      <c r="G411" s="3" t="e">
        <f t="shared" si="54"/>
        <v>#NUM!</v>
      </c>
      <c r="H411" s="7">
        <f t="shared" si="55"/>
        <v>0</v>
      </c>
      <c r="I411" s="7" t="e">
        <f t="shared" si="56"/>
        <v>#DIV/0!</v>
      </c>
      <c r="J411" s="7">
        <f t="shared" si="57"/>
        <v>0</v>
      </c>
      <c r="K411" s="7" t="e">
        <f t="shared" si="58"/>
        <v>#DIV/0!</v>
      </c>
      <c r="L411" s="8" t="e">
        <f t="shared" si="59"/>
        <v>#DIV/0!</v>
      </c>
      <c r="M411" s="4" t="e">
        <f t="shared" si="60"/>
        <v>#DIV/0!</v>
      </c>
      <c r="N411" s="8" t="e">
        <f t="shared" si="61"/>
        <v>#DIV/0!</v>
      </c>
      <c r="O411" s="8" t="e">
        <f t="shared" si="62"/>
        <v>#DIV/0!</v>
      </c>
    </row>
    <row r="412" spans="1:15" x14ac:dyDescent="0.25">
      <c r="A412" s="2"/>
      <c r="B412" s="2"/>
      <c r="C412" s="2"/>
      <c r="D412" s="2"/>
      <c r="E412" s="2"/>
      <c r="G412" s="3" t="e">
        <f t="shared" si="54"/>
        <v>#NUM!</v>
      </c>
      <c r="H412" s="7">
        <f t="shared" si="55"/>
        <v>0</v>
      </c>
      <c r="I412" s="7" t="e">
        <f t="shared" si="56"/>
        <v>#DIV/0!</v>
      </c>
      <c r="J412" s="7">
        <f t="shared" si="57"/>
        <v>0</v>
      </c>
      <c r="K412" s="7" t="e">
        <f t="shared" si="58"/>
        <v>#DIV/0!</v>
      </c>
      <c r="L412" s="8" t="e">
        <f t="shared" si="59"/>
        <v>#DIV/0!</v>
      </c>
      <c r="M412" s="4" t="e">
        <f t="shared" si="60"/>
        <v>#DIV/0!</v>
      </c>
      <c r="N412" s="8" t="e">
        <f t="shared" si="61"/>
        <v>#DIV/0!</v>
      </c>
      <c r="O412" s="8" t="e">
        <f t="shared" si="62"/>
        <v>#DIV/0!</v>
      </c>
    </row>
    <row r="413" spans="1:15" x14ac:dyDescent="0.25">
      <c r="A413" s="2"/>
      <c r="B413" s="2"/>
      <c r="C413" s="2"/>
      <c r="D413" s="2"/>
      <c r="E413" s="2"/>
      <c r="G413" s="3" t="e">
        <f t="shared" si="54"/>
        <v>#NUM!</v>
      </c>
      <c r="H413" s="7">
        <f t="shared" si="55"/>
        <v>0</v>
      </c>
      <c r="I413" s="7" t="e">
        <f t="shared" si="56"/>
        <v>#DIV/0!</v>
      </c>
      <c r="J413" s="7">
        <f t="shared" si="57"/>
        <v>0</v>
      </c>
      <c r="K413" s="7" t="e">
        <f t="shared" si="58"/>
        <v>#DIV/0!</v>
      </c>
      <c r="L413" s="8" t="e">
        <f t="shared" si="59"/>
        <v>#DIV/0!</v>
      </c>
      <c r="M413" s="4" t="e">
        <f t="shared" si="60"/>
        <v>#DIV/0!</v>
      </c>
      <c r="N413" s="8" t="e">
        <f t="shared" si="61"/>
        <v>#DIV/0!</v>
      </c>
      <c r="O413" s="8" t="e">
        <f t="shared" si="62"/>
        <v>#DIV/0!</v>
      </c>
    </row>
    <row r="414" spans="1:15" x14ac:dyDescent="0.25">
      <c r="A414" s="2"/>
      <c r="B414" s="2"/>
      <c r="C414" s="2"/>
      <c r="D414" s="2"/>
      <c r="E414" s="2"/>
      <c r="G414" s="3" t="e">
        <f t="shared" si="54"/>
        <v>#NUM!</v>
      </c>
      <c r="H414" s="7">
        <f t="shared" si="55"/>
        <v>0</v>
      </c>
      <c r="I414" s="7" t="e">
        <f t="shared" si="56"/>
        <v>#DIV/0!</v>
      </c>
      <c r="J414" s="7">
        <f t="shared" si="57"/>
        <v>0</v>
      </c>
      <c r="K414" s="7" t="e">
        <f t="shared" si="58"/>
        <v>#DIV/0!</v>
      </c>
      <c r="L414" s="8" t="e">
        <f t="shared" si="59"/>
        <v>#DIV/0!</v>
      </c>
      <c r="M414" s="4" t="e">
        <f t="shared" si="60"/>
        <v>#DIV/0!</v>
      </c>
      <c r="N414" s="8" t="e">
        <f t="shared" si="61"/>
        <v>#DIV/0!</v>
      </c>
      <c r="O414" s="8" t="e">
        <f t="shared" si="62"/>
        <v>#DIV/0!</v>
      </c>
    </row>
    <row r="415" spans="1:15" x14ac:dyDescent="0.25">
      <c r="A415" s="2"/>
      <c r="B415" s="2"/>
      <c r="C415" s="2"/>
      <c r="D415" s="2"/>
      <c r="E415" s="2"/>
      <c r="G415" s="3" t="e">
        <f t="shared" si="54"/>
        <v>#NUM!</v>
      </c>
      <c r="H415" s="7">
        <f t="shared" si="55"/>
        <v>0</v>
      </c>
      <c r="I415" s="7" t="e">
        <f t="shared" si="56"/>
        <v>#DIV/0!</v>
      </c>
      <c r="J415" s="7">
        <f t="shared" si="57"/>
        <v>0</v>
      </c>
      <c r="K415" s="7" t="e">
        <f t="shared" si="58"/>
        <v>#DIV/0!</v>
      </c>
      <c r="L415" s="8" t="e">
        <f t="shared" si="59"/>
        <v>#DIV/0!</v>
      </c>
      <c r="M415" s="4" t="e">
        <f t="shared" si="60"/>
        <v>#DIV/0!</v>
      </c>
      <c r="N415" s="8" t="e">
        <f t="shared" si="61"/>
        <v>#DIV/0!</v>
      </c>
      <c r="O415" s="8" t="e">
        <f t="shared" si="62"/>
        <v>#DIV/0!</v>
      </c>
    </row>
    <row r="416" spans="1:15" x14ac:dyDescent="0.25">
      <c r="A416" s="2"/>
      <c r="B416" s="2"/>
      <c r="C416" s="2"/>
      <c r="D416" s="2"/>
      <c r="E416" s="2"/>
      <c r="G416" s="3" t="e">
        <f t="shared" si="54"/>
        <v>#NUM!</v>
      </c>
      <c r="H416" s="7">
        <f t="shared" si="55"/>
        <v>0</v>
      </c>
      <c r="I416" s="7" t="e">
        <f t="shared" si="56"/>
        <v>#DIV/0!</v>
      </c>
      <c r="J416" s="7">
        <f t="shared" si="57"/>
        <v>0</v>
      </c>
      <c r="K416" s="7" t="e">
        <f t="shared" si="58"/>
        <v>#DIV/0!</v>
      </c>
      <c r="L416" s="8" t="e">
        <f t="shared" si="59"/>
        <v>#DIV/0!</v>
      </c>
      <c r="M416" s="4" t="e">
        <f t="shared" si="60"/>
        <v>#DIV/0!</v>
      </c>
      <c r="N416" s="8" t="e">
        <f t="shared" si="61"/>
        <v>#DIV/0!</v>
      </c>
      <c r="O416" s="8" t="e">
        <f t="shared" si="62"/>
        <v>#DIV/0!</v>
      </c>
    </row>
    <row r="417" spans="1:15" x14ac:dyDescent="0.25">
      <c r="A417" s="2"/>
      <c r="B417" s="2"/>
      <c r="C417" s="2"/>
      <c r="D417" s="2"/>
      <c r="E417" s="2"/>
      <c r="G417" s="3" t="e">
        <f t="shared" si="54"/>
        <v>#NUM!</v>
      </c>
      <c r="H417" s="7">
        <f t="shared" si="55"/>
        <v>0</v>
      </c>
      <c r="I417" s="7" t="e">
        <f t="shared" si="56"/>
        <v>#DIV/0!</v>
      </c>
      <c r="J417" s="7">
        <f t="shared" si="57"/>
        <v>0</v>
      </c>
      <c r="K417" s="7" t="e">
        <f t="shared" si="58"/>
        <v>#DIV/0!</v>
      </c>
      <c r="L417" s="8" t="e">
        <f t="shared" si="59"/>
        <v>#DIV/0!</v>
      </c>
      <c r="M417" s="4" t="e">
        <f t="shared" si="60"/>
        <v>#DIV/0!</v>
      </c>
      <c r="N417" s="8" t="e">
        <f t="shared" si="61"/>
        <v>#DIV/0!</v>
      </c>
      <c r="O417" s="8" t="e">
        <f t="shared" si="62"/>
        <v>#DIV/0!</v>
      </c>
    </row>
    <row r="418" spans="1:15" x14ac:dyDescent="0.25">
      <c r="A418" s="2"/>
      <c r="B418" s="2"/>
      <c r="C418" s="2"/>
      <c r="D418" s="2"/>
      <c r="E418" s="2"/>
      <c r="G418" s="3" t="e">
        <f t="shared" si="54"/>
        <v>#NUM!</v>
      </c>
      <c r="H418" s="7">
        <f t="shared" si="55"/>
        <v>0</v>
      </c>
      <c r="I418" s="7" t="e">
        <f t="shared" si="56"/>
        <v>#DIV/0!</v>
      </c>
      <c r="J418" s="7">
        <f t="shared" si="57"/>
        <v>0</v>
      </c>
      <c r="K418" s="7" t="e">
        <f t="shared" si="58"/>
        <v>#DIV/0!</v>
      </c>
      <c r="L418" s="8" t="e">
        <f t="shared" si="59"/>
        <v>#DIV/0!</v>
      </c>
      <c r="M418" s="4" t="e">
        <f t="shared" si="60"/>
        <v>#DIV/0!</v>
      </c>
      <c r="N418" s="8" t="e">
        <f t="shared" si="61"/>
        <v>#DIV/0!</v>
      </c>
      <c r="O418" s="8" t="e">
        <f t="shared" si="62"/>
        <v>#DIV/0!</v>
      </c>
    </row>
    <row r="419" spans="1:15" x14ac:dyDescent="0.25">
      <c r="A419" s="2"/>
      <c r="B419" s="2"/>
      <c r="C419" s="2"/>
      <c r="D419" s="2"/>
      <c r="E419" s="2"/>
      <c r="G419" s="3" t="e">
        <f t="shared" si="54"/>
        <v>#NUM!</v>
      </c>
      <c r="H419" s="7">
        <f t="shared" si="55"/>
        <v>0</v>
      </c>
      <c r="I419" s="7" t="e">
        <f t="shared" si="56"/>
        <v>#DIV/0!</v>
      </c>
      <c r="J419" s="7">
        <f t="shared" si="57"/>
        <v>0</v>
      </c>
      <c r="K419" s="7" t="e">
        <f t="shared" si="58"/>
        <v>#DIV/0!</v>
      </c>
      <c r="L419" s="8" t="e">
        <f t="shared" si="59"/>
        <v>#DIV/0!</v>
      </c>
      <c r="M419" s="4" t="e">
        <f t="shared" si="60"/>
        <v>#DIV/0!</v>
      </c>
      <c r="N419" s="8" t="e">
        <f t="shared" si="61"/>
        <v>#DIV/0!</v>
      </c>
      <c r="O419" s="8" t="e">
        <f t="shared" si="62"/>
        <v>#DIV/0!</v>
      </c>
    </row>
    <row r="420" spans="1:15" x14ac:dyDescent="0.25">
      <c r="A420" s="2"/>
      <c r="B420" s="2"/>
      <c r="C420" s="2"/>
      <c r="D420" s="2"/>
      <c r="E420" s="2"/>
      <c r="G420" s="3" t="e">
        <f t="shared" si="54"/>
        <v>#NUM!</v>
      </c>
      <c r="H420" s="7">
        <f t="shared" si="55"/>
        <v>0</v>
      </c>
      <c r="I420" s="7" t="e">
        <f t="shared" si="56"/>
        <v>#DIV/0!</v>
      </c>
      <c r="J420" s="7">
        <f t="shared" si="57"/>
        <v>0</v>
      </c>
      <c r="K420" s="7" t="e">
        <f t="shared" si="58"/>
        <v>#DIV/0!</v>
      </c>
      <c r="L420" s="8" t="e">
        <f t="shared" si="59"/>
        <v>#DIV/0!</v>
      </c>
      <c r="M420" s="4" t="e">
        <f t="shared" si="60"/>
        <v>#DIV/0!</v>
      </c>
      <c r="N420" s="8" t="e">
        <f t="shared" si="61"/>
        <v>#DIV/0!</v>
      </c>
      <c r="O420" s="8" t="e">
        <f t="shared" si="62"/>
        <v>#DIV/0!</v>
      </c>
    </row>
    <row r="421" spans="1:15" x14ac:dyDescent="0.25">
      <c r="A421" s="2"/>
      <c r="B421" s="2"/>
      <c r="C421" s="2"/>
      <c r="D421" s="2"/>
      <c r="E421" s="2"/>
      <c r="G421" s="3" t="e">
        <f t="shared" si="54"/>
        <v>#NUM!</v>
      </c>
      <c r="H421" s="7">
        <f t="shared" si="55"/>
        <v>0</v>
      </c>
      <c r="I421" s="7" t="e">
        <f t="shared" si="56"/>
        <v>#DIV/0!</v>
      </c>
      <c r="J421" s="7">
        <f t="shared" si="57"/>
        <v>0</v>
      </c>
      <c r="K421" s="7" t="e">
        <f t="shared" si="58"/>
        <v>#DIV/0!</v>
      </c>
      <c r="L421" s="8" t="e">
        <f t="shared" si="59"/>
        <v>#DIV/0!</v>
      </c>
      <c r="M421" s="4" t="e">
        <f t="shared" si="60"/>
        <v>#DIV/0!</v>
      </c>
      <c r="N421" s="8" t="e">
        <f t="shared" si="61"/>
        <v>#DIV/0!</v>
      </c>
      <c r="O421" s="8" t="e">
        <f t="shared" si="62"/>
        <v>#DIV/0!</v>
      </c>
    </row>
    <row r="422" spans="1:15" x14ac:dyDescent="0.25">
      <c r="A422" s="2"/>
      <c r="B422" s="2"/>
      <c r="C422" s="2"/>
      <c r="D422" s="2"/>
      <c r="E422" s="2"/>
      <c r="G422" s="3" t="e">
        <f t="shared" si="54"/>
        <v>#NUM!</v>
      </c>
      <c r="H422" s="7">
        <f t="shared" si="55"/>
        <v>0</v>
      </c>
      <c r="I422" s="7" t="e">
        <f t="shared" si="56"/>
        <v>#DIV/0!</v>
      </c>
      <c r="J422" s="7">
        <f t="shared" si="57"/>
        <v>0</v>
      </c>
      <c r="K422" s="7" t="e">
        <f t="shared" si="58"/>
        <v>#DIV/0!</v>
      </c>
      <c r="L422" s="8" t="e">
        <f t="shared" si="59"/>
        <v>#DIV/0!</v>
      </c>
      <c r="M422" s="4" t="e">
        <f t="shared" si="60"/>
        <v>#DIV/0!</v>
      </c>
      <c r="N422" s="8" t="e">
        <f t="shared" si="61"/>
        <v>#DIV/0!</v>
      </c>
      <c r="O422" s="8" t="e">
        <f t="shared" si="62"/>
        <v>#DIV/0!</v>
      </c>
    </row>
    <row r="423" spans="1:15" x14ac:dyDescent="0.25">
      <c r="A423" s="2"/>
      <c r="B423" s="2"/>
      <c r="C423" s="2"/>
      <c r="D423" s="2"/>
      <c r="E423" s="2"/>
      <c r="G423" s="3" t="e">
        <f t="shared" si="54"/>
        <v>#NUM!</v>
      </c>
      <c r="H423" s="7">
        <f t="shared" si="55"/>
        <v>0</v>
      </c>
      <c r="I423" s="7" t="e">
        <f t="shared" si="56"/>
        <v>#DIV/0!</v>
      </c>
      <c r="J423" s="7">
        <f t="shared" si="57"/>
        <v>0</v>
      </c>
      <c r="K423" s="7" t="e">
        <f t="shared" si="58"/>
        <v>#DIV/0!</v>
      </c>
      <c r="L423" s="8" t="e">
        <f t="shared" si="59"/>
        <v>#DIV/0!</v>
      </c>
      <c r="M423" s="4" t="e">
        <f t="shared" si="60"/>
        <v>#DIV/0!</v>
      </c>
      <c r="N423" s="8" t="e">
        <f t="shared" si="61"/>
        <v>#DIV/0!</v>
      </c>
      <c r="O423" s="8" t="e">
        <f t="shared" si="62"/>
        <v>#DIV/0!</v>
      </c>
    </row>
    <row r="424" spans="1:15" x14ac:dyDescent="0.25">
      <c r="A424" s="2"/>
      <c r="B424" s="2"/>
      <c r="C424" s="2"/>
      <c r="D424" s="2"/>
      <c r="E424" s="2"/>
      <c r="G424" s="3" t="e">
        <f t="shared" si="54"/>
        <v>#NUM!</v>
      </c>
      <c r="H424" s="7">
        <f t="shared" si="55"/>
        <v>0</v>
      </c>
      <c r="I424" s="7" t="e">
        <f t="shared" si="56"/>
        <v>#DIV/0!</v>
      </c>
      <c r="J424" s="7">
        <f t="shared" si="57"/>
        <v>0</v>
      </c>
      <c r="K424" s="7" t="e">
        <f t="shared" si="58"/>
        <v>#DIV/0!</v>
      </c>
      <c r="L424" s="8" t="e">
        <f t="shared" si="59"/>
        <v>#DIV/0!</v>
      </c>
      <c r="M424" s="4" t="e">
        <f t="shared" si="60"/>
        <v>#DIV/0!</v>
      </c>
      <c r="N424" s="8" t="e">
        <f t="shared" si="61"/>
        <v>#DIV/0!</v>
      </c>
      <c r="O424" s="8" t="e">
        <f t="shared" si="62"/>
        <v>#DIV/0!</v>
      </c>
    </row>
    <row r="425" spans="1:15" x14ac:dyDescent="0.25">
      <c r="A425" s="2"/>
      <c r="B425" s="2"/>
      <c r="C425" s="2"/>
      <c r="D425" s="2"/>
      <c r="E425" s="2"/>
      <c r="G425" s="3" t="e">
        <f t="shared" si="54"/>
        <v>#NUM!</v>
      </c>
      <c r="H425" s="7">
        <f t="shared" si="55"/>
        <v>0</v>
      </c>
      <c r="I425" s="7" t="e">
        <f t="shared" si="56"/>
        <v>#DIV/0!</v>
      </c>
      <c r="J425" s="7">
        <f t="shared" si="57"/>
        <v>0</v>
      </c>
      <c r="K425" s="7" t="e">
        <f t="shared" si="58"/>
        <v>#DIV/0!</v>
      </c>
      <c r="L425" s="8" t="e">
        <f t="shared" si="59"/>
        <v>#DIV/0!</v>
      </c>
      <c r="M425" s="4" t="e">
        <f t="shared" si="60"/>
        <v>#DIV/0!</v>
      </c>
      <c r="N425" s="8" t="e">
        <f t="shared" si="61"/>
        <v>#DIV/0!</v>
      </c>
      <c r="O425" s="8" t="e">
        <f t="shared" si="62"/>
        <v>#DIV/0!</v>
      </c>
    </row>
    <row r="426" spans="1:15" x14ac:dyDescent="0.25">
      <c r="A426" s="2"/>
      <c r="B426" s="2"/>
      <c r="C426" s="2"/>
      <c r="D426" s="2"/>
      <c r="E426" s="2"/>
      <c r="G426" s="3" t="e">
        <f t="shared" si="54"/>
        <v>#NUM!</v>
      </c>
      <c r="H426" s="7">
        <f t="shared" si="55"/>
        <v>0</v>
      </c>
      <c r="I426" s="7" t="e">
        <f t="shared" si="56"/>
        <v>#DIV/0!</v>
      </c>
      <c r="J426" s="7">
        <f t="shared" si="57"/>
        <v>0</v>
      </c>
      <c r="K426" s="7" t="e">
        <f t="shared" si="58"/>
        <v>#DIV/0!</v>
      </c>
      <c r="L426" s="8" t="e">
        <f t="shared" si="59"/>
        <v>#DIV/0!</v>
      </c>
      <c r="M426" s="4" t="e">
        <f t="shared" si="60"/>
        <v>#DIV/0!</v>
      </c>
      <c r="N426" s="8" t="e">
        <f t="shared" si="61"/>
        <v>#DIV/0!</v>
      </c>
      <c r="O426" s="8" t="e">
        <f t="shared" si="62"/>
        <v>#DIV/0!</v>
      </c>
    </row>
    <row r="427" spans="1:15" x14ac:dyDescent="0.25">
      <c r="A427" s="2"/>
      <c r="B427" s="2"/>
      <c r="C427" s="2"/>
      <c r="D427" s="2"/>
      <c r="E427" s="2"/>
      <c r="G427" s="3" t="e">
        <f t="shared" si="54"/>
        <v>#NUM!</v>
      </c>
      <c r="H427" s="7">
        <f t="shared" si="55"/>
        <v>0</v>
      </c>
      <c r="I427" s="7" t="e">
        <f t="shared" si="56"/>
        <v>#DIV/0!</v>
      </c>
      <c r="J427" s="7">
        <f t="shared" si="57"/>
        <v>0</v>
      </c>
      <c r="K427" s="7" t="e">
        <f t="shared" si="58"/>
        <v>#DIV/0!</v>
      </c>
      <c r="L427" s="8" t="e">
        <f t="shared" si="59"/>
        <v>#DIV/0!</v>
      </c>
      <c r="M427" s="4" t="e">
        <f t="shared" si="60"/>
        <v>#DIV/0!</v>
      </c>
      <c r="N427" s="8" t="e">
        <f t="shared" si="61"/>
        <v>#DIV/0!</v>
      </c>
      <c r="O427" s="8" t="e">
        <f t="shared" si="62"/>
        <v>#DIV/0!</v>
      </c>
    </row>
    <row r="428" spans="1:15" x14ac:dyDescent="0.25">
      <c r="A428" s="2"/>
      <c r="B428" s="2"/>
      <c r="C428" s="2"/>
      <c r="D428" s="2"/>
      <c r="E428" s="2"/>
      <c r="G428" s="3" t="e">
        <f t="shared" si="54"/>
        <v>#NUM!</v>
      </c>
      <c r="H428" s="7">
        <f t="shared" si="55"/>
        <v>0</v>
      </c>
      <c r="I428" s="7" t="e">
        <f t="shared" si="56"/>
        <v>#DIV/0!</v>
      </c>
      <c r="J428" s="7">
        <f t="shared" si="57"/>
        <v>0</v>
      </c>
      <c r="K428" s="7" t="e">
        <f t="shared" si="58"/>
        <v>#DIV/0!</v>
      </c>
      <c r="L428" s="8" t="e">
        <f t="shared" si="59"/>
        <v>#DIV/0!</v>
      </c>
      <c r="M428" s="4" t="e">
        <f t="shared" si="60"/>
        <v>#DIV/0!</v>
      </c>
      <c r="N428" s="8" t="e">
        <f t="shared" si="61"/>
        <v>#DIV/0!</v>
      </c>
      <c r="O428" s="8" t="e">
        <f t="shared" si="62"/>
        <v>#DIV/0!</v>
      </c>
    </row>
    <row r="429" spans="1:15" x14ac:dyDescent="0.25">
      <c r="A429" s="2"/>
      <c r="B429" s="2"/>
      <c r="C429" s="2"/>
      <c r="D429" s="2"/>
      <c r="E429" s="2"/>
      <c r="G429" s="3" t="e">
        <f t="shared" si="54"/>
        <v>#NUM!</v>
      </c>
      <c r="H429" s="7">
        <f t="shared" si="55"/>
        <v>0</v>
      </c>
      <c r="I429" s="7" t="e">
        <f t="shared" si="56"/>
        <v>#DIV/0!</v>
      </c>
      <c r="J429" s="7">
        <f t="shared" si="57"/>
        <v>0</v>
      </c>
      <c r="K429" s="7" t="e">
        <f t="shared" si="58"/>
        <v>#DIV/0!</v>
      </c>
      <c r="L429" s="8" t="e">
        <f t="shared" si="59"/>
        <v>#DIV/0!</v>
      </c>
      <c r="M429" s="4" t="e">
        <f t="shared" si="60"/>
        <v>#DIV/0!</v>
      </c>
      <c r="N429" s="8" t="e">
        <f t="shared" si="61"/>
        <v>#DIV/0!</v>
      </c>
      <c r="O429" s="8" t="e">
        <f t="shared" si="62"/>
        <v>#DIV/0!</v>
      </c>
    </row>
    <row r="430" spans="1:15" x14ac:dyDescent="0.25">
      <c r="A430" s="2"/>
      <c r="B430" s="2"/>
      <c r="C430" s="2"/>
      <c r="D430" s="2"/>
      <c r="E430" s="2"/>
      <c r="G430" s="3" t="e">
        <f t="shared" si="54"/>
        <v>#NUM!</v>
      </c>
      <c r="H430" s="7">
        <f t="shared" si="55"/>
        <v>0</v>
      </c>
      <c r="I430" s="7" t="e">
        <f t="shared" si="56"/>
        <v>#DIV/0!</v>
      </c>
      <c r="J430" s="7">
        <f t="shared" si="57"/>
        <v>0</v>
      </c>
      <c r="K430" s="7" t="e">
        <f t="shared" si="58"/>
        <v>#DIV/0!</v>
      </c>
      <c r="L430" s="8" t="e">
        <f t="shared" si="59"/>
        <v>#DIV/0!</v>
      </c>
      <c r="M430" s="4" t="e">
        <f t="shared" si="60"/>
        <v>#DIV/0!</v>
      </c>
      <c r="N430" s="8" t="e">
        <f t="shared" si="61"/>
        <v>#DIV/0!</v>
      </c>
      <c r="O430" s="8" t="e">
        <f t="shared" si="62"/>
        <v>#DIV/0!</v>
      </c>
    </row>
    <row r="431" spans="1:15" x14ac:dyDescent="0.25">
      <c r="A431" s="2"/>
      <c r="B431" s="2"/>
      <c r="C431" s="2"/>
      <c r="D431" s="2"/>
      <c r="E431" s="2"/>
      <c r="G431" s="3" t="e">
        <f t="shared" si="54"/>
        <v>#NUM!</v>
      </c>
      <c r="H431" s="7">
        <f t="shared" si="55"/>
        <v>0</v>
      </c>
      <c r="I431" s="7" t="e">
        <f t="shared" si="56"/>
        <v>#DIV/0!</v>
      </c>
      <c r="J431" s="7">
        <f t="shared" si="57"/>
        <v>0</v>
      </c>
      <c r="K431" s="7" t="e">
        <f t="shared" si="58"/>
        <v>#DIV/0!</v>
      </c>
      <c r="L431" s="8" t="e">
        <f t="shared" si="59"/>
        <v>#DIV/0!</v>
      </c>
      <c r="M431" s="4" t="e">
        <f t="shared" si="60"/>
        <v>#DIV/0!</v>
      </c>
      <c r="N431" s="8" t="e">
        <f t="shared" si="61"/>
        <v>#DIV/0!</v>
      </c>
      <c r="O431" s="8" t="e">
        <f t="shared" si="62"/>
        <v>#DIV/0!</v>
      </c>
    </row>
    <row r="432" spans="1:15" x14ac:dyDescent="0.25">
      <c r="A432" s="2"/>
      <c r="B432" s="2"/>
      <c r="C432" s="2"/>
      <c r="D432" s="2"/>
      <c r="E432" s="2"/>
      <c r="G432" s="3" t="e">
        <f t="shared" si="54"/>
        <v>#NUM!</v>
      </c>
      <c r="H432" s="7">
        <f t="shared" si="55"/>
        <v>0</v>
      </c>
      <c r="I432" s="7" t="e">
        <f t="shared" si="56"/>
        <v>#DIV/0!</v>
      </c>
      <c r="J432" s="7">
        <f t="shared" si="57"/>
        <v>0</v>
      </c>
      <c r="K432" s="7" t="e">
        <f t="shared" si="58"/>
        <v>#DIV/0!</v>
      </c>
      <c r="L432" s="8" t="e">
        <f t="shared" si="59"/>
        <v>#DIV/0!</v>
      </c>
      <c r="M432" s="4" t="e">
        <f t="shared" si="60"/>
        <v>#DIV/0!</v>
      </c>
      <c r="N432" s="8" t="e">
        <f t="shared" si="61"/>
        <v>#DIV/0!</v>
      </c>
      <c r="O432" s="8" t="e">
        <f t="shared" si="62"/>
        <v>#DIV/0!</v>
      </c>
    </row>
    <row r="433" spans="1:15" x14ac:dyDescent="0.25">
      <c r="A433" s="2"/>
      <c r="B433" s="2"/>
      <c r="C433" s="2"/>
      <c r="D433" s="2"/>
      <c r="E433" s="2"/>
      <c r="G433" s="3" t="e">
        <f t="shared" si="54"/>
        <v>#NUM!</v>
      </c>
      <c r="H433" s="7">
        <f t="shared" si="55"/>
        <v>0</v>
      </c>
      <c r="I433" s="7" t="e">
        <f t="shared" si="56"/>
        <v>#DIV/0!</v>
      </c>
      <c r="J433" s="7">
        <f t="shared" si="57"/>
        <v>0</v>
      </c>
      <c r="K433" s="7" t="e">
        <f t="shared" si="58"/>
        <v>#DIV/0!</v>
      </c>
      <c r="L433" s="8" t="e">
        <f t="shared" si="59"/>
        <v>#DIV/0!</v>
      </c>
      <c r="M433" s="4" t="e">
        <f t="shared" si="60"/>
        <v>#DIV/0!</v>
      </c>
      <c r="N433" s="8" t="e">
        <f t="shared" si="61"/>
        <v>#DIV/0!</v>
      </c>
      <c r="O433" s="8" t="e">
        <f t="shared" si="62"/>
        <v>#DIV/0!</v>
      </c>
    </row>
    <row r="434" spans="1:15" x14ac:dyDescent="0.25">
      <c r="A434" s="2"/>
      <c r="B434" s="2"/>
      <c r="C434" s="2"/>
      <c r="D434" s="2"/>
      <c r="E434" s="2"/>
      <c r="G434" s="3" t="e">
        <f t="shared" si="54"/>
        <v>#NUM!</v>
      </c>
      <c r="H434" s="7">
        <f t="shared" si="55"/>
        <v>0</v>
      </c>
      <c r="I434" s="7" t="e">
        <f t="shared" si="56"/>
        <v>#DIV/0!</v>
      </c>
      <c r="J434" s="7">
        <f t="shared" si="57"/>
        <v>0</v>
      </c>
      <c r="K434" s="7" t="e">
        <f t="shared" si="58"/>
        <v>#DIV/0!</v>
      </c>
      <c r="L434" s="8" t="e">
        <f t="shared" si="59"/>
        <v>#DIV/0!</v>
      </c>
      <c r="M434" s="4" t="e">
        <f t="shared" si="60"/>
        <v>#DIV/0!</v>
      </c>
      <c r="N434" s="8" t="e">
        <f t="shared" si="61"/>
        <v>#DIV/0!</v>
      </c>
      <c r="O434" s="8" t="e">
        <f t="shared" si="62"/>
        <v>#DIV/0!</v>
      </c>
    </row>
    <row r="435" spans="1:15" x14ac:dyDescent="0.25">
      <c r="A435" s="2"/>
      <c r="B435" s="2"/>
      <c r="C435" s="2"/>
      <c r="D435" s="2"/>
      <c r="E435" s="2"/>
      <c r="G435" s="3" t="e">
        <f t="shared" si="54"/>
        <v>#NUM!</v>
      </c>
      <c r="H435" s="7">
        <f t="shared" si="55"/>
        <v>0</v>
      </c>
      <c r="I435" s="7" t="e">
        <f t="shared" si="56"/>
        <v>#DIV/0!</v>
      </c>
      <c r="J435" s="7">
        <f t="shared" si="57"/>
        <v>0</v>
      </c>
      <c r="K435" s="7" t="e">
        <f t="shared" si="58"/>
        <v>#DIV/0!</v>
      </c>
      <c r="L435" s="8" t="e">
        <f t="shared" si="59"/>
        <v>#DIV/0!</v>
      </c>
      <c r="M435" s="4" t="e">
        <f t="shared" si="60"/>
        <v>#DIV/0!</v>
      </c>
      <c r="N435" s="8" t="e">
        <f t="shared" si="61"/>
        <v>#DIV/0!</v>
      </c>
      <c r="O435" s="8" t="e">
        <f t="shared" si="62"/>
        <v>#DIV/0!</v>
      </c>
    </row>
    <row r="436" spans="1:15" x14ac:dyDescent="0.25">
      <c r="A436" s="2"/>
      <c r="B436" s="2"/>
      <c r="C436" s="2"/>
      <c r="D436" s="2"/>
      <c r="E436" s="2"/>
      <c r="G436" s="3" t="e">
        <f t="shared" si="54"/>
        <v>#NUM!</v>
      </c>
      <c r="H436" s="7">
        <f t="shared" si="55"/>
        <v>0</v>
      </c>
      <c r="I436" s="7" t="e">
        <f t="shared" si="56"/>
        <v>#DIV/0!</v>
      </c>
      <c r="J436" s="7">
        <f t="shared" si="57"/>
        <v>0</v>
      </c>
      <c r="K436" s="7" t="e">
        <f t="shared" si="58"/>
        <v>#DIV/0!</v>
      </c>
      <c r="L436" s="8" t="e">
        <f t="shared" si="59"/>
        <v>#DIV/0!</v>
      </c>
      <c r="M436" s="4" t="e">
        <f t="shared" si="60"/>
        <v>#DIV/0!</v>
      </c>
      <c r="N436" s="8" t="e">
        <f t="shared" si="61"/>
        <v>#DIV/0!</v>
      </c>
      <c r="O436" s="8" t="e">
        <f t="shared" si="62"/>
        <v>#DIV/0!</v>
      </c>
    </row>
    <row r="437" spans="1:15" x14ac:dyDescent="0.25">
      <c r="A437" s="2"/>
      <c r="B437" s="2"/>
      <c r="C437" s="2"/>
      <c r="D437" s="2"/>
      <c r="E437" s="2"/>
      <c r="G437" s="3" t="e">
        <f t="shared" si="54"/>
        <v>#NUM!</v>
      </c>
      <c r="H437" s="7">
        <f t="shared" si="55"/>
        <v>0</v>
      </c>
      <c r="I437" s="7" t="e">
        <f t="shared" si="56"/>
        <v>#DIV/0!</v>
      </c>
      <c r="J437" s="7">
        <f t="shared" si="57"/>
        <v>0</v>
      </c>
      <c r="K437" s="7" t="e">
        <f t="shared" si="58"/>
        <v>#DIV/0!</v>
      </c>
      <c r="L437" s="8" t="e">
        <f t="shared" si="59"/>
        <v>#DIV/0!</v>
      </c>
      <c r="M437" s="4" t="e">
        <f t="shared" si="60"/>
        <v>#DIV/0!</v>
      </c>
      <c r="N437" s="8" t="e">
        <f t="shared" si="61"/>
        <v>#DIV/0!</v>
      </c>
      <c r="O437" s="8" t="e">
        <f t="shared" si="62"/>
        <v>#DIV/0!</v>
      </c>
    </row>
    <row r="438" spans="1:15" x14ac:dyDescent="0.25">
      <c r="A438" s="2"/>
      <c r="B438" s="2"/>
      <c r="C438" s="2"/>
      <c r="D438" s="2"/>
      <c r="E438" s="2"/>
      <c r="G438" s="3" t="e">
        <f t="shared" si="54"/>
        <v>#NUM!</v>
      </c>
      <c r="H438" s="7">
        <f t="shared" si="55"/>
        <v>0</v>
      </c>
      <c r="I438" s="7" t="e">
        <f t="shared" si="56"/>
        <v>#DIV/0!</v>
      </c>
      <c r="J438" s="7">
        <f t="shared" si="57"/>
        <v>0</v>
      </c>
      <c r="K438" s="7" t="e">
        <f t="shared" si="58"/>
        <v>#DIV/0!</v>
      </c>
      <c r="L438" s="8" t="e">
        <f t="shared" si="59"/>
        <v>#DIV/0!</v>
      </c>
      <c r="M438" s="4" t="e">
        <f t="shared" si="60"/>
        <v>#DIV/0!</v>
      </c>
      <c r="N438" s="8" t="e">
        <f t="shared" si="61"/>
        <v>#DIV/0!</v>
      </c>
      <c r="O438" s="8" t="e">
        <f t="shared" si="62"/>
        <v>#DIV/0!</v>
      </c>
    </row>
    <row r="439" spans="1:15" x14ac:dyDescent="0.25">
      <c r="A439" s="2"/>
      <c r="B439" s="2"/>
      <c r="C439" s="2"/>
      <c r="D439" s="2"/>
      <c r="E439" s="2"/>
      <c r="G439" s="3" t="e">
        <f t="shared" si="54"/>
        <v>#NUM!</v>
      </c>
      <c r="H439" s="7">
        <f t="shared" si="55"/>
        <v>0</v>
      </c>
      <c r="I439" s="7" t="e">
        <f t="shared" si="56"/>
        <v>#DIV/0!</v>
      </c>
      <c r="J439" s="7">
        <f t="shared" si="57"/>
        <v>0</v>
      </c>
      <c r="K439" s="7" t="e">
        <f t="shared" si="58"/>
        <v>#DIV/0!</v>
      </c>
      <c r="L439" s="8" t="e">
        <f t="shared" si="59"/>
        <v>#DIV/0!</v>
      </c>
      <c r="M439" s="4" t="e">
        <f t="shared" si="60"/>
        <v>#DIV/0!</v>
      </c>
      <c r="N439" s="8" t="e">
        <f t="shared" si="61"/>
        <v>#DIV/0!</v>
      </c>
      <c r="O439" s="8" t="e">
        <f t="shared" si="62"/>
        <v>#DIV/0!</v>
      </c>
    </row>
    <row r="440" spans="1:15" x14ac:dyDescent="0.25">
      <c r="A440" s="2"/>
      <c r="B440" s="2"/>
      <c r="C440" s="2"/>
      <c r="D440" s="2"/>
      <c r="E440" s="2"/>
      <c r="G440" s="3" t="e">
        <f t="shared" si="54"/>
        <v>#NUM!</v>
      </c>
      <c r="H440" s="7">
        <f t="shared" si="55"/>
        <v>0</v>
      </c>
      <c r="I440" s="7" t="e">
        <f t="shared" si="56"/>
        <v>#DIV/0!</v>
      </c>
      <c r="J440" s="7">
        <f t="shared" si="57"/>
        <v>0</v>
      </c>
      <c r="K440" s="7" t="e">
        <f t="shared" si="58"/>
        <v>#DIV/0!</v>
      </c>
      <c r="L440" s="8" t="e">
        <f t="shared" si="59"/>
        <v>#DIV/0!</v>
      </c>
      <c r="M440" s="4" t="e">
        <f t="shared" si="60"/>
        <v>#DIV/0!</v>
      </c>
      <c r="N440" s="8" t="e">
        <f t="shared" si="61"/>
        <v>#DIV/0!</v>
      </c>
      <c r="O440" s="8" t="e">
        <f t="shared" si="62"/>
        <v>#DIV/0!</v>
      </c>
    </row>
    <row r="441" spans="1:15" x14ac:dyDescent="0.25">
      <c r="A441" s="2"/>
      <c r="B441" s="2"/>
      <c r="C441" s="2"/>
      <c r="D441" s="2"/>
      <c r="E441" s="2"/>
      <c r="G441" s="3" t="e">
        <f t="shared" si="54"/>
        <v>#NUM!</v>
      </c>
      <c r="H441" s="7">
        <f t="shared" si="55"/>
        <v>0</v>
      </c>
      <c r="I441" s="7" t="e">
        <f t="shared" si="56"/>
        <v>#DIV/0!</v>
      </c>
      <c r="J441" s="7">
        <f t="shared" si="57"/>
        <v>0</v>
      </c>
      <c r="K441" s="7" t="e">
        <f t="shared" si="58"/>
        <v>#DIV/0!</v>
      </c>
      <c r="L441" s="8" t="e">
        <f t="shared" si="59"/>
        <v>#DIV/0!</v>
      </c>
      <c r="M441" s="4" t="e">
        <f t="shared" si="60"/>
        <v>#DIV/0!</v>
      </c>
      <c r="N441" s="8" t="e">
        <f t="shared" si="61"/>
        <v>#DIV/0!</v>
      </c>
      <c r="O441" s="8" t="e">
        <f t="shared" si="62"/>
        <v>#DIV/0!</v>
      </c>
    </row>
    <row r="442" spans="1:15" x14ac:dyDescent="0.25">
      <c r="A442" s="2"/>
      <c r="B442" s="2"/>
      <c r="C442" s="2"/>
      <c r="D442" s="2"/>
      <c r="E442" s="2"/>
      <c r="G442" s="3" t="e">
        <f t="shared" si="54"/>
        <v>#NUM!</v>
      </c>
      <c r="H442" s="7">
        <f t="shared" si="55"/>
        <v>0</v>
      </c>
      <c r="I442" s="7" t="e">
        <f t="shared" si="56"/>
        <v>#DIV/0!</v>
      </c>
      <c r="J442" s="7">
        <f t="shared" si="57"/>
        <v>0</v>
      </c>
      <c r="K442" s="7" t="e">
        <f t="shared" si="58"/>
        <v>#DIV/0!</v>
      </c>
      <c r="L442" s="8" t="e">
        <f t="shared" si="59"/>
        <v>#DIV/0!</v>
      </c>
      <c r="M442" s="4" t="e">
        <f t="shared" si="60"/>
        <v>#DIV/0!</v>
      </c>
      <c r="N442" s="8" t="e">
        <f t="shared" si="61"/>
        <v>#DIV/0!</v>
      </c>
      <c r="O442" s="8" t="e">
        <f t="shared" si="62"/>
        <v>#DIV/0!</v>
      </c>
    </row>
    <row r="443" spans="1:15" x14ac:dyDescent="0.25">
      <c r="A443" s="2"/>
      <c r="B443" s="2"/>
      <c r="C443" s="2"/>
      <c r="D443" s="2"/>
      <c r="E443" s="2"/>
      <c r="G443" s="3" t="e">
        <f t="shared" si="54"/>
        <v>#NUM!</v>
      </c>
      <c r="H443" s="7">
        <f t="shared" si="55"/>
        <v>0</v>
      </c>
      <c r="I443" s="7" t="e">
        <f t="shared" si="56"/>
        <v>#DIV/0!</v>
      </c>
      <c r="J443" s="7">
        <f t="shared" si="57"/>
        <v>0</v>
      </c>
      <c r="K443" s="7" t="e">
        <f t="shared" si="58"/>
        <v>#DIV/0!</v>
      </c>
      <c r="L443" s="8" t="e">
        <f t="shared" si="59"/>
        <v>#DIV/0!</v>
      </c>
      <c r="M443" s="4" t="e">
        <f t="shared" si="60"/>
        <v>#DIV/0!</v>
      </c>
      <c r="N443" s="8" t="e">
        <f t="shared" si="61"/>
        <v>#DIV/0!</v>
      </c>
      <c r="O443" s="8" t="e">
        <f t="shared" si="62"/>
        <v>#DIV/0!</v>
      </c>
    </row>
    <row r="444" spans="1:15" x14ac:dyDescent="0.25">
      <c r="A444" s="2"/>
      <c r="B444" s="2"/>
      <c r="C444" s="2"/>
      <c r="D444" s="2"/>
      <c r="E444" s="2"/>
      <c r="G444" s="3" t="e">
        <f t="shared" si="54"/>
        <v>#NUM!</v>
      </c>
      <c r="H444" s="7">
        <f t="shared" si="55"/>
        <v>0</v>
      </c>
      <c r="I444" s="7" t="e">
        <f t="shared" si="56"/>
        <v>#DIV/0!</v>
      </c>
      <c r="J444" s="7">
        <f t="shared" si="57"/>
        <v>0</v>
      </c>
      <c r="K444" s="7" t="e">
        <f t="shared" si="58"/>
        <v>#DIV/0!</v>
      </c>
      <c r="L444" s="8" t="e">
        <f t="shared" si="59"/>
        <v>#DIV/0!</v>
      </c>
      <c r="M444" s="4" t="e">
        <f t="shared" si="60"/>
        <v>#DIV/0!</v>
      </c>
      <c r="N444" s="8" t="e">
        <f t="shared" si="61"/>
        <v>#DIV/0!</v>
      </c>
      <c r="O444" s="8" t="e">
        <f t="shared" si="62"/>
        <v>#DIV/0!</v>
      </c>
    </row>
    <row r="445" spans="1:15" x14ac:dyDescent="0.25">
      <c r="A445" s="2"/>
      <c r="B445" s="2"/>
      <c r="C445" s="2"/>
      <c r="D445" s="2"/>
      <c r="E445" s="2"/>
      <c r="G445" s="3" t="e">
        <f t="shared" si="54"/>
        <v>#NUM!</v>
      </c>
      <c r="H445" s="7">
        <f t="shared" si="55"/>
        <v>0</v>
      </c>
      <c r="I445" s="7" t="e">
        <f t="shared" si="56"/>
        <v>#DIV/0!</v>
      </c>
      <c r="J445" s="7">
        <f t="shared" si="57"/>
        <v>0</v>
      </c>
      <c r="K445" s="7" t="e">
        <f t="shared" si="58"/>
        <v>#DIV/0!</v>
      </c>
      <c r="L445" s="8" t="e">
        <f t="shared" si="59"/>
        <v>#DIV/0!</v>
      </c>
      <c r="M445" s="4" t="e">
        <f t="shared" si="60"/>
        <v>#DIV/0!</v>
      </c>
      <c r="N445" s="8" t="e">
        <f t="shared" si="61"/>
        <v>#DIV/0!</v>
      </c>
      <c r="O445" s="8" t="e">
        <f t="shared" si="62"/>
        <v>#DIV/0!</v>
      </c>
    </row>
    <row r="446" spans="1:15" x14ac:dyDescent="0.25">
      <c r="A446" s="2"/>
      <c r="B446" s="2"/>
      <c r="C446" s="2"/>
      <c r="D446" s="2"/>
      <c r="E446" s="2"/>
      <c r="G446" s="3" t="e">
        <f t="shared" si="54"/>
        <v>#NUM!</v>
      </c>
      <c r="H446" s="7">
        <f t="shared" si="55"/>
        <v>0</v>
      </c>
      <c r="I446" s="7" t="e">
        <f t="shared" si="56"/>
        <v>#DIV/0!</v>
      </c>
      <c r="J446" s="7">
        <f t="shared" si="57"/>
        <v>0</v>
      </c>
      <c r="K446" s="7" t="e">
        <f t="shared" si="58"/>
        <v>#DIV/0!</v>
      </c>
      <c r="L446" s="8" t="e">
        <f t="shared" si="59"/>
        <v>#DIV/0!</v>
      </c>
      <c r="M446" s="4" t="e">
        <f t="shared" si="60"/>
        <v>#DIV/0!</v>
      </c>
      <c r="N446" s="8" t="e">
        <f t="shared" si="61"/>
        <v>#DIV/0!</v>
      </c>
      <c r="O446" s="8" t="e">
        <f t="shared" si="62"/>
        <v>#DIV/0!</v>
      </c>
    </row>
    <row r="447" spans="1:15" x14ac:dyDescent="0.25">
      <c r="A447" s="2"/>
      <c r="B447" s="2"/>
      <c r="C447" s="2"/>
      <c r="D447" s="2"/>
      <c r="E447" s="2"/>
      <c r="G447" s="3" t="e">
        <f t="shared" si="54"/>
        <v>#NUM!</v>
      </c>
      <c r="H447" s="7">
        <f t="shared" si="55"/>
        <v>0</v>
      </c>
      <c r="I447" s="7" t="e">
        <f t="shared" si="56"/>
        <v>#DIV/0!</v>
      </c>
      <c r="J447" s="7">
        <f t="shared" si="57"/>
        <v>0</v>
      </c>
      <c r="K447" s="7" t="e">
        <f t="shared" si="58"/>
        <v>#DIV/0!</v>
      </c>
      <c r="L447" s="8" t="e">
        <f t="shared" si="59"/>
        <v>#DIV/0!</v>
      </c>
      <c r="M447" s="4" t="e">
        <f t="shared" si="60"/>
        <v>#DIV/0!</v>
      </c>
      <c r="N447" s="8" t="e">
        <f t="shared" si="61"/>
        <v>#DIV/0!</v>
      </c>
      <c r="O447" s="8" t="e">
        <f t="shared" si="62"/>
        <v>#DIV/0!</v>
      </c>
    </row>
    <row r="448" spans="1:15" x14ac:dyDescent="0.25">
      <c r="A448" s="2"/>
      <c r="B448" s="2"/>
      <c r="C448" s="2"/>
      <c r="D448" s="2"/>
      <c r="E448" s="2"/>
      <c r="G448" s="3" t="e">
        <f t="shared" si="54"/>
        <v>#NUM!</v>
      </c>
      <c r="H448" s="7">
        <f t="shared" si="55"/>
        <v>0</v>
      </c>
      <c r="I448" s="7" t="e">
        <f t="shared" si="56"/>
        <v>#DIV/0!</v>
      </c>
      <c r="J448" s="7">
        <f t="shared" si="57"/>
        <v>0</v>
      </c>
      <c r="K448" s="7" t="e">
        <f t="shared" si="58"/>
        <v>#DIV/0!</v>
      </c>
      <c r="L448" s="8" t="e">
        <f t="shared" si="59"/>
        <v>#DIV/0!</v>
      </c>
      <c r="M448" s="4" t="e">
        <f t="shared" si="60"/>
        <v>#DIV/0!</v>
      </c>
      <c r="N448" s="8" t="e">
        <f t="shared" si="61"/>
        <v>#DIV/0!</v>
      </c>
      <c r="O448" s="8" t="e">
        <f t="shared" si="62"/>
        <v>#DIV/0!</v>
      </c>
    </row>
    <row r="449" spans="1:15" x14ac:dyDescent="0.25">
      <c r="A449" s="2"/>
      <c r="B449" s="2"/>
      <c r="C449" s="2"/>
      <c r="D449" s="2"/>
      <c r="E449" s="2"/>
      <c r="G449" s="3" t="e">
        <f t="shared" si="54"/>
        <v>#NUM!</v>
      </c>
      <c r="H449" s="7">
        <f t="shared" si="55"/>
        <v>0</v>
      </c>
      <c r="I449" s="7" t="e">
        <f t="shared" si="56"/>
        <v>#DIV/0!</v>
      </c>
      <c r="J449" s="7">
        <f t="shared" si="57"/>
        <v>0</v>
      </c>
      <c r="K449" s="7" t="e">
        <f t="shared" si="58"/>
        <v>#DIV/0!</v>
      </c>
      <c r="L449" s="8" t="e">
        <f t="shared" si="59"/>
        <v>#DIV/0!</v>
      </c>
      <c r="M449" s="4" t="e">
        <f t="shared" si="60"/>
        <v>#DIV/0!</v>
      </c>
      <c r="N449" s="8" t="e">
        <f t="shared" si="61"/>
        <v>#DIV/0!</v>
      </c>
      <c r="O449" s="8" t="e">
        <f t="shared" si="62"/>
        <v>#DIV/0!</v>
      </c>
    </row>
    <row r="450" spans="1:15" x14ac:dyDescent="0.25">
      <c r="A450" s="2"/>
      <c r="B450" s="2"/>
      <c r="C450" s="2"/>
      <c r="D450" s="2"/>
      <c r="E450" s="2"/>
      <c r="G450" s="3" t="e">
        <f t="shared" si="54"/>
        <v>#NUM!</v>
      </c>
      <c r="H450" s="7">
        <f t="shared" si="55"/>
        <v>0</v>
      </c>
      <c r="I450" s="7" t="e">
        <f t="shared" si="56"/>
        <v>#DIV/0!</v>
      </c>
      <c r="J450" s="7">
        <f t="shared" si="57"/>
        <v>0</v>
      </c>
      <c r="K450" s="7" t="e">
        <f t="shared" si="58"/>
        <v>#DIV/0!</v>
      </c>
      <c r="L450" s="8" t="e">
        <f t="shared" si="59"/>
        <v>#DIV/0!</v>
      </c>
      <c r="M450" s="4" t="e">
        <f t="shared" si="60"/>
        <v>#DIV/0!</v>
      </c>
      <c r="N450" s="8" t="e">
        <f t="shared" si="61"/>
        <v>#DIV/0!</v>
      </c>
      <c r="O450" s="8" t="e">
        <f t="shared" si="62"/>
        <v>#DIV/0!</v>
      </c>
    </row>
    <row r="451" spans="1:15" x14ac:dyDescent="0.25">
      <c r="A451" s="2"/>
      <c r="B451" s="2"/>
      <c r="C451" s="2"/>
      <c r="D451" s="2"/>
      <c r="E451" s="2"/>
      <c r="G451" s="3" t="e">
        <f t="shared" si="54"/>
        <v>#NUM!</v>
      </c>
      <c r="H451" s="7">
        <f t="shared" si="55"/>
        <v>0</v>
      </c>
      <c r="I451" s="7" t="e">
        <f t="shared" si="56"/>
        <v>#DIV/0!</v>
      </c>
      <c r="J451" s="7">
        <f t="shared" si="57"/>
        <v>0</v>
      </c>
      <c r="K451" s="7" t="e">
        <f t="shared" si="58"/>
        <v>#DIV/0!</v>
      </c>
      <c r="L451" s="8" t="e">
        <f t="shared" si="59"/>
        <v>#DIV/0!</v>
      </c>
      <c r="M451" s="4" t="e">
        <f t="shared" si="60"/>
        <v>#DIV/0!</v>
      </c>
      <c r="N451" s="8" t="e">
        <f t="shared" si="61"/>
        <v>#DIV/0!</v>
      </c>
      <c r="O451" s="8" t="e">
        <f t="shared" si="62"/>
        <v>#DIV/0!</v>
      </c>
    </row>
    <row r="452" spans="1:15" x14ac:dyDescent="0.25">
      <c r="A452" s="2"/>
      <c r="B452" s="2"/>
      <c r="C452" s="2"/>
      <c r="D452" s="2"/>
      <c r="E452" s="2"/>
      <c r="G452" s="3" t="e">
        <f t="shared" ref="G452:G503" si="63">ROUND(10*LOG10((IMABS(COMPLEX(D452,E452)))^2/(1-(IMABS(COMPLEX(B452,C452)))^2)),2)</f>
        <v>#NUM!</v>
      </c>
      <c r="H452" s="7">
        <f t="shared" ref="H452:H503" si="64">IMABS(COMPLEX(B452,C452))</f>
        <v>0</v>
      </c>
      <c r="I452" s="7" t="e">
        <f t="shared" ref="I452:I503" si="65">IMARGUMENT(COMPLEX(B452,C452))</f>
        <v>#DIV/0!</v>
      </c>
      <c r="J452" s="7">
        <f t="shared" ref="J452:J503" si="66">IMABS(COMPLEX(D452,E452))</f>
        <v>0</v>
      </c>
      <c r="K452" s="7" t="e">
        <f t="shared" ref="K452:K503" si="67">IMARGUMENT(COMPLEX(D452,E452))</f>
        <v>#DIV/0!</v>
      </c>
      <c r="L452" s="8" t="e">
        <f t="shared" ref="L452:L503" si="68">50*(1-H452^2)/(1 + H452^2-(2*H452*COS(I452)))</f>
        <v>#DIV/0!</v>
      </c>
      <c r="M452" s="4" t="e">
        <f t="shared" ref="M452:M503" si="69">2*50*H452*SIN(I452)/(1 + H452^2 - 2*H452*COS(I452))</f>
        <v>#DIV/0!</v>
      </c>
      <c r="N452" s="8" t="e">
        <f t="shared" ref="N452:N503" si="70">IMABS(COMPLEX(L452,M452))</f>
        <v>#DIV/0!</v>
      </c>
      <c r="O452" s="8" t="e">
        <f t="shared" ref="O452:O503" si="71">DEGREES((IMARGUMENT(COMPLEX(L452,M452))))</f>
        <v>#DIV/0!</v>
      </c>
    </row>
    <row r="453" spans="1:15" x14ac:dyDescent="0.25">
      <c r="A453" s="2"/>
      <c r="B453" s="2"/>
      <c r="C453" s="2"/>
      <c r="D453" s="2"/>
      <c r="E453" s="2"/>
      <c r="G453" s="3" t="e">
        <f t="shared" si="63"/>
        <v>#NUM!</v>
      </c>
      <c r="H453" s="7">
        <f t="shared" si="64"/>
        <v>0</v>
      </c>
      <c r="I453" s="7" t="e">
        <f t="shared" si="65"/>
        <v>#DIV/0!</v>
      </c>
      <c r="J453" s="7">
        <f t="shared" si="66"/>
        <v>0</v>
      </c>
      <c r="K453" s="7" t="e">
        <f t="shared" si="67"/>
        <v>#DIV/0!</v>
      </c>
      <c r="L453" s="8" t="e">
        <f t="shared" si="68"/>
        <v>#DIV/0!</v>
      </c>
      <c r="M453" s="4" t="e">
        <f t="shared" si="69"/>
        <v>#DIV/0!</v>
      </c>
      <c r="N453" s="8" t="e">
        <f t="shared" si="70"/>
        <v>#DIV/0!</v>
      </c>
      <c r="O453" s="8" t="e">
        <f t="shared" si="71"/>
        <v>#DIV/0!</v>
      </c>
    </row>
    <row r="454" spans="1:15" x14ac:dyDescent="0.25">
      <c r="A454" s="2"/>
      <c r="B454" s="2"/>
      <c r="C454" s="2"/>
      <c r="D454" s="2"/>
      <c r="E454" s="2"/>
      <c r="G454" s="3" t="e">
        <f t="shared" si="63"/>
        <v>#NUM!</v>
      </c>
      <c r="H454" s="7">
        <f t="shared" si="64"/>
        <v>0</v>
      </c>
      <c r="I454" s="7" t="e">
        <f t="shared" si="65"/>
        <v>#DIV/0!</v>
      </c>
      <c r="J454" s="7">
        <f t="shared" si="66"/>
        <v>0</v>
      </c>
      <c r="K454" s="7" t="e">
        <f t="shared" si="67"/>
        <v>#DIV/0!</v>
      </c>
      <c r="L454" s="8" t="e">
        <f t="shared" si="68"/>
        <v>#DIV/0!</v>
      </c>
      <c r="M454" s="4" t="e">
        <f t="shared" si="69"/>
        <v>#DIV/0!</v>
      </c>
      <c r="N454" s="8" t="e">
        <f t="shared" si="70"/>
        <v>#DIV/0!</v>
      </c>
      <c r="O454" s="8" t="e">
        <f t="shared" si="71"/>
        <v>#DIV/0!</v>
      </c>
    </row>
    <row r="455" spans="1:15" x14ac:dyDescent="0.25">
      <c r="A455" s="2"/>
      <c r="B455" s="2"/>
      <c r="C455" s="2"/>
      <c r="D455" s="2"/>
      <c r="E455" s="2"/>
      <c r="G455" s="3" t="e">
        <f t="shared" si="63"/>
        <v>#NUM!</v>
      </c>
      <c r="H455" s="7">
        <f t="shared" si="64"/>
        <v>0</v>
      </c>
      <c r="I455" s="7" t="e">
        <f t="shared" si="65"/>
        <v>#DIV/0!</v>
      </c>
      <c r="J455" s="7">
        <f t="shared" si="66"/>
        <v>0</v>
      </c>
      <c r="K455" s="7" t="e">
        <f t="shared" si="67"/>
        <v>#DIV/0!</v>
      </c>
      <c r="L455" s="8" t="e">
        <f t="shared" si="68"/>
        <v>#DIV/0!</v>
      </c>
      <c r="M455" s="4" t="e">
        <f t="shared" si="69"/>
        <v>#DIV/0!</v>
      </c>
      <c r="N455" s="8" t="e">
        <f t="shared" si="70"/>
        <v>#DIV/0!</v>
      </c>
      <c r="O455" s="8" t="e">
        <f t="shared" si="71"/>
        <v>#DIV/0!</v>
      </c>
    </row>
    <row r="456" spans="1:15" x14ac:dyDescent="0.25">
      <c r="A456" s="2"/>
      <c r="B456" s="2"/>
      <c r="C456" s="2"/>
      <c r="D456" s="2"/>
      <c r="E456" s="2"/>
      <c r="G456" s="3" t="e">
        <f t="shared" si="63"/>
        <v>#NUM!</v>
      </c>
      <c r="H456" s="7">
        <f t="shared" si="64"/>
        <v>0</v>
      </c>
      <c r="I456" s="7" t="e">
        <f t="shared" si="65"/>
        <v>#DIV/0!</v>
      </c>
      <c r="J456" s="7">
        <f t="shared" si="66"/>
        <v>0</v>
      </c>
      <c r="K456" s="7" t="e">
        <f t="shared" si="67"/>
        <v>#DIV/0!</v>
      </c>
      <c r="L456" s="8" t="e">
        <f t="shared" si="68"/>
        <v>#DIV/0!</v>
      </c>
      <c r="M456" s="4" t="e">
        <f t="shared" si="69"/>
        <v>#DIV/0!</v>
      </c>
      <c r="N456" s="8" t="e">
        <f t="shared" si="70"/>
        <v>#DIV/0!</v>
      </c>
      <c r="O456" s="8" t="e">
        <f t="shared" si="71"/>
        <v>#DIV/0!</v>
      </c>
    </row>
    <row r="457" spans="1:15" x14ac:dyDescent="0.25">
      <c r="A457" s="2"/>
      <c r="B457" s="2"/>
      <c r="C457" s="2"/>
      <c r="D457" s="2"/>
      <c r="E457" s="2"/>
      <c r="G457" s="3" t="e">
        <f t="shared" si="63"/>
        <v>#NUM!</v>
      </c>
      <c r="H457" s="7">
        <f t="shared" si="64"/>
        <v>0</v>
      </c>
      <c r="I457" s="7" t="e">
        <f t="shared" si="65"/>
        <v>#DIV/0!</v>
      </c>
      <c r="J457" s="7">
        <f t="shared" si="66"/>
        <v>0</v>
      </c>
      <c r="K457" s="7" t="e">
        <f t="shared" si="67"/>
        <v>#DIV/0!</v>
      </c>
      <c r="L457" s="8" t="e">
        <f t="shared" si="68"/>
        <v>#DIV/0!</v>
      </c>
      <c r="M457" s="4" t="e">
        <f t="shared" si="69"/>
        <v>#DIV/0!</v>
      </c>
      <c r="N457" s="8" t="e">
        <f t="shared" si="70"/>
        <v>#DIV/0!</v>
      </c>
      <c r="O457" s="8" t="e">
        <f t="shared" si="71"/>
        <v>#DIV/0!</v>
      </c>
    </row>
    <row r="458" spans="1:15" x14ac:dyDescent="0.25">
      <c r="A458" s="2"/>
      <c r="B458" s="2"/>
      <c r="C458" s="2"/>
      <c r="D458" s="2"/>
      <c r="E458" s="2"/>
      <c r="G458" s="3" t="e">
        <f t="shared" si="63"/>
        <v>#NUM!</v>
      </c>
      <c r="H458" s="7">
        <f t="shared" si="64"/>
        <v>0</v>
      </c>
      <c r="I458" s="7" t="e">
        <f t="shared" si="65"/>
        <v>#DIV/0!</v>
      </c>
      <c r="J458" s="7">
        <f t="shared" si="66"/>
        <v>0</v>
      </c>
      <c r="K458" s="7" t="e">
        <f t="shared" si="67"/>
        <v>#DIV/0!</v>
      </c>
      <c r="L458" s="8" t="e">
        <f t="shared" si="68"/>
        <v>#DIV/0!</v>
      </c>
      <c r="M458" s="4" t="e">
        <f t="shared" si="69"/>
        <v>#DIV/0!</v>
      </c>
      <c r="N458" s="8" t="e">
        <f t="shared" si="70"/>
        <v>#DIV/0!</v>
      </c>
      <c r="O458" s="8" t="e">
        <f t="shared" si="71"/>
        <v>#DIV/0!</v>
      </c>
    </row>
    <row r="459" spans="1:15" x14ac:dyDescent="0.25">
      <c r="A459" s="2"/>
      <c r="B459" s="2"/>
      <c r="C459" s="2"/>
      <c r="D459" s="2"/>
      <c r="E459" s="2"/>
      <c r="G459" s="3" t="e">
        <f t="shared" si="63"/>
        <v>#NUM!</v>
      </c>
      <c r="H459" s="7">
        <f t="shared" si="64"/>
        <v>0</v>
      </c>
      <c r="I459" s="7" t="e">
        <f t="shared" si="65"/>
        <v>#DIV/0!</v>
      </c>
      <c r="J459" s="7">
        <f t="shared" si="66"/>
        <v>0</v>
      </c>
      <c r="K459" s="7" t="e">
        <f t="shared" si="67"/>
        <v>#DIV/0!</v>
      </c>
      <c r="L459" s="8" t="e">
        <f t="shared" si="68"/>
        <v>#DIV/0!</v>
      </c>
      <c r="M459" s="4" t="e">
        <f t="shared" si="69"/>
        <v>#DIV/0!</v>
      </c>
      <c r="N459" s="8" t="e">
        <f t="shared" si="70"/>
        <v>#DIV/0!</v>
      </c>
      <c r="O459" s="8" t="e">
        <f t="shared" si="71"/>
        <v>#DIV/0!</v>
      </c>
    </row>
    <row r="460" spans="1:15" x14ac:dyDescent="0.25">
      <c r="A460" s="2"/>
      <c r="B460" s="2"/>
      <c r="C460" s="2"/>
      <c r="D460" s="2"/>
      <c r="E460" s="2"/>
      <c r="G460" s="3" t="e">
        <f t="shared" si="63"/>
        <v>#NUM!</v>
      </c>
      <c r="H460" s="7">
        <f t="shared" si="64"/>
        <v>0</v>
      </c>
      <c r="I460" s="7" t="e">
        <f t="shared" si="65"/>
        <v>#DIV/0!</v>
      </c>
      <c r="J460" s="7">
        <f t="shared" si="66"/>
        <v>0</v>
      </c>
      <c r="K460" s="7" t="e">
        <f t="shared" si="67"/>
        <v>#DIV/0!</v>
      </c>
      <c r="L460" s="8" t="e">
        <f t="shared" si="68"/>
        <v>#DIV/0!</v>
      </c>
      <c r="M460" s="4" t="e">
        <f t="shared" si="69"/>
        <v>#DIV/0!</v>
      </c>
      <c r="N460" s="8" t="e">
        <f t="shared" si="70"/>
        <v>#DIV/0!</v>
      </c>
      <c r="O460" s="8" t="e">
        <f t="shared" si="71"/>
        <v>#DIV/0!</v>
      </c>
    </row>
    <row r="461" spans="1:15" x14ac:dyDescent="0.25">
      <c r="A461" s="2"/>
      <c r="B461" s="2"/>
      <c r="C461" s="2"/>
      <c r="D461" s="2"/>
      <c r="E461" s="2"/>
      <c r="G461" s="3" t="e">
        <f t="shared" si="63"/>
        <v>#NUM!</v>
      </c>
      <c r="H461" s="7">
        <f t="shared" si="64"/>
        <v>0</v>
      </c>
      <c r="I461" s="7" t="e">
        <f t="shared" si="65"/>
        <v>#DIV/0!</v>
      </c>
      <c r="J461" s="7">
        <f t="shared" si="66"/>
        <v>0</v>
      </c>
      <c r="K461" s="7" t="e">
        <f t="shared" si="67"/>
        <v>#DIV/0!</v>
      </c>
      <c r="L461" s="8" t="e">
        <f t="shared" si="68"/>
        <v>#DIV/0!</v>
      </c>
      <c r="M461" s="4" t="e">
        <f t="shared" si="69"/>
        <v>#DIV/0!</v>
      </c>
      <c r="N461" s="8" t="e">
        <f t="shared" si="70"/>
        <v>#DIV/0!</v>
      </c>
      <c r="O461" s="8" t="e">
        <f t="shared" si="71"/>
        <v>#DIV/0!</v>
      </c>
    </row>
    <row r="462" spans="1:15" x14ac:dyDescent="0.25">
      <c r="A462" s="2"/>
      <c r="B462" s="2"/>
      <c r="C462" s="2"/>
      <c r="D462" s="2"/>
      <c r="E462" s="2"/>
      <c r="G462" s="3" t="e">
        <f t="shared" si="63"/>
        <v>#NUM!</v>
      </c>
      <c r="H462" s="7">
        <f t="shared" si="64"/>
        <v>0</v>
      </c>
      <c r="I462" s="7" t="e">
        <f t="shared" si="65"/>
        <v>#DIV/0!</v>
      </c>
      <c r="J462" s="7">
        <f t="shared" si="66"/>
        <v>0</v>
      </c>
      <c r="K462" s="7" t="e">
        <f t="shared" si="67"/>
        <v>#DIV/0!</v>
      </c>
      <c r="L462" s="8" t="e">
        <f t="shared" si="68"/>
        <v>#DIV/0!</v>
      </c>
      <c r="M462" s="4" t="e">
        <f t="shared" si="69"/>
        <v>#DIV/0!</v>
      </c>
      <c r="N462" s="8" t="e">
        <f t="shared" si="70"/>
        <v>#DIV/0!</v>
      </c>
      <c r="O462" s="8" t="e">
        <f t="shared" si="71"/>
        <v>#DIV/0!</v>
      </c>
    </row>
    <row r="463" spans="1:15" x14ac:dyDescent="0.25">
      <c r="A463" s="2"/>
      <c r="B463" s="2"/>
      <c r="C463" s="2"/>
      <c r="D463" s="2"/>
      <c r="E463" s="2"/>
      <c r="G463" s="3" t="e">
        <f t="shared" si="63"/>
        <v>#NUM!</v>
      </c>
      <c r="H463" s="7">
        <f t="shared" si="64"/>
        <v>0</v>
      </c>
      <c r="I463" s="7" t="e">
        <f t="shared" si="65"/>
        <v>#DIV/0!</v>
      </c>
      <c r="J463" s="7">
        <f t="shared" si="66"/>
        <v>0</v>
      </c>
      <c r="K463" s="7" t="e">
        <f t="shared" si="67"/>
        <v>#DIV/0!</v>
      </c>
      <c r="L463" s="8" t="e">
        <f t="shared" si="68"/>
        <v>#DIV/0!</v>
      </c>
      <c r="M463" s="4" t="e">
        <f t="shared" si="69"/>
        <v>#DIV/0!</v>
      </c>
      <c r="N463" s="8" t="e">
        <f t="shared" si="70"/>
        <v>#DIV/0!</v>
      </c>
      <c r="O463" s="8" t="e">
        <f t="shared" si="71"/>
        <v>#DIV/0!</v>
      </c>
    </row>
    <row r="464" spans="1:15" x14ac:dyDescent="0.25">
      <c r="A464" s="2"/>
      <c r="B464" s="2"/>
      <c r="C464" s="2"/>
      <c r="D464" s="2"/>
      <c r="E464" s="2"/>
      <c r="G464" s="3" t="e">
        <f t="shared" si="63"/>
        <v>#NUM!</v>
      </c>
      <c r="H464" s="7">
        <f t="shared" si="64"/>
        <v>0</v>
      </c>
      <c r="I464" s="7" t="e">
        <f t="shared" si="65"/>
        <v>#DIV/0!</v>
      </c>
      <c r="J464" s="7">
        <f t="shared" si="66"/>
        <v>0</v>
      </c>
      <c r="K464" s="7" t="e">
        <f t="shared" si="67"/>
        <v>#DIV/0!</v>
      </c>
      <c r="L464" s="8" t="e">
        <f t="shared" si="68"/>
        <v>#DIV/0!</v>
      </c>
      <c r="M464" s="4" t="e">
        <f t="shared" si="69"/>
        <v>#DIV/0!</v>
      </c>
      <c r="N464" s="8" t="e">
        <f t="shared" si="70"/>
        <v>#DIV/0!</v>
      </c>
      <c r="O464" s="8" t="e">
        <f t="shared" si="71"/>
        <v>#DIV/0!</v>
      </c>
    </row>
    <row r="465" spans="1:15" x14ac:dyDescent="0.25">
      <c r="A465" s="2"/>
      <c r="B465" s="2"/>
      <c r="C465" s="2"/>
      <c r="D465" s="2"/>
      <c r="E465" s="2"/>
      <c r="G465" s="3" t="e">
        <f t="shared" si="63"/>
        <v>#NUM!</v>
      </c>
      <c r="H465" s="7">
        <f t="shared" si="64"/>
        <v>0</v>
      </c>
      <c r="I465" s="7" t="e">
        <f t="shared" si="65"/>
        <v>#DIV/0!</v>
      </c>
      <c r="J465" s="7">
        <f t="shared" si="66"/>
        <v>0</v>
      </c>
      <c r="K465" s="7" t="e">
        <f t="shared" si="67"/>
        <v>#DIV/0!</v>
      </c>
      <c r="L465" s="8" t="e">
        <f t="shared" si="68"/>
        <v>#DIV/0!</v>
      </c>
      <c r="M465" s="4" t="e">
        <f t="shared" si="69"/>
        <v>#DIV/0!</v>
      </c>
      <c r="N465" s="8" t="e">
        <f t="shared" si="70"/>
        <v>#DIV/0!</v>
      </c>
      <c r="O465" s="8" t="e">
        <f t="shared" si="71"/>
        <v>#DIV/0!</v>
      </c>
    </row>
    <row r="466" spans="1:15" x14ac:dyDescent="0.25">
      <c r="A466" s="2"/>
      <c r="B466" s="2"/>
      <c r="C466" s="2"/>
      <c r="D466" s="2"/>
      <c r="E466" s="2"/>
      <c r="G466" s="3" t="e">
        <f t="shared" si="63"/>
        <v>#NUM!</v>
      </c>
      <c r="H466" s="7">
        <f t="shared" si="64"/>
        <v>0</v>
      </c>
      <c r="I466" s="7" t="e">
        <f t="shared" si="65"/>
        <v>#DIV/0!</v>
      </c>
      <c r="J466" s="7">
        <f t="shared" si="66"/>
        <v>0</v>
      </c>
      <c r="K466" s="7" t="e">
        <f t="shared" si="67"/>
        <v>#DIV/0!</v>
      </c>
      <c r="L466" s="8" t="e">
        <f t="shared" si="68"/>
        <v>#DIV/0!</v>
      </c>
      <c r="M466" s="4" t="e">
        <f t="shared" si="69"/>
        <v>#DIV/0!</v>
      </c>
      <c r="N466" s="8" t="e">
        <f t="shared" si="70"/>
        <v>#DIV/0!</v>
      </c>
      <c r="O466" s="8" t="e">
        <f t="shared" si="71"/>
        <v>#DIV/0!</v>
      </c>
    </row>
    <row r="467" spans="1:15" x14ac:dyDescent="0.25">
      <c r="A467" s="2"/>
      <c r="B467" s="2"/>
      <c r="C467" s="2"/>
      <c r="D467" s="2"/>
      <c r="E467" s="2"/>
      <c r="G467" s="3" t="e">
        <f t="shared" si="63"/>
        <v>#NUM!</v>
      </c>
      <c r="H467" s="7">
        <f t="shared" si="64"/>
        <v>0</v>
      </c>
      <c r="I467" s="7" t="e">
        <f t="shared" si="65"/>
        <v>#DIV/0!</v>
      </c>
      <c r="J467" s="7">
        <f t="shared" si="66"/>
        <v>0</v>
      </c>
      <c r="K467" s="7" t="e">
        <f t="shared" si="67"/>
        <v>#DIV/0!</v>
      </c>
      <c r="L467" s="8" t="e">
        <f t="shared" si="68"/>
        <v>#DIV/0!</v>
      </c>
      <c r="M467" s="4" t="e">
        <f t="shared" si="69"/>
        <v>#DIV/0!</v>
      </c>
      <c r="N467" s="8" t="e">
        <f t="shared" si="70"/>
        <v>#DIV/0!</v>
      </c>
      <c r="O467" s="8" t="e">
        <f t="shared" si="71"/>
        <v>#DIV/0!</v>
      </c>
    </row>
    <row r="468" spans="1:15" x14ac:dyDescent="0.25">
      <c r="A468" s="2"/>
      <c r="B468" s="2"/>
      <c r="C468" s="2"/>
      <c r="D468" s="2"/>
      <c r="E468" s="2"/>
      <c r="G468" s="3" t="e">
        <f t="shared" si="63"/>
        <v>#NUM!</v>
      </c>
      <c r="H468" s="7">
        <f t="shared" si="64"/>
        <v>0</v>
      </c>
      <c r="I468" s="7" t="e">
        <f t="shared" si="65"/>
        <v>#DIV/0!</v>
      </c>
      <c r="J468" s="7">
        <f t="shared" si="66"/>
        <v>0</v>
      </c>
      <c r="K468" s="7" t="e">
        <f t="shared" si="67"/>
        <v>#DIV/0!</v>
      </c>
      <c r="L468" s="8" t="e">
        <f t="shared" si="68"/>
        <v>#DIV/0!</v>
      </c>
      <c r="M468" s="4" t="e">
        <f t="shared" si="69"/>
        <v>#DIV/0!</v>
      </c>
      <c r="N468" s="8" t="e">
        <f t="shared" si="70"/>
        <v>#DIV/0!</v>
      </c>
      <c r="O468" s="8" t="e">
        <f t="shared" si="71"/>
        <v>#DIV/0!</v>
      </c>
    </row>
    <row r="469" spans="1:15" x14ac:dyDescent="0.25">
      <c r="A469" s="2"/>
      <c r="B469" s="2"/>
      <c r="C469" s="2"/>
      <c r="D469" s="2"/>
      <c r="E469" s="2"/>
      <c r="G469" s="3" t="e">
        <f t="shared" si="63"/>
        <v>#NUM!</v>
      </c>
      <c r="H469" s="7">
        <f t="shared" si="64"/>
        <v>0</v>
      </c>
      <c r="I469" s="7" t="e">
        <f t="shared" si="65"/>
        <v>#DIV/0!</v>
      </c>
      <c r="J469" s="7">
        <f t="shared" si="66"/>
        <v>0</v>
      </c>
      <c r="K469" s="7" t="e">
        <f t="shared" si="67"/>
        <v>#DIV/0!</v>
      </c>
      <c r="L469" s="8" t="e">
        <f t="shared" si="68"/>
        <v>#DIV/0!</v>
      </c>
      <c r="M469" s="4" t="e">
        <f t="shared" si="69"/>
        <v>#DIV/0!</v>
      </c>
      <c r="N469" s="8" t="e">
        <f t="shared" si="70"/>
        <v>#DIV/0!</v>
      </c>
      <c r="O469" s="8" t="e">
        <f t="shared" si="71"/>
        <v>#DIV/0!</v>
      </c>
    </row>
    <row r="470" spans="1:15" x14ac:dyDescent="0.25">
      <c r="A470" s="2"/>
      <c r="B470" s="2"/>
      <c r="C470" s="2"/>
      <c r="D470" s="2"/>
      <c r="E470" s="2"/>
      <c r="G470" s="3" t="e">
        <f t="shared" si="63"/>
        <v>#NUM!</v>
      </c>
      <c r="H470" s="7">
        <f t="shared" si="64"/>
        <v>0</v>
      </c>
      <c r="I470" s="7" t="e">
        <f t="shared" si="65"/>
        <v>#DIV/0!</v>
      </c>
      <c r="J470" s="7">
        <f t="shared" si="66"/>
        <v>0</v>
      </c>
      <c r="K470" s="7" t="e">
        <f t="shared" si="67"/>
        <v>#DIV/0!</v>
      </c>
      <c r="L470" s="8" t="e">
        <f t="shared" si="68"/>
        <v>#DIV/0!</v>
      </c>
      <c r="M470" s="4" t="e">
        <f t="shared" si="69"/>
        <v>#DIV/0!</v>
      </c>
      <c r="N470" s="8" t="e">
        <f t="shared" si="70"/>
        <v>#DIV/0!</v>
      </c>
      <c r="O470" s="8" t="e">
        <f t="shared" si="71"/>
        <v>#DIV/0!</v>
      </c>
    </row>
    <row r="471" spans="1:15" x14ac:dyDescent="0.25">
      <c r="A471" s="2"/>
      <c r="B471" s="2"/>
      <c r="C471" s="2"/>
      <c r="D471" s="2"/>
      <c r="E471" s="2"/>
      <c r="G471" s="3" t="e">
        <f t="shared" si="63"/>
        <v>#NUM!</v>
      </c>
      <c r="H471" s="7">
        <f t="shared" si="64"/>
        <v>0</v>
      </c>
      <c r="I471" s="7" t="e">
        <f t="shared" si="65"/>
        <v>#DIV/0!</v>
      </c>
      <c r="J471" s="7">
        <f t="shared" si="66"/>
        <v>0</v>
      </c>
      <c r="K471" s="7" t="e">
        <f t="shared" si="67"/>
        <v>#DIV/0!</v>
      </c>
      <c r="L471" s="8" t="e">
        <f t="shared" si="68"/>
        <v>#DIV/0!</v>
      </c>
      <c r="M471" s="4" t="e">
        <f t="shared" si="69"/>
        <v>#DIV/0!</v>
      </c>
      <c r="N471" s="8" t="e">
        <f t="shared" si="70"/>
        <v>#DIV/0!</v>
      </c>
      <c r="O471" s="8" t="e">
        <f t="shared" si="71"/>
        <v>#DIV/0!</v>
      </c>
    </row>
    <row r="472" spans="1:15" x14ac:dyDescent="0.25">
      <c r="A472" s="2"/>
      <c r="B472" s="2"/>
      <c r="C472" s="2"/>
      <c r="D472" s="2"/>
      <c r="E472" s="2"/>
      <c r="G472" s="3" t="e">
        <f t="shared" si="63"/>
        <v>#NUM!</v>
      </c>
      <c r="H472" s="7">
        <f t="shared" si="64"/>
        <v>0</v>
      </c>
      <c r="I472" s="7" t="e">
        <f t="shared" si="65"/>
        <v>#DIV/0!</v>
      </c>
      <c r="J472" s="7">
        <f t="shared" si="66"/>
        <v>0</v>
      </c>
      <c r="K472" s="7" t="e">
        <f t="shared" si="67"/>
        <v>#DIV/0!</v>
      </c>
      <c r="L472" s="8" t="e">
        <f t="shared" si="68"/>
        <v>#DIV/0!</v>
      </c>
      <c r="M472" s="4" t="e">
        <f t="shared" si="69"/>
        <v>#DIV/0!</v>
      </c>
      <c r="N472" s="8" t="e">
        <f t="shared" si="70"/>
        <v>#DIV/0!</v>
      </c>
      <c r="O472" s="8" t="e">
        <f t="shared" si="71"/>
        <v>#DIV/0!</v>
      </c>
    </row>
    <row r="473" spans="1:15" x14ac:dyDescent="0.25">
      <c r="A473" s="2"/>
      <c r="B473" s="2"/>
      <c r="C473" s="2"/>
      <c r="D473" s="2"/>
      <c r="E473" s="2"/>
      <c r="G473" s="3" t="e">
        <f t="shared" si="63"/>
        <v>#NUM!</v>
      </c>
      <c r="H473" s="7">
        <f t="shared" si="64"/>
        <v>0</v>
      </c>
      <c r="I473" s="7" t="e">
        <f t="shared" si="65"/>
        <v>#DIV/0!</v>
      </c>
      <c r="J473" s="7">
        <f t="shared" si="66"/>
        <v>0</v>
      </c>
      <c r="K473" s="7" t="e">
        <f t="shared" si="67"/>
        <v>#DIV/0!</v>
      </c>
      <c r="L473" s="8" t="e">
        <f t="shared" si="68"/>
        <v>#DIV/0!</v>
      </c>
      <c r="M473" s="4" t="e">
        <f t="shared" si="69"/>
        <v>#DIV/0!</v>
      </c>
      <c r="N473" s="8" t="e">
        <f t="shared" si="70"/>
        <v>#DIV/0!</v>
      </c>
      <c r="O473" s="8" t="e">
        <f t="shared" si="71"/>
        <v>#DIV/0!</v>
      </c>
    </row>
    <row r="474" spans="1:15" x14ac:dyDescent="0.25">
      <c r="A474" s="2"/>
      <c r="B474" s="2"/>
      <c r="C474" s="2"/>
      <c r="D474" s="2"/>
      <c r="E474" s="2"/>
      <c r="G474" s="3" t="e">
        <f t="shared" si="63"/>
        <v>#NUM!</v>
      </c>
      <c r="H474" s="7">
        <f t="shared" si="64"/>
        <v>0</v>
      </c>
      <c r="I474" s="7" t="e">
        <f t="shared" si="65"/>
        <v>#DIV/0!</v>
      </c>
      <c r="J474" s="7">
        <f t="shared" si="66"/>
        <v>0</v>
      </c>
      <c r="K474" s="7" t="e">
        <f t="shared" si="67"/>
        <v>#DIV/0!</v>
      </c>
      <c r="L474" s="8" t="e">
        <f t="shared" si="68"/>
        <v>#DIV/0!</v>
      </c>
      <c r="M474" s="4" t="e">
        <f t="shared" si="69"/>
        <v>#DIV/0!</v>
      </c>
      <c r="N474" s="8" t="e">
        <f t="shared" si="70"/>
        <v>#DIV/0!</v>
      </c>
      <c r="O474" s="8" t="e">
        <f t="shared" si="71"/>
        <v>#DIV/0!</v>
      </c>
    </row>
    <row r="475" spans="1:15" x14ac:dyDescent="0.25">
      <c r="A475" s="2"/>
      <c r="B475" s="2"/>
      <c r="C475" s="2"/>
      <c r="D475" s="2"/>
      <c r="E475" s="2"/>
      <c r="G475" s="3" t="e">
        <f t="shared" si="63"/>
        <v>#NUM!</v>
      </c>
      <c r="H475" s="7">
        <f t="shared" si="64"/>
        <v>0</v>
      </c>
      <c r="I475" s="7" t="e">
        <f t="shared" si="65"/>
        <v>#DIV/0!</v>
      </c>
      <c r="J475" s="7">
        <f t="shared" si="66"/>
        <v>0</v>
      </c>
      <c r="K475" s="7" t="e">
        <f t="shared" si="67"/>
        <v>#DIV/0!</v>
      </c>
      <c r="L475" s="8" t="e">
        <f t="shared" si="68"/>
        <v>#DIV/0!</v>
      </c>
      <c r="M475" s="4" t="e">
        <f t="shared" si="69"/>
        <v>#DIV/0!</v>
      </c>
      <c r="N475" s="8" t="e">
        <f t="shared" si="70"/>
        <v>#DIV/0!</v>
      </c>
      <c r="O475" s="8" t="e">
        <f t="shared" si="71"/>
        <v>#DIV/0!</v>
      </c>
    </row>
    <row r="476" spans="1:15" x14ac:dyDescent="0.25">
      <c r="A476" s="2"/>
      <c r="B476" s="2"/>
      <c r="C476" s="2"/>
      <c r="D476" s="2"/>
      <c r="E476" s="2"/>
      <c r="G476" s="3" t="e">
        <f t="shared" si="63"/>
        <v>#NUM!</v>
      </c>
      <c r="H476" s="7">
        <f t="shared" si="64"/>
        <v>0</v>
      </c>
      <c r="I476" s="7" t="e">
        <f t="shared" si="65"/>
        <v>#DIV/0!</v>
      </c>
      <c r="J476" s="7">
        <f t="shared" si="66"/>
        <v>0</v>
      </c>
      <c r="K476" s="7" t="e">
        <f t="shared" si="67"/>
        <v>#DIV/0!</v>
      </c>
      <c r="L476" s="8" t="e">
        <f t="shared" si="68"/>
        <v>#DIV/0!</v>
      </c>
      <c r="M476" s="4" t="e">
        <f t="shared" si="69"/>
        <v>#DIV/0!</v>
      </c>
      <c r="N476" s="8" t="e">
        <f t="shared" si="70"/>
        <v>#DIV/0!</v>
      </c>
      <c r="O476" s="8" t="e">
        <f t="shared" si="71"/>
        <v>#DIV/0!</v>
      </c>
    </row>
    <row r="477" spans="1:15" x14ac:dyDescent="0.25">
      <c r="A477" s="2"/>
      <c r="B477" s="2"/>
      <c r="C477" s="2"/>
      <c r="D477" s="2"/>
      <c r="E477" s="2"/>
      <c r="G477" s="3" t="e">
        <f t="shared" si="63"/>
        <v>#NUM!</v>
      </c>
      <c r="H477" s="7">
        <f t="shared" si="64"/>
        <v>0</v>
      </c>
      <c r="I477" s="7" t="e">
        <f t="shared" si="65"/>
        <v>#DIV/0!</v>
      </c>
      <c r="J477" s="7">
        <f t="shared" si="66"/>
        <v>0</v>
      </c>
      <c r="K477" s="7" t="e">
        <f t="shared" si="67"/>
        <v>#DIV/0!</v>
      </c>
      <c r="L477" s="8" t="e">
        <f t="shared" si="68"/>
        <v>#DIV/0!</v>
      </c>
      <c r="M477" s="4" t="e">
        <f t="shared" si="69"/>
        <v>#DIV/0!</v>
      </c>
      <c r="N477" s="8" t="e">
        <f t="shared" si="70"/>
        <v>#DIV/0!</v>
      </c>
      <c r="O477" s="8" t="e">
        <f t="shared" si="71"/>
        <v>#DIV/0!</v>
      </c>
    </row>
    <row r="478" spans="1:15" x14ac:dyDescent="0.25">
      <c r="A478" s="2"/>
      <c r="B478" s="2"/>
      <c r="C478" s="2"/>
      <c r="D478" s="2"/>
      <c r="E478" s="2"/>
      <c r="G478" s="3" t="e">
        <f t="shared" si="63"/>
        <v>#NUM!</v>
      </c>
      <c r="H478" s="7">
        <f t="shared" si="64"/>
        <v>0</v>
      </c>
      <c r="I478" s="7" t="e">
        <f t="shared" si="65"/>
        <v>#DIV/0!</v>
      </c>
      <c r="J478" s="7">
        <f t="shared" si="66"/>
        <v>0</v>
      </c>
      <c r="K478" s="7" t="e">
        <f t="shared" si="67"/>
        <v>#DIV/0!</v>
      </c>
      <c r="L478" s="8" t="e">
        <f t="shared" si="68"/>
        <v>#DIV/0!</v>
      </c>
      <c r="M478" s="4" t="e">
        <f t="shared" si="69"/>
        <v>#DIV/0!</v>
      </c>
      <c r="N478" s="8" t="e">
        <f t="shared" si="70"/>
        <v>#DIV/0!</v>
      </c>
      <c r="O478" s="8" t="e">
        <f t="shared" si="71"/>
        <v>#DIV/0!</v>
      </c>
    </row>
    <row r="479" spans="1:15" x14ac:dyDescent="0.25">
      <c r="A479" s="2"/>
      <c r="B479" s="2"/>
      <c r="C479" s="2"/>
      <c r="D479" s="2"/>
      <c r="E479" s="2"/>
      <c r="G479" s="3" t="e">
        <f t="shared" si="63"/>
        <v>#NUM!</v>
      </c>
      <c r="H479" s="7">
        <f t="shared" si="64"/>
        <v>0</v>
      </c>
      <c r="I479" s="7" t="e">
        <f t="shared" si="65"/>
        <v>#DIV/0!</v>
      </c>
      <c r="J479" s="7">
        <f t="shared" si="66"/>
        <v>0</v>
      </c>
      <c r="K479" s="7" t="e">
        <f t="shared" si="67"/>
        <v>#DIV/0!</v>
      </c>
      <c r="L479" s="8" t="e">
        <f t="shared" si="68"/>
        <v>#DIV/0!</v>
      </c>
      <c r="M479" s="4" t="e">
        <f t="shared" si="69"/>
        <v>#DIV/0!</v>
      </c>
      <c r="N479" s="8" t="e">
        <f t="shared" si="70"/>
        <v>#DIV/0!</v>
      </c>
      <c r="O479" s="8" t="e">
        <f t="shared" si="71"/>
        <v>#DIV/0!</v>
      </c>
    </row>
    <row r="480" spans="1:15" x14ac:dyDescent="0.25">
      <c r="A480" s="2"/>
      <c r="B480" s="2"/>
      <c r="C480" s="2"/>
      <c r="D480" s="2"/>
      <c r="E480" s="2"/>
      <c r="G480" s="3" t="e">
        <f t="shared" si="63"/>
        <v>#NUM!</v>
      </c>
      <c r="H480" s="7">
        <f t="shared" si="64"/>
        <v>0</v>
      </c>
      <c r="I480" s="7" t="e">
        <f t="shared" si="65"/>
        <v>#DIV/0!</v>
      </c>
      <c r="J480" s="7">
        <f t="shared" si="66"/>
        <v>0</v>
      </c>
      <c r="K480" s="7" t="e">
        <f t="shared" si="67"/>
        <v>#DIV/0!</v>
      </c>
      <c r="L480" s="8" t="e">
        <f t="shared" si="68"/>
        <v>#DIV/0!</v>
      </c>
      <c r="M480" s="4" t="e">
        <f t="shared" si="69"/>
        <v>#DIV/0!</v>
      </c>
      <c r="N480" s="8" t="e">
        <f t="shared" si="70"/>
        <v>#DIV/0!</v>
      </c>
      <c r="O480" s="8" t="e">
        <f t="shared" si="71"/>
        <v>#DIV/0!</v>
      </c>
    </row>
    <row r="481" spans="1:15" x14ac:dyDescent="0.25">
      <c r="A481" s="2"/>
      <c r="B481" s="2"/>
      <c r="C481" s="2"/>
      <c r="D481" s="2"/>
      <c r="E481" s="2"/>
      <c r="G481" s="3" t="e">
        <f t="shared" si="63"/>
        <v>#NUM!</v>
      </c>
      <c r="H481" s="7">
        <f t="shared" si="64"/>
        <v>0</v>
      </c>
      <c r="I481" s="7" t="e">
        <f t="shared" si="65"/>
        <v>#DIV/0!</v>
      </c>
      <c r="J481" s="7">
        <f t="shared" si="66"/>
        <v>0</v>
      </c>
      <c r="K481" s="7" t="e">
        <f t="shared" si="67"/>
        <v>#DIV/0!</v>
      </c>
      <c r="L481" s="8" t="e">
        <f t="shared" si="68"/>
        <v>#DIV/0!</v>
      </c>
      <c r="M481" s="4" t="e">
        <f t="shared" si="69"/>
        <v>#DIV/0!</v>
      </c>
      <c r="N481" s="8" t="e">
        <f t="shared" si="70"/>
        <v>#DIV/0!</v>
      </c>
      <c r="O481" s="8" t="e">
        <f t="shared" si="71"/>
        <v>#DIV/0!</v>
      </c>
    </row>
    <row r="482" spans="1:15" x14ac:dyDescent="0.25">
      <c r="A482" s="2"/>
      <c r="B482" s="2"/>
      <c r="C482" s="2"/>
      <c r="D482" s="2"/>
      <c r="E482" s="2"/>
      <c r="G482" s="3" t="e">
        <f t="shared" si="63"/>
        <v>#NUM!</v>
      </c>
      <c r="H482" s="7">
        <f t="shared" si="64"/>
        <v>0</v>
      </c>
      <c r="I482" s="7" t="e">
        <f t="shared" si="65"/>
        <v>#DIV/0!</v>
      </c>
      <c r="J482" s="7">
        <f t="shared" si="66"/>
        <v>0</v>
      </c>
      <c r="K482" s="7" t="e">
        <f t="shared" si="67"/>
        <v>#DIV/0!</v>
      </c>
      <c r="L482" s="8" t="e">
        <f t="shared" si="68"/>
        <v>#DIV/0!</v>
      </c>
      <c r="M482" s="4" t="e">
        <f t="shared" si="69"/>
        <v>#DIV/0!</v>
      </c>
      <c r="N482" s="8" t="e">
        <f t="shared" si="70"/>
        <v>#DIV/0!</v>
      </c>
      <c r="O482" s="8" t="e">
        <f t="shared" si="71"/>
        <v>#DIV/0!</v>
      </c>
    </row>
    <row r="483" spans="1:15" x14ac:dyDescent="0.25">
      <c r="A483" s="2"/>
      <c r="B483" s="2"/>
      <c r="C483" s="2"/>
      <c r="D483" s="2"/>
      <c r="E483" s="2"/>
      <c r="G483" s="3" t="e">
        <f t="shared" si="63"/>
        <v>#NUM!</v>
      </c>
      <c r="H483" s="7">
        <f t="shared" si="64"/>
        <v>0</v>
      </c>
      <c r="I483" s="7" t="e">
        <f t="shared" si="65"/>
        <v>#DIV/0!</v>
      </c>
      <c r="J483" s="7">
        <f t="shared" si="66"/>
        <v>0</v>
      </c>
      <c r="K483" s="7" t="e">
        <f t="shared" si="67"/>
        <v>#DIV/0!</v>
      </c>
      <c r="L483" s="8" t="e">
        <f t="shared" si="68"/>
        <v>#DIV/0!</v>
      </c>
      <c r="M483" s="4" t="e">
        <f t="shared" si="69"/>
        <v>#DIV/0!</v>
      </c>
      <c r="N483" s="8" t="e">
        <f t="shared" si="70"/>
        <v>#DIV/0!</v>
      </c>
      <c r="O483" s="8" t="e">
        <f t="shared" si="71"/>
        <v>#DIV/0!</v>
      </c>
    </row>
    <row r="484" spans="1:15" x14ac:dyDescent="0.25">
      <c r="A484" s="2"/>
      <c r="B484" s="2"/>
      <c r="C484" s="2"/>
      <c r="D484" s="2"/>
      <c r="E484" s="2"/>
      <c r="G484" s="3" t="e">
        <f t="shared" si="63"/>
        <v>#NUM!</v>
      </c>
      <c r="H484" s="7">
        <f t="shared" si="64"/>
        <v>0</v>
      </c>
      <c r="I484" s="7" t="e">
        <f t="shared" si="65"/>
        <v>#DIV/0!</v>
      </c>
      <c r="J484" s="7">
        <f t="shared" si="66"/>
        <v>0</v>
      </c>
      <c r="K484" s="7" t="e">
        <f t="shared" si="67"/>
        <v>#DIV/0!</v>
      </c>
      <c r="L484" s="8" t="e">
        <f t="shared" si="68"/>
        <v>#DIV/0!</v>
      </c>
      <c r="M484" s="4" t="e">
        <f t="shared" si="69"/>
        <v>#DIV/0!</v>
      </c>
      <c r="N484" s="8" t="e">
        <f t="shared" si="70"/>
        <v>#DIV/0!</v>
      </c>
      <c r="O484" s="8" t="e">
        <f t="shared" si="71"/>
        <v>#DIV/0!</v>
      </c>
    </row>
    <row r="485" spans="1:15" x14ac:dyDescent="0.25">
      <c r="A485" s="2"/>
      <c r="B485" s="2"/>
      <c r="C485" s="2"/>
      <c r="D485" s="2"/>
      <c r="E485" s="2"/>
      <c r="G485" s="3" t="e">
        <f t="shared" si="63"/>
        <v>#NUM!</v>
      </c>
      <c r="H485" s="7">
        <f t="shared" si="64"/>
        <v>0</v>
      </c>
      <c r="I485" s="7" t="e">
        <f t="shared" si="65"/>
        <v>#DIV/0!</v>
      </c>
      <c r="J485" s="7">
        <f t="shared" si="66"/>
        <v>0</v>
      </c>
      <c r="K485" s="7" t="e">
        <f t="shared" si="67"/>
        <v>#DIV/0!</v>
      </c>
      <c r="L485" s="8" t="e">
        <f t="shared" si="68"/>
        <v>#DIV/0!</v>
      </c>
      <c r="M485" s="4" t="e">
        <f t="shared" si="69"/>
        <v>#DIV/0!</v>
      </c>
      <c r="N485" s="8" t="e">
        <f t="shared" si="70"/>
        <v>#DIV/0!</v>
      </c>
      <c r="O485" s="8" t="e">
        <f t="shared" si="71"/>
        <v>#DIV/0!</v>
      </c>
    </row>
    <row r="486" spans="1:15" x14ac:dyDescent="0.25">
      <c r="A486" s="2"/>
      <c r="B486" s="2"/>
      <c r="C486" s="2"/>
      <c r="D486" s="2"/>
      <c r="E486" s="2"/>
      <c r="G486" s="3" t="e">
        <f t="shared" si="63"/>
        <v>#NUM!</v>
      </c>
      <c r="H486" s="7">
        <f t="shared" si="64"/>
        <v>0</v>
      </c>
      <c r="I486" s="7" t="e">
        <f t="shared" si="65"/>
        <v>#DIV/0!</v>
      </c>
      <c r="J486" s="7">
        <f t="shared" si="66"/>
        <v>0</v>
      </c>
      <c r="K486" s="7" t="e">
        <f t="shared" si="67"/>
        <v>#DIV/0!</v>
      </c>
      <c r="L486" s="8" t="e">
        <f t="shared" si="68"/>
        <v>#DIV/0!</v>
      </c>
      <c r="M486" s="4" t="e">
        <f t="shared" si="69"/>
        <v>#DIV/0!</v>
      </c>
      <c r="N486" s="8" t="e">
        <f t="shared" si="70"/>
        <v>#DIV/0!</v>
      </c>
      <c r="O486" s="8" t="e">
        <f t="shared" si="71"/>
        <v>#DIV/0!</v>
      </c>
    </row>
    <row r="487" spans="1:15" x14ac:dyDescent="0.25">
      <c r="A487" s="2"/>
      <c r="B487" s="2"/>
      <c r="C487" s="2"/>
      <c r="D487" s="2"/>
      <c r="E487" s="2"/>
      <c r="G487" s="3" t="e">
        <f t="shared" si="63"/>
        <v>#NUM!</v>
      </c>
      <c r="H487" s="7">
        <f t="shared" si="64"/>
        <v>0</v>
      </c>
      <c r="I487" s="7" t="e">
        <f t="shared" si="65"/>
        <v>#DIV/0!</v>
      </c>
      <c r="J487" s="7">
        <f t="shared" si="66"/>
        <v>0</v>
      </c>
      <c r="K487" s="7" t="e">
        <f t="shared" si="67"/>
        <v>#DIV/0!</v>
      </c>
      <c r="L487" s="8" t="e">
        <f t="shared" si="68"/>
        <v>#DIV/0!</v>
      </c>
      <c r="M487" s="4" t="e">
        <f t="shared" si="69"/>
        <v>#DIV/0!</v>
      </c>
      <c r="N487" s="8" t="e">
        <f t="shared" si="70"/>
        <v>#DIV/0!</v>
      </c>
      <c r="O487" s="8" t="e">
        <f t="shared" si="71"/>
        <v>#DIV/0!</v>
      </c>
    </row>
    <row r="488" spans="1:15" x14ac:dyDescent="0.25">
      <c r="A488" s="2"/>
      <c r="B488" s="2"/>
      <c r="C488" s="2"/>
      <c r="D488" s="2"/>
      <c r="E488" s="2"/>
      <c r="G488" s="3" t="e">
        <f t="shared" si="63"/>
        <v>#NUM!</v>
      </c>
      <c r="H488" s="7">
        <f t="shared" si="64"/>
        <v>0</v>
      </c>
      <c r="I488" s="7" t="e">
        <f t="shared" si="65"/>
        <v>#DIV/0!</v>
      </c>
      <c r="J488" s="7">
        <f t="shared" si="66"/>
        <v>0</v>
      </c>
      <c r="K488" s="7" t="e">
        <f t="shared" si="67"/>
        <v>#DIV/0!</v>
      </c>
      <c r="L488" s="8" t="e">
        <f t="shared" si="68"/>
        <v>#DIV/0!</v>
      </c>
      <c r="M488" s="4" t="e">
        <f t="shared" si="69"/>
        <v>#DIV/0!</v>
      </c>
      <c r="N488" s="8" t="e">
        <f t="shared" si="70"/>
        <v>#DIV/0!</v>
      </c>
      <c r="O488" s="8" t="e">
        <f t="shared" si="71"/>
        <v>#DIV/0!</v>
      </c>
    </row>
    <row r="489" spans="1:15" x14ac:dyDescent="0.25">
      <c r="A489" s="2"/>
      <c r="B489" s="2"/>
      <c r="C489" s="2"/>
      <c r="D489" s="2"/>
      <c r="E489" s="2"/>
      <c r="G489" s="3" t="e">
        <f t="shared" si="63"/>
        <v>#NUM!</v>
      </c>
      <c r="H489" s="7">
        <f t="shared" si="64"/>
        <v>0</v>
      </c>
      <c r="I489" s="7" t="e">
        <f t="shared" si="65"/>
        <v>#DIV/0!</v>
      </c>
      <c r="J489" s="7">
        <f t="shared" si="66"/>
        <v>0</v>
      </c>
      <c r="K489" s="7" t="e">
        <f t="shared" si="67"/>
        <v>#DIV/0!</v>
      </c>
      <c r="L489" s="8" t="e">
        <f t="shared" si="68"/>
        <v>#DIV/0!</v>
      </c>
      <c r="M489" s="4" t="e">
        <f t="shared" si="69"/>
        <v>#DIV/0!</v>
      </c>
      <c r="N489" s="8" t="e">
        <f t="shared" si="70"/>
        <v>#DIV/0!</v>
      </c>
      <c r="O489" s="8" t="e">
        <f t="shared" si="71"/>
        <v>#DIV/0!</v>
      </c>
    </row>
    <row r="490" spans="1:15" x14ac:dyDescent="0.25">
      <c r="A490" s="2"/>
      <c r="B490" s="2"/>
      <c r="C490" s="2"/>
      <c r="D490" s="2"/>
      <c r="E490" s="2"/>
      <c r="G490" s="3" t="e">
        <f t="shared" si="63"/>
        <v>#NUM!</v>
      </c>
      <c r="H490" s="7">
        <f t="shared" si="64"/>
        <v>0</v>
      </c>
      <c r="I490" s="7" t="e">
        <f t="shared" si="65"/>
        <v>#DIV/0!</v>
      </c>
      <c r="J490" s="7">
        <f t="shared" si="66"/>
        <v>0</v>
      </c>
      <c r="K490" s="7" t="e">
        <f t="shared" si="67"/>
        <v>#DIV/0!</v>
      </c>
      <c r="L490" s="8" t="e">
        <f t="shared" si="68"/>
        <v>#DIV/0!</v>
      </c>
      <c r="M490" s="4" t="e">
        <f t="shared" si="69"/>
        <v>#DIV/0!</v>
      </c>
      <c r="N490" s="8" t="e">
        <f t="shared" si="70"/>
        <v>#DIV/0!</v>
      </c>
      <c r="O490" s="8" t="e">
        <f t="shared" si="71"/>
        <v>#DIV/0!</v>
      </c>
    </row>
    <row r="491" spans="1:15" x14ac:dyDescent="0.25">
      <c r="A491" s="2"/>
      <c r="B491" s="2"/>
      <c r="C491" s="2"/>
      <c r="D491" s="2"/>
      <c r="E491" s="2"/>
      <c r="G491" s="3" t="e">
        <f t="shared" si="63"/>
        <v>#NUM!</v>
      </c>
      <c r="H491" s="7">
        <f t="shared" si="64"/>
        <v>0</v>
      </c>
      <c r="I491" s="7" t="e">
        <f t="shared" si="65"/>
        <v>#DIV/0!</v>
      </c>
      <c r="J491" s="7">
        <f t="shared" si="66"/>
        <v>0</v>
      </c>
      <c r="K491" s="7" t="e">
        <f t="shared" si="67"/>
        <v>#DIV/0!</v>
      </c>
      <c r="L491" s="8" t="e">
        <f t="shared" si="68"/>
        <v>#DIV/0!</v>
      </c>
      <c r="M491" s="4" t="e">
        <f t="shared" si="69"/>
        <v>#DIV/0!</v>
      </c>
      <c r="N491" s="8" t="e">
        <f t="shared" si="70"/>
        <v>#DIV/0!</v>
      </c>
      <c r="O491" s="8" t="e">
        <f t="shared" si="71"/>
        <v>#DIV/0!</v>
      </c>
    </row>
    <row r="492" spans="1:15" x14ac:dyDescent="0.25">
      <c r="A492" s="2"/>
      <c r="B492" s="2"/>
      <c r="C492" s="2"/>
      <c r="D492" s="2"/>
      <c r="E492" s="2"/>
      <c r="G492" s="3" t="e">
        <f t="shared" si="63"/>
        <v>#NUM!</v>
      </c>
      <c r="H492" s="7">
        <f t="shared" si="64"/>
        <v>0</v>
      </c>
      <c r="I492" s="7" t="e">
        <f t="shared" si="65"/>
        <v>#DIV/0!</v>
      </c>
      <c r="J492" s="7">
        <f t="shared" si="66"/>
        <v>0</v>
      </c>
      <c r="K492" s="7" t="e">
        <f t="shared" si="67"/>
        <v>#DIV/0!</v>
      </c>
      <c r="L492" s="8" t="e">
        <f t="shared" si="68"/>
        <v>#DIV/0!</v>
      </c>
      <c r="M492" s="4" t="e">
        <f t="shared" si="69"/>
        <v>#DIV/0!</v>
      </c>
      <c r="N492" s="8" t="e">
        <f t="shared" si="70"/>
        <v>#DIV/0!</v>
      </c>
      <c r="O492" s="8" t="e">
        <f t="shared" si="71"/>
        <v>#DIV/0!</v>
      </c>
    </row>
    <row r="493" spans="1:15" x14ac:dyDescent="0.25">
      <c r="A493" s="2"/>
      <c r="B493" s="2"/>
      <c r="C493" s="2"/>
      <c r="D493" s="2"/>
      <c r="E493" s="2"/>
      <c r="G493" s="3" t="e">
        <f t="shared" si="63"/>
        <v>#NUM!</v>
      </c>
      <c r="H493" s="7">
        <f t="shared" si="64"/>
        <v>0</v>
      </c>
      <c r="I493" s="7" t="e">
        <f t="shared" si="65"/>
        <v>#DIV/0!</v>
      </c>
      <c r="J493" s="7">
        <f t="shared" si="66"/>
        <v>0</v>
      </c>
      <c r="K493" s="7" t="e">
        <f t="shared" si="67"/>
        <v>#DIV/0!</v>
      </c>
      <c r="L493" s="8" t="e">
        <f t="shared" si="68"/>
        <v>#DIV/0!</v>
      </c>
      <c r="M493" s="4" t="e">
        <f t="shared" si="69"/>
        <v>#DIV/0!</v>
      </c>
      <c r="N493" s="8" t="e">
        <f t="shared" si="70"/>
        <v>#DIV/0!</v>
      </c>
      <c r="O493" s="8" t="e">
        <f t="shared" si="71"/>
        <v>#DIV/0!</v>
      </c>
    </row>
    <row r="494" spans="1:15" x14ac:dyDescent="0.25">
      <c r="A494" s="2"/>
      <c r="B494" s="2"/>
      <c r="C494" s="2"/>
      <c r="D494" s="2"/>
      <c r="E494" s="2"/>
      <c r="G494" s="3" t="e">
        <f t="shared" si="63"/>
        <v>#NUM!</v>
      </c>
      <c r="H494" s="7">
        <f t="shared" si="64"/>
        <v>0</v>
      </c>
      <c r="I494" s="7" t="e">
        <f t="shared" si="65"/>
        <v>#DIV/0!</v>
      </c>
      <c r="J494" s="7">
        <f t="shared" si="66"/>
        <v>0</v>
      </c>
      <c r="K494" s="7" t="e">
        <f t="shared" si="67"/>
        <v>#DIV/0!</v>
      </c>
      <c r="L494" s="8" t="e">
        <f t="shared" si="68"/>
        <v>#DIV/0!</v>
      </c>
      <c r="M494" s="4" t="e">
        <f t="shared" si="69"/>
        <v>#DIV/0!</v>
      </c>
      <c r="N494" s="8" t="e">
        <f t="shared" si="70"/>
        <v>#DIV/0!</v>
      </c>
      <c r="O494" s="8" t="e">
        <f t="shared" si="71"/>
        <v>#DIV/0!</v>
      </c>
    </row>
    <row r="495" spans="1:15" x14ac:dyDescent="0.25">
      <c r="A495" s="2"/>
      <c r="B495" s="2"/>
      <c r="C495" s="2"/>
      <c r="D495" s="2"/>
      <c r="E495" s="2"/>
      <c r="G495" s="3" t="e">
        <f t="shared" si="63"/>
        <v>#NUM!</v>
      </c>
      <c r="H495" s="7">
        <f t="shared" si="64"/>
        <v>0</v>
      </c>
      <c r="I495" s="7" t="e">
        <f t="shared" si="65"/>
        <v>#DIV/0!</v>
      </c>
      <c r="J495" s="7">
        <f t="shared" si="66"/>
        <v>0</v>
      </c>
      <c r="K495" s="7" t="e">
        <f t="shared" si="67"/>
        <v>#DIV/0!</v>
      </c>
      <c r="L495" s="8" t="e">
        <f t="shared" si="68"/>
        <v>#DIV/0!</v>
      </c>
      <c r="M495" s="4" t="e">
        <f t="shared" si="69"/>
        <v>#DIV/0!</v>
      </c>
      <c r="N495" s="8" t="e">
        <f t="shared" si="70"/>
        <v>#DIV/0!</v>
      </c>
      <c r="O495" s="8" t="e">
        <f t="shared" si="71"/>
        <v>#DIV/0!</v>
      </c>
    </row>
    <row r="496" spans="1:15" x14ac:dyDescent="0.25">
      <c r="A496" s="2"/>
      <c r="B496" s="2"/>
      <c r="C496" s="2"/>
      <c r="D496" s="2"/>
      <c r="E496" s="2"/>
      <c r="G496" s="3" t="e">
        <f t="shared" si="63"/>
        <v>#NUM!</v>
      </c>
      <c r="H496" s="7">
        <f t="shared" si="64"/>
        <v>0</v>
      </c>
      <c r="I496" s="7" t="e">
        <f t="shared" si="65"/>
        <v>#DIV/0!</v>
      </c>
      <c r="J496" s="7">
        <f t="shared" si="66"/>
        <v>0</v>
      </c>
      <c r="K496" s="7" t="e">
        <f t="shared" si="67"/>
        <v>#DIV/0!</v>
      </c>
      <c r="L496" s="8" t="e">
        <f t="shared" si="68"/>
        <v>#DIV/0!</v>
      </c>
      <c r="M496" s="4" t="e">
        <f t="shared" si="69"/>
        <v>#DIV/0!</v>
      </c>
      <c r="N496" s="8" t="e">
        <f t="shared" si="70"/>
        <v>#DIV/0!</v>
      </c>
      <c r="O496" s="8" t="e">
        <f t="shared" si="71"/>
        <v>#DIV/0!</v>
      </c>
    </row>
    <row r="497" spans="1:15" x14ac:dyDescent="0.25">
      <c r="A497" s="2"/>
      <c r="B497" s="2"/>
      <c r="C497" s="2"/>
      <c r="D497" s="2"/>
      <c r="E497" s="2"/>
      <c r="G497" s="3" t="e">
        <f t="shared" si="63"/>
        <v>#NUM!</v>
      </c>
      <c r="H497" s="7">
        <f t="shared" si="64"/>
        <v>0</v>
      </c>
      <c r="I497" s="7" t="e">
        <f t="shared" si="65"/>
        <v>#DIV/0!</v>
      </c>
      <c r="J497" s="7">
        <f t="shared" si="66"/>
        <v>0</v>
      </c>
      <c r="K497" s="7" t="e">
        <f t="shared" si="67"/>
        <v>#DIV/0!</v>
      </c>
      <c r="L497" s="8" t="e">
        <f t="shared" si="68"/>
        <v>#DIV/0!</v>
      </c>
      <c r="M497" s="4" t="e">
        <f t="shared" si="69"/>
        <v>#DIV/0!</v>
      </c>
      <c r="N497" s="8" t="e">
        <f t="shared" si="70"/>
        <v>#DIV/0!</v>
      </c>
      <c r="O497" s="8" t="e">
        <f t="shared" si="71"/>
        <v>#DIV/0!</v>
      </c>
    </row>
    <row r="498" spans="1:15" x14ac:dyDescent="0.25">
      <c r="A498" s="2"/>
      <c r="B498" s="2"/>
      <c r="C498" s="2"/>
      <c r="D498" s="2"/>
      <c r="E498" s="2"/>
      <c r="G498" s="3" t="e">
        <f t="shared" si="63"/>
        <v>#NUM!</v>
      </c>
      <c r="H498" s="7">
        <f t="shared" si="64"/>
        <v>0</v>
      </c>
      <c r="I498" s="7" t="e">
        <f t="shared" si="65"/>
        <v>#DIV/0!</v>
      </c>
      <c r="J498" s="7">
        <f t="shared" si="66"/>
        <v>0</v>
      </c>
      <c r="K498" s="7" t="e">
        <f t="shared" si="67"/>
        <v>#DIV/0!</v>
      </c>
      <c r="L498" s="8" t="e">
        <f t="shared" si="68"/>
        <v>#DIV/0!</v>
      </c>
      <c r="M498" s="4" t="e">
        <f t="shared" si="69"/>
        <v>#DIV/0!</v>
      </c>
      <c r="N498" s="8" t="e">
        <f t="shared" si="70"/>
        <v>#DIV/0!</v>
      </c>
      <c r="O498" s="8" t="e">
        <f t="shared" si="71"/>
        <v>#DIV/0!</v>
      </c>
    </row>
    <row r="499" spans="1:15" x14ac:dyDescent="0.25">
      <c r="A499" s="2"/>
      <c r="B499" s="2"/>
      <c r="C499" s="2"/>
      <c r="D499" s="2"/>
      <c r="E499" s="2"/>
      <c r="G499" s="3" t="e">
        <f t="shared" si="63"/>
        <v>#NUM!</v>
      </c>
      <c r="H499" s="7">
        <f t="shared" si="64"/>
        <v>0</v>
      </c>
      <c r="I499" s="7" t="e">
        <f t="shared" si="65"/>
        <v>#DIV/0!</v>
      </c>
      <c r="J499" s="7">
        <f t="shared" si="66"/>
        <v>0</v>
      </c>
      <c r="K499" s="7" t="e">
        <f t="shared" si="67"/>
        <v>#DIV/0!</v>
      </c>
      <c r="L499" s="8" t="e">
        <f t="shared" si="68"/>
        <v>#DIV/0!</v>
      </c>
      <c r="M499" s="4" t="e">
        <f t="shared" si="69"/>
        <v>#DIV/0!</v>
      </c>
      <c r="N499" s="8" t="e">
        <f t="shared" si="70"/>
        <v>#DIV/0!</v>
      </c>
      <c r="O499" s="8" t="e">
        <f t="shared" si="71"/>
        <v>#DIV/0!</v>
      </c>
    </row>
    <row r="500" spans="1:15" x14ac:dyDescent="0.25">
      <c r="A500" s="2"/>
      <c r="B500" s="2"/>
      <c r="C500" s="2"/>
      <c r="D500" s="2"/>
      <c r="E500" s="2"/>
      <c r="G500" s="3" t="e">
        <f t="shared" si="63"/>
        <v>#NUM!</v>
      </c>
      <c r="H500" s="7">
        <f t="shared" si="64"/>
        <v>0</v>
      </c>
      <c r="I500" s="7" t="e">
        <f t="shared" si="65"/>
        <v>#DIV/0!</v>
      </c>
      <c r="J500" s="7">
        <f t="shared" si="66"/>
        <v>0</v>
      </c>
      <c r="K500" s="7" t="e">
        <f t="shared" si="67"/>
        <v>#DIV/0!</v>
      </c>
      <c r="L500" s="8" t="e">
        <f t="shared" si="68"/>
        <v>#DIV/0!</v>
      </c>
      <c r="M500" s="4" t="e">
        <f t="shared" si="69"/>
        <v>#DIV/0!</v>
      </c>
      <c r="N500" s="8" t="e">
        <f t="shared" si="70"/>
        <v>#DIV/0!</v>
      </c>
      <c r="O500" s="8" t="e">
        <f t="shared" si="71"/>
        <v>#DIV/0!</v>
      </c>
    </row>
    <row r="501" spans="1:15" x14ac:dyDescent="0.25">
      <c r="A501" s="2"/>
      <c r="B501" s="2"/>
      <c r="C501" s="2"/>
      <c r="D501" s="2"/>
      <c r="E501" s="2"/>
      <c r="G501" s="3" t="e">
        <f t="shared" si="63"/>
        <v>#NUM!</v>
      </c>
      <c r="H501" s="7">
        <f t="shared" si="64"/>
        <v>0</v>
      </c>
      <c r="I501" s="7" t="e">
        <f t="shared" si="65"/>
        <v>#DIV/0!</v>
      </c>
      <c r="J501" s="7">
        <f t="shared" si="66"/>
        <v>0</v>
      </c>
      <c r="K501" s="7" t="e">
        <f t="shared" si="67"/>
        <v>#DIV/0!</v>
      </c>
      <c r="L501" s="8" t="e">
        <f t="shared" si="68"/>
        <v>#DIV/0!</v>
      </c>
      <c r="M501" s="4" t="e">
        <f t="shared" si="69"/>
        <v>#DIV/0!</v>
      </c>
      <c r="N501" s="8" t="e">
        <f t="shared" si="70"/>
        <v>#DIV/0!</v>
      </c>
      <c r="O501" s="8" t="e">
        <f t="shared" si="71"/>
        <v>#DIV/0!</v>
      </c>
    </row>
    <row r="502" spans="1:15" x14ac:dyDescent="0.25">
      <c r="A502" s="2"/>
      <c r="B502" s="2"/>
      <c r="C502" s="2"/>
      <c r="D502" s="2"/>
      <c r="E502" s="2"/>
      <c r="G502" s="3" t="e">
        <f t="shared" si="63"/>
        <v>#NUM!</v>
      </c>
      <c r="H502" s="7">
        <f t="shared" si="64"/>
        <v>0</v>
      </c>
      <c r="I502" s="7" t="e">
        <f t="shared" si="65"/>
        <v>#DIV/0!</v>
      </c>
      <c r="J502" s="7">
        <f t="shared" si="66"/>
        <v>0</v>
      </c>
      <c r="K502" s="7" t="e">
        <f t="shared" si="67"/>
        <v>#DIV/0!</v>
      </c>
      <c r="L502" s="8" t="e">
        <f t="shared" si="68"/>
        <v>#DIV/0!</v>
      </c>
      <c r="M502" s="4" t="e">
        <f t="shared" si="69"/>
        <v>#DIV/0!</v>
      </c>
      <c r="N502" s="8" t="e">
        <f t="shared" si="70"/>
        <v>#DIV/0!</v>
      </c>
      <c r="O502" s="8" t="e">
        <f t="shared" si="71"/>
        <v>#DIV/0!</v>
      </c>
    </row>
    <row r="503" spans="1:15" x14ac:dyDescent="0.25">
      <c r="A503" s="2"/>
      <c r="B503" s="2"/>
      <c r="C503" s="2"/>
      <c r="D503" s="2"/>
      <c r="E503" s="2"/>
      <c r="G503" s="3" t="e">
        <f t="shared" si="63"/>
        <v>#NUM!</v>
      </c>
      <c r="H503" s="7">
        <f t="shared" si="64"/>
        <v>0</v>
      </c>
      <c r="I503" s="7" t="e">
        <f t="shared" si="65"/>
        <v>#DIV/0!</v>
      </c>
      <c r="J503" s="7">
        <f t="shared" si="66"/>
        <v>0</v>
      </c>
      <c r="K503" s="7" t="e">
        <f t="shared" si="67"/>
        <v>#DIV/0!</v>
      </c>
      <c r="L503" s="8" t="e">
        <f t="shared" si="68"/>
        <v>#DIV/0!</v>
      </c>
      <c r="M503" s="4" t="e">
        <f t="shared" si="69"/>
        <v>#DIV/0!</v>
      </c>
      <c r="N503" s="8" t="e">
        <f t="shared" si="70"/>
        <v>#DIV/0!</v>
      </c>
      <c r="O503" s="8" t="e">
        <f t="shared" si="71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5D5C-D134-4C77-89B0-AC8AA3CAF9DA}">
  <dimension ref="A2:O503"/>
  <sheetViews>
    <sheetView zoomScale="79" zoomScaleNormal="145" workbookViewId="0">
      <selection activeCell="AA99" sqref="AA99"/>
    </sheetView>
  </sheetViews>
  <sheetFormatPr defaultRowHeight="15" x14ac:dyDescent="0.25"/>
  <cols>
    <col min="1" max="2" width="9" style="2" bestFit="1" customWidth="1"/>
    <col min="3" max="3" width="9.7109375" style="2" bestFit="1" customWidth="1"/>
    <col min="4" max="4" width="9" style="2" bestFit="1" customWidth="1"/>
    <col min="5" max="5" width="9.7109375" style="2" bestFit="1" customWidth="1"/>
    <col min="6" max="6" width="6.28515625" style="2" customWidth="1"/>
    <col min="7" max="7" width="12" style="6" bestFit="1" customWidth="1"/>
    <col min="8" max="8" width="7.5703125" style="6" bestFit="1" customWidth="1"/>
    <col min="9" max="9" width="8.28515625" style="6" bestFit="1" customWidth="1"/>
    <col min="10" max="10" width="7.5703125" style="6" bestFit="1" customWidth="1"/>
    <col min="11" max="11" width="8.28515625" style="6" bestFit="1" customWidth="1"/>
    <col min="12" max="12" width="6.5703125" style="6" bestFit="1" customWidth="1"/>
    <col min="13" max="13" width="9.28515625" style="6" bestFit="1" customWidth="1"/>
    <col min="14" max="14" width="19" style="6" customWidth="1"/>
    <col min="15" max="15" width="5.5703125" style="6" bestFit="1" customWidth="1"/>
    <col min="16" max="16384" width="9.140625" style="2"/>
  </cols>
  <sheetData>
    <row r="2" spans="1:15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1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2">
        <v>1000000</v>
      </c>
      <c r="B3" s="2">
        <v>0.96342968900000003</v>
      </c>
      <c r="C3" s="2">
        <v>-7.5179299999999995E-4</v>
      </c>
      <c r="D3" s="2">
        <v>3.4393689999999998E-2</v>
      </c>
      <c r="E3" s="9">
        <v>-1.5209999999999999E-6</v>
      </c>
      <c r="G3" s="3">
        <f>ROUND(10*LOG10((IMABS(COMPLEX(D3,E3)))^2/(1-(IMABS(COMPLEX(B3,C3)))^2)),2)</f>
        <v>-17.829999999999998</v>
      </c>
      <c r="H3" s="7">
        <f>IMABS(COMPLEX(B3,C3))</f>
        <v>0.9634299823232364</v>
      </c>
      <c r="I3" s="7">
        <f>IMARGUMENT(COMPLEX(B3,C3))</f>
        <v>-7.8032974901133284E-4</v>
      </c>
      <c r="J3" s="7">
        <f>IMABS(COMPLEX(D3,E3))</f>
        <v>3.4393690033631762E-2</v>
      </c>
      <c r="K3" s="7">
        <f>IMARGUMENT(COMPLEX(D3,E3))</f>
        <v>-4.4223228127265884E-5</v>
      </c>
      <c r="L3" s="8">
        <f>50*(1-H3^2)/(1 + H3^2-(2*H3*COS(I3)))</f>
        <v>2683.3034412272509</v>
      </c>
      <c r="M3" s="4">
        <f>2*50*H3*SIN(I3)/(1 + H3^2 - 2*H3*COS(I3))</f>
        <v>-56.189798166894292</v>
      </c>
      <c r="N3" s="8">
        <f>IMABS(COMPLEX(L3,M3))</f>
        <v>2683.891698843312</v>
      </c>
      <c r="O3" s="8">
        <f>DEGREES((IMARGUMENT(COMPLEX(L3,M3))))</f>
        <v>-1.1996287039899818</v>
      </c>
    </row>
    <row r="4" spans="1:15" x14ac:dyDescent="0.25">
      <c r="A4" s="2">
        <v>1290000</v>
      </c>
      <c r="B4" s="2">
        <v>0.96524351799999997</v>
      </c>
      <c r="C4" s="2">
        <v>-2.5309550000000001E-3</v>
      </c>
      <c r="D4" s="2">
        <v>3.4344483000000002E-2</v>
      </c>
      <c r="E4" s="9">
        <v>5.4323999999999997E-5</v>
      </c>
      <c r="G4" s="3">
        <f t="shared" ref="G4:G67" si="0">ROUND(10*LOG10((IMABS(COMPLEX(D4,E4)))^2/(1-(IMABS(COMPLEX(B4,C4)))^2)),2)</f>
        <v>-17.63</v>
      </c>
      <c r="H4" s="7">
        <f t="shared" ref="H4:H67" si="1">IMABS(COMPLEX(B4,C4))</f>
        <v>0.96524683618970142</v>
      </c>
      <c r="I4" s="7">
        <f t="shared" ref="I4:I67" si="2">IMARGUMENT(COMPLEX(B4,C4))</f>
        <v>-2.6220836011044114E-3</v>
      </c>
      <c r="J4" s="7">
        <f t="shared" ref="J4:J67" si="3">IMABS(COMPLEX(D4,E4))</f>
        <v>3.4344525963161364E-2</v>
      </c>
      <c r="K4" s="7">
        <f t="shared" ref="K4:K67" si="4">IMARGUMENT(COMPLEX(D4,E4))</f>
        <v>1.5817374422467767E-3</v>
      </c>
      <c r="L4" s="8">
        <f t="shared" ref="L4:L67" si="5">50*(1-H4^2)/(1 + H4^2-(2*H4*COS(I4)))</f>
        <v>2811.9849048431925</v>
      </c>
      <c r="M4" s="4">
        <f t="shared" ref="M4:M67" si="6">2*50*H4*SIN(I4)/(1 + H4^2 - 2*H4*COS(I4))</f>
        <v>-208.40875105936743</v>
      </c>
      <c r="N4" s="8">
        <f t="shared" ref="N4:N67" si="7">IMABS(COMPLEX(L4,M4))</f>
        <v>2819.6973796108141</v>
      </c>
      <c r="O4" s="8">
        <f t="shared" ref="O4:O67" si="8">DEGREES((IMARGUMENT(COMPLEX(L4,M4))))</f>
        <v>-4.2386962764413312</v>
      </c>
    </row>
    <row r="5" spans="1:15" x14ac:dyDescent="0.25">
      <c r="A5" s="2">
        <v>1580000</v>
      </c>
      <c r="B5" s="2">
        <v>0.965653121</v>
      </c>
      <c r="C5" s="2">
        <v>-3.430219E-3</v>
      </c>
      <c r="D5" s="2">
        <v>3.4427619999999999E-2</v>
      </c>
      <c r="E5" s="2">
        <v>-1.14085E-4</v>
      </c>
      <c r="G5" s="3">
        <f t="shared" si="0"/>
        <v>-17.55</v>
      </c>
      <c r="H5" s="7">
        <f t="shared" si="1"/>
        <v>0.9656592134388966</v>
      </c>
      <c r="I5" s="7">
        <f t="shared" si="2"/>
        <v>-3.5522119668547074E-3</v>
      </c>
      <c r="J5" s="7">
        <f t="shared" si="3"/>
        <v>3.4427809024851187E-2</v>
      </c>
      <c r="K5" s="7">
        <f t="shared" si="4"/>
        <v>-3.3137516451171678E-3</v>
      </c>
      <c r="L5" s="8">
        <f t="shared" si="5"/>
        <v>2832.7204456728864</v>
      </c>
      <c r="M5" s="4">
        <f t="shared" si="6"/>
        <v>-287.89697149588517</v>
      </c>
      <c r="N5" s="8">
        <f t="shared" si="7"/>
        <v>2847.3127312484871</v>
      </c>
      <c r="O5" s="8">
        <f t="shared" si="8"/>
        <v>-5.8031975839625138</v>
      </c>
    </row>
    <row r="6" spans="1:15" x14ac:dyDescent="0.25">
      <c r="A6" s="2">
        <v>1870000</v>
      </c>
      <c r="B6" s="2">
        <v>0.96527415500000002</v>
      </c>
      <c r="C6" s="2">
        <v>-4.1947920000000001E-3</v>
      </c>
      <c r="D6" s="2">
        <v>3.4487272999999999E-2</v>
      </c>
      <c r="E6" s="9">
        <v>3.8322999999999999E-5</v>
      </c>
      <c r="G6" s="3">
        <f t="shared" si="0"/>
        <v>-17.59</v>
      </c>
      <c r="H6" s="7">
        <f t="shared" si="1"/>
        <v>0.9652832696109922</v>
      </c>
      <c r="I6" s="7">
        <f t="shared" si="2"/>
        <v>-4.3456727523493608E-3</v>
      </c>
      <c r="J6" s="7">
        <f t="shared" si="3"/>
        <v>3.4487294292664623E-2</v>
      </c>
      <c r="K6" s="7">
        <f t="shared" si="4"/>
        <v>1.1112210648286209E-3</v>
      </c>
      <c r="L6" s="8">
        <f t="shared" si="5"/>
        <v>2788.2832763062079</v>
      </c>
      <c r="M6" s="4">
        <f t="shared" si="6"/>
        <v>-342.85725750325548</v>
      </c>
      <c r="N6" s="8">
        <f t="shared" si="7"/>
        <v>2809.2836681174695</v>
      </c>
      <c r="O6" s="8">
        <f t="shared" si="8"/>
        <v>-7.0101037479659736</v>
      </c>
    </row>
    <row r="7" spans="1:15" x14ac:dyDescent="0.25">
      <c r="A7" s="2">
        <v>2160000</v>
      </c>
      <c r="B7" s="2">
        <v>0.96513998499999998</v>
      </c>
      <c r="C7" s="2">
        <v>-4.6789249999999996E-3</v>
      </c>
      <c r="D7" s="2">
        <v>3.4493185000000003E-2</v>
      </c>
      <c r="E7" s="9">
        <v>4.6724000000000002E-5</v>
      </c>
      <c r="G7" s="3">
        <f t="shared" si="0"/>
        <v>-17.600000000000001</v>
      </c>
      <c r="H7" s="7">
        <f t="shared" si="1"/>
        <v>0.96515132646904422</v>
      </c>
      <c r="I7" s="7">
        <f t="shared" si="2"/>
        <v>-4.8478857139573599E-3</v>
      </c>
      <c r="J7" s="7">
        <f t="shared" si="3"/>
        <v>3.4493216645833435E-2</v>
      </c>
      <c r="K7" s="7">
        <f t="shared" si="4"/>
        <v>1.3545855919657036E-3</v>
      </c>
      <c r="L7" s="8">
        <f t="shared" si="5"/>
        <v>2767.852162568669</v>
      </c>
      <c r="M7" s="4">
        <f t="shared" si="6"/>
        <v>-378.21323168525703</v>
      </c>
      <c r="N7" s="8">
        <f t="shared" si="7"/>
        <v>2793.573131754003</v>
      </c>
      <c r="O7" s="8">
        <f t="shared" si="8"/>
        <v>-7.7809935555617198</v>
      </c>
    </row>
    <row r="8" spans="1:15" x14ac:dyDescent="0.25">
      <c r="A8" s="2">
        <v>2450000</v>
      </c>
      <c r="B8" s="2">
        <v>0.965044558</v>
      </c>
      <c r="C8" s="2">
        <v>-5.3859659999999998E-3</v>
      </c>
      <c r="D8" s="2">
        <v>3.4418801999999998E-2</v>
      </c>
      <c r="E8" s="9">
        <v>-1.2156E-5</v>
      </c>
      <c r="G8" s="3">
        <f t="shared" si="0"/>
        <v>-17.63</v>
      </c>
      <c r="H8" s="7">
        <f t="shared" si="1"/>
        <v>0.96505958756709331</v>
      </c>
      <c r="I8" s="7">
        <f t="shared" si="2"/>
        <v>-5.580996271528727E-3</v>
      </c>
      <c r="J8" s="7">
        <f t="shared" si="3"/>
        <v>3.4418804146622232E-2</v>
      </c>
      <c r="K8" s="7">
        <f t="shared" si="4"/>
        <v>-3.5317904134408903E-4</v>
      </c>
      <c r="L8" s="8">
        <f t="shared" si="5"/>
        <v>2744.4422404623333</v>
      </c>
      <c r="M8" s="4">
        <f t="shared" si="6"/>
        <v>-430.57017834573287</v>
      </c>
      <c r="N8" s="8">
        <f t="shared" si="7"/>
        <v>2778.0125791138116</v>
      </c>
      <c r="O8" s="8">
        <f t="shared" si="8"/>
        <v>-8.9163417303703998</v>
      </c>
    </row>
    <row r="9" spans="1:15" x14ac:dyDescent="0.25">
      <c r="A9" s="2">
        <v>2740000</v>
      </c>
      <c r="B9" s="2">
        <v>0.96533572599999995</v>
      </c>
      <c r="C9" s="2">
        <v>-6.3387160000000003E-3</v>
      </c>
      <c r="D9" s="2">
        <v>3.4463371999999999E-2</v>
      </c>
      <c r="E9" s="9">
        <v>-1.8481000000000001E-5</v>
      </c>
      <c r="G9" s="3">
        <f t="shared" si="0"/>
        <v>-17.579999999999998</v>
      </c>
      <c r="H9" s="7">
        <f t="shared" si="1"/>
        <v>0.96535653683624878</v>
      </c>
      <c r="I9" s="7">
        <f t="shared" si="2"/>
        <v>-6.5662388017587447E-3</v>
      </c>
      <c r="J9" s="7">
        <f t="shared" si="3"/>
        <v>3.4463376955222259E-2</v>
      </c>
      <c r="K9" s="7">
        <f t="shared" si="4"/>
        <v>-5.3625043505628575E-4</v>
      </c>
      <c r="L9" s="8">
        <f t="shared" si="5"/>
        <v>2741.4736110016884</v>
      </c>
      <c r="M9" s="4">
        <f t="shared" si="6"/>
        <v>-510.449416642453</v>
      </c>
      <c r="N9" s="8">
        <f t="shared" si="7"/>
        <v>2788.5903547795019</v>
      </c>
      <c r="O9" s="8">
        <f t="shared" si="8"/>
        <v>-10.547421536307235</v>
      </c>
    </row>
    <row r="10" spans="1:15" x14ac:dyDescent="0.25">
      <c r="A10" s="2">
        <v>3030000</v>
      </c>
      <c r="B10" s="2">
        <v>0.965829253</v>
      </c>
      <c r="C10" s="2">
        <v>-6.718857E-3</v>
      </c>
      <c r="D10" s="2">
        <v>3.4571096000000003E-2</v>
      </c>
      <c r="E10" s="9">
        <v>-5.5887999999999998E-5</v>
      </c>
      <c r="G10" s="3">
        <f t="shared" si="0"/>
        <v>-17.489999999999998</v>
      </c>
      <c r="H10" s="7">
        <f t="shared" si="1"/>
        <v>0.96585262281050144</v>
      </c>
      <c r="I10" s="7">
        <f t="shared" si="2"/>
        <v>-6.9564559144525027E-3</v>
      </c>
      <c r="J10" s="7">
        <f t="shared" si="3"/>
        <v>3.4571141174536898E-2</v>
      </c>
      <c r="K10" s="7">
        <f t="shared" si="4"/>
        <v>-1.6166091845517794E-3</v>
      </c>
      <c r="L10" s="8">
        <f t="shared" si="5"/>
        <v>2767.5483399649697</v>
      </c>
      <c r="M10" s="4">
        <f t="shared" si="6"/>
        <v>-554.00323518862649</v>
      </c>
      <c r="N10" s="8">
        <f t="shared" si="7"/>
        <v>2822.453436045018</v>
      </c>
      <c r="O10" s="8">
        <f t="shared" si="8"/>
        <v>-11.319757313560638</v>
      </c>
    </row>
    <row r="11" spans="1:15" x14ac:dyDescent="0.25">
      <c r="A11" s="2">
        <v>3320000</v>
      </c>
      <c r="B11" s="2">
        <v>0.96511632199999997</v>
      </c>
      <c r="C11" s="2">
        <v>-7.7745009999999996E-3</v>
      </c>
      <c r="D11" s="2">
        <v>3.4442978999999999E-2</v>
      </c>
      <c r="E11" s="9">
        <v>-3.7493999999999997E-5</v>
      </c>
      <c r="G11" s="3">
        <f t="shared" si="0"/>
        <v>-17.61</v>
      </c>
      <c r="H11" s="7">
        <f t="shared" si="1"/>
        <v>0.96514763526447422</v>
      </c>
      <c r="I11" s="7">
        <f t="shared" si="2"/>
        <v>-8.0553324648997698E-3</v>
      </c>
      <c r="J11" s="7">
        <f t="shared" si="3"/>
        <v>3.4442999407636912E-2</v>
      </c>
      <c r="K11" s="7">
        <f t="shared" si="4"/>
        <v>-1.0885813677658782E-3</v>
      </c>
      <c r="L11" s="8">
        <f t="shared" si="5"/>
        <v>2681.0185213736208</v>
      </c>
      <c r="M11" s="4">
        <f t="shared" si="6"/>
        <v>-608.66019418702695</v>
      </c>
      <c r="N11" s="8">
        <f t="shared" si="7"/>
        <v>2749.2412669564269</v>
      </c>
      <c r="O11" s="8">
        <f t="shared" si="8"/>
        <v>-12.790808676382401</v>
      </c>
    </row>
    <row r="12" spans="1:15" x14ac:dyDescent="0.25">
      <c r="A12" s="2">
        <v>3610000</v>
      </c>
      <c r="B12" s="2">
        <v>0.96520894700000004</v>
      </c>
      <c r="C12" s="2">
        <v>-8.2466640000000008E-3</v>
      </c>
      <c r="D12" s="2">
        <v>3.4457742999999999E-2</v>
      </c>
      <c r="E12" s="9">
        <v>-1.5562000000000001E-5</v>
      </c>
      <c r="G12" s="3">
        <f t="shared" si="0"/>
        <v>-17.600000000000001</v>
      </c>
      <c r="H12" s="7">
        <f t="shared" si="1"/>
        <v>0.96524417575864085</v>
      </c>
      <c r="I12" s="7">
        <f t="shared" si="2"/>
        <v>-8.5437079398458741E-3</v>
      </c>
      <c r="J12" s="7">
        <f t="shared" si="3"/>
        <v>3.4457746514098872E-2</v>
      </c>
      <c r="K12" s="7">
        <f t="shared" si="4"/>
        <v>-4.5162560246508285E-4</v>
      </c>
      <c r="L12" s="8">
        <f t="shared" si="5"/>
        <v>2671.3999619613837</v>
      </c>
      <c r="M12" s="4">
        <f t="shared" si="6"/>
        <v>-645.06443929444765</v>
      </c>
      <c r="N12" s="8">
        <f t="shared" si="7"/>
        <v>2748.1786491437419</v>
      </c>
      <c r="O12" s="8">
        <f t="shared" si="8"/>
        <v>-13.575374545071165</v>
      </c>
    </row>
    <row r="13" spans="1:15" x14ac:dyDescent="0.25">
      <c r="A13" s="2">
        <v>3900000</v>
      </c>
      <c r="B13" s="2">
        <v>0.965534687</v>
      </c>
      <c r="C13" s="2">
        <v>-8.8951299999999994E-3</v>
      </c>
      <c r="D13" s="2">
        <v>3.4474431999999999E-2</v>
      </c>
      <c r="E13" s="9">
        <v>3.9620999999999999E-5</v>
      </c>
      <c r="G13" s="3">
        <f t="shared" si="0"/>
        <v>-17.55</v>
      </c>
      <c r="H13" s="7">
        <f t="shared" si="1"/>
        <v>0.96557565997590522</v>
      </c>
      <c r="I13" s="7">
        <f t="shared" si="2"/>
        <v>-9.2123861326443551E-3</v>
      </c>
      <c r="J13" s="7">
        <f t="shared" si="3"/>
        <v>3.4474454767933094E-2</v>
      </c>
      <c r="K13" s="7">
        <f t="shared" si="4"/>
        <v>1.1492860144997408E-3</v>
      </c>
      <c r="L13" s="8">
        <f t="shared" si="5"/>
        <v>2670.2704104181093</v>
      </c>
      <c r="M13" s="4">
        <f t="shared" si="6"/>
        <v>-702.07280391802942</v>
      </c>
      <c r="N13" s="8">
        <f t="shared" si="7"/>
        <v>2761.0234129314849</v>
      </c>
      <c r="O13" s="8">
        <f t="shared" si="8"/>
        <v>-14.730921042938448</v>
      </c>
    </row>
    <row r="14" spans="1:15" x14ac:dyDescent="0.25">
      <c r="A14" s="2">
        <v>4190000</v>
      </c>
      <c r="B14" s="2">
        <v>0.96533352100000003</v>
      </c>
      <c r="C14" s="2">
        <v>-9.6275700000000002E-3</v>
      </c>
      <c r="D14" s="2">
        <v>3.4560291999999999E-2</v>
      </c>
      <c r="E14" s="9">
        <v>6.6950000000000001E-5</v>
      </c>
      <c r="G14" s="3">
        <f t="shared" si="0"/>
        <v>-17.559999999999999</v>
      </c>
      <c r="H14" s="7">
        <f t="shared" si="1"/>
        <v>0.96538152917401654</v>
      </c>
      <c r="I14" s="7">
        <f t="shared" si="2"/>
        <v>-9.9729788735461976E-3</v>
      </c>
      <c r="J14" s="7">
        <f t="shared" si="3"/>
        <v>3.4560356847517702E-2</v>
      </c>
      <c r="K14" s="7">
        <f t="shared" si="4"/>
        <v>1.9371918574053056E-3</v>
      </c>
      <c r="L14" s="8">
        <f t="shared" si="5"/>
        <v>2628.075519952316</v>
      </c>
      <c r="M14" s="4">
        <f t="shared" si="6"/>
        <v>-743.75478206562218</v>
      </c>
      <c r="N14" s="8">
        <f t="shared" si="7"/>
        <v>2731.2912906568822</v>
      </c>
      <c r="O14" s="8">
        <f t="shared" si="8"/>
        <v>-15.801703004385868</v>
      </c>
    </row>
    <row r="15" spans="1:15" x14ac:dyDescent="0.25">
      <c r="A15" s="2">
        <v>4480000</v>
      </c>
      <c r="B15" s="2">
        <v>0.96518045600000002</v>
      </c>
      <c r="C15" s="2">
        <v>-9.9021279999999996E-3</v>
      </c>
      <c r="D15" s="2">
        <v>3.4428976E-2</v>
      </c>
      <c r="E15" s="9">
        <v>8.7009999999999995E-5</v>
      </c>
      <c r="G15" s="3">
        <f t="shared" si="0"/>
        <v>-17.61</v>
      </c>
      <c r="H15" s="7">
        <f t="shared" si="1"/>
        <v>0.96523124938187532</v>
      </c>
      <c r="I15" s="7">
        <f t="shared" si="2"/>
        <v>-1.0258994104558647E-2</v>
      </c>
      <c r="J15" s="7">
        <f t="shared" si="3"/>
        <v>3.4429085947040125E-2</v>
      </c>
      <c r="K15" s="7">
        <f t="shared" si="4"/>
        <v>2.5272263328225725E-3</v>
      </c>
      <c r="L15" s="8">
        <f t="shared" si="5"/>
        <v>2607.062081428734</v>
      </c>
      <c r="M15" s="4">
        <f t="shared" si="6"/>
        <v>-755.6264618012674</v>
      </c>
      <c r="N15" s="8">
        <f t="shared" si="7"/>
        <v>2714.358864667272</v>
      </c>
      <c r="O15" s="8">
        <f t="shared" si="8"/>
        <v>-16.163613045941645</v>
      </c>
    </row>
    <row r="16" spans="1:15" x14ac:dyDescent="0.25">
      <c r="A16" s="2">
        <v>4770000</v>
      </c>
      <c r="B16" s="2">
        <v>0.96520161599999998</v>
      </c>
      <c r="C16" s="2">
        <v>-1.0734143999999999E-2</v>
      </c>
      <c r="D16" s="2">
        <v>3.4491623999999999E-2</v>
      </c>
      <c r="E16" s="9">
        <v>-5.4079999999999997E-5</v>
      </c>
      <c r="G16" s="3">
        <f t="shared" si="0"/>
        <v>-17.59</v>
      </c>
      <c r="H16" s="7">
        <f t="shared" si="1"/>
        <v>0.96526130212312156</v>
      </c>
      <c r="I16" s="7">
        <f t="shared" si="2"/>
        <v>-1.1120683308715707E-2</v>
      </c>
      <c r="J16" s="7">
        <f t="shared" si="3"/>
        <v>3.4491666396446775E-2</v>
      </c>
      <c r="K16" s="7">
        <f t="shared" si="4"/>
        <v>-1.5679156100034026E-3</v>
      </c>
      <c r="L16" s="8">
        <f t="shared" si="5"/>
        <v>2574.0169183529915</v>
      </c>
      <c r="M16" s="4">
        <f t="shared" si="6"/>
        <v>-809.42193924974458</v>
      </c>
      <c r="N16" s="8">
        <f t="shared" si="7"/>
        <v>2698.282226103534</v>
      </c>
      <c r="O16" s="8">
        <f t="shared" si="8"/>
        <v>-17.456206824921427</v>
      </c>
    </row>
    <row r="17" spans="1:15" x14ac:dyDescent="0.25">
      <c r="A17" s="2">
        <v>5060000</v>
      </c>
      <c r="B17" s="2">
        <v>0.96538996600000004</v>
      </c>
      <c r="C17" s="2">
        <v>-1.1162277E-2</v>
      </c>
      <c r="D17" s="2">
        <v>3.4536893999999999E-2</v>
      </c>
      <c r="E17" s="9">
        <v>-3.3778000000000001E-5</v>
      </c>
      <c r="G17" s="3">
        <f t="shared" si="0"/>
        <v>-17.55</v>
      </c>
      <c r="H17" s="7">
        <f t="shared" si="1"/>
        <v>0.96545449550007578</v>
      </c>
      <c r="I17" s="7">
        <f t="shared" si="2"/>
        <v>-1.1561938701938628E-2</v>
      </c>
      <c r="J17" s="7">
        <f t="shared" si="3"/>
        <v>3.4536910517886793E-2</v>
      </c>
      <c r="K17" s="7">
        <f t="shared" si="4"/>
        <v>-9.7802625881901299E-4</v>
      </c>
      <c r="L17" s="8">
        <f t="shared" si="5"/>
        <v>2567.1130050462848</v>
      </c>
      <c r="M17" s="4">
        <f t="shared" si="6"/>
        <v>-844.05985566581955</v>
      </c>
      <c r="N17" s="8">
        <f t="shared" si="7"/>
        <v>2702.3149743551999</v>
      </c>
      <c r="O17" s="8">
        <f t="shared" si="8"/>
        <v>-18.200726003739973</v>
      </c>
    </row>
    <row r="18" spans="1:15" x14ac:dyDescent="0.25">
      <c r="A18" s="2">
        <v>5350000</v>
      </c>
      <c r="B18" s="2">
        <v>0.96517252899999995</v>
      </c>
      <c r="C18" s="2">
        <v>-1.182388E-2</v>
      </c>
      <c r="D18" s="2">
        <v>3.4525975E-2</v>
      </c>
      <c r="E18" s="9">
        <v>7.5906000000000001E-5</v>
      </c>
      <c r="G18" s="3">
        <f t="shared" si="0"/>
        <v>-17.579999999999998</v>
      </c>
      <c r="H18" s="7">
        <f t="shared" si="1"/>
        <v>0.96524495071174032</v>
      </c>
      <c r="I18" s="7">
        <f t="shared" si="2"/>
        <v>-1.2249922377606014E-2</v>
      </c>
      <c r="J18" s="7">
        <f t="shared" si="3"/>
        <v>3.4526058440277556E-2</v>
      </c>
      <c r="K18" s="7">
        <f t="shared" si="4"/>
        <v>2.198515109378834E-3</v>
      </c>
      <c r="L18" s="8">
        <f t="shared" si="5"/>
        <v>2524.5550923635378</v>
      </c>
      <c r="M18" s="4">
        <f t="shared" si="6"/>
        <v>-874.0580234922968</v>
      </c>
      <c r="N18" s="8">
        <f t="shared" si="7"/>
        <v>2671.5830218823339</v>
      </c>
      <c r="O18" s="8">
        <f t="shared" si="8"/>
        <v>-19.097009630308751</v>
      </c>
    </row>
    <row r="19" spans="1:15" x14ac:dyDescent="0.25">
      <c r="A19" s="2">
        <v>5640000</v>
      </c>
      <c r="B19" s="2">
        <v>0.96527302199999998</v>
      </c>
      <c r="C19" s="2">
        <v>-1.2682605E-2</v>
      </c>
      <c r="D19" s="2">
        <v>3.4540921000000002E-2</v>
      </c>
      <c r="E19" s="2">
        <v>1.20294E-4</v>
      </c>
      <c r="G19" s="3">
        <f t="shared" si="0"/>
        <v>-17.559999999999999</v>
      </c>
      <c r="H19" s="7">
        <f t="shared" si="1"/>
        <v>0.96535633600790038</v>
      </c>
      <c r="I19" s="7">
        <f t="shared" si="2"/>
        <v>-1.3138122569085578E-2</v>
      </c>
      <c r="J19" s="7">
        <f t="shared" si="3"/>
        <v>3.4541130470421455E-2</v>
      </c>
      <c r="K19" s="7">
        <f t="shared" si="4"/>
        <v>3.4826376997988506E-3</v>
      </c>
      <c r="L19" s="8">
        <f t="shared" si="5"/>
        <v>2490.7291895779144</v>
      </c>
      <c r="M19" s="4">
        <f t="shared" si="6"/>
        <v>-927.89717329813811</v>
      </c>
      <c r="N19" s="8">
        <f t="shared" si="7"/>
        <v>2657.9550522968038</v>
      </c>
      <c r="O19" s="8">
        <f t="shared" si="8"/>
        <v>-20.432393481483977</v>
      </c>
    </row>
    <row r="20" spans="1:15" x14ac:dyDescent="0.25">
      <c r="A20" s="2">
        <v>5930000</v>
      </c>
      <c r="B20" s="2">
        <v>0.96507370400000003</v>
      </c>
      <c r="C20" s="2">
        <v>-1.3524902E-2</v>
      </c>
      <c r="D20" s="2">
        <v>3.4566054999999998E-2</v>
      </c>
      <c r="E20" s="9">
        <v>7.1406E-5</v>
      </c>
      <c r="G20" s="3">
        <f t="shared" si="0"/>
        <v>-17.579999999999998</v>
      </c>
      <c r="H20" s="7">
        <f t="shared" si="1"/>
        <v>0.96516847085179347</v>
      </c>
      <c r="I20" s="7">
        <f t="shared" si="2"/>
        <v>-1.4013454730126338E-2</v>
      </c>
      <c r="J20" s="7">
        <f t="shared" si="3"/>
        <v>3.4566128754603999E-2</v>
      </c>
      <c r="K20" s="7">
        <f t="shared" si="4"/>
        <v>2.0657809641887858E-3</v>
      </c>
      <c r="L20" s="8">
        <f t="shared" si="5"/>
        <v>2439.810713891552</v>
      </c>
      <c r="M20" s="4">
        <f t="shared" si="6"/>
        <v>-964.15737597635211</v>
      </c>
      <c r="N20" s="8">
        <f t="shared" si="7"/>
        <v>2623.4091875400604</v>
      </c>
      <c r="O20" s="8">
        <f t="shared" si="8"/>
        <v>-21.56279803944809</v>
      </c>
    </row>
    <row r="21" spans="1:15" x14ac:dyDescent="0.25">
      <c r="A21" s="2">
        <v>6220000</v>
      </c>
      <c r="B21" s="2">
        <v>0.96546238600000001</v>
      </c>
      <c r="C21" s="2">
        <v>-1.3886704999999999E-2</v>
      </c>
      <c r="D21" s="2">
        <v>3.4559479999999997E-2</v>
      </c>
      <c r="E21" s="9">
        <v>5.2784000000000001E-5</v>
      </c>
      <c r="G21" s="3">
        <f t="shared" si="0"/>
        <v>-17.53</v>
      </c>
      <c r="H21" s="7">
        <f t="shared" si="1"/>
        <v>0.96556225037879873</v>
      </c>
      <c r="I21" s="7">
        <f t="shared" si="2"/>
        <v>-1.4382484157600199E-2</v>
      </c>
      <c r="J21" s="7">
        <f t="shared" si="3"/>
        <v>3.4559520309475594E-2</v>
      </c>
      <c r="K21" s="7">
        <f t="shared" si="4"/>
        <v>1.5273366079556112E-3</v>
      </c>
      <c r="L21" s="8">
        <f t="shared" si="5"/>
        <v>2442.4535708758108</v>
      </c>
      <c r="M21" s="4">
        <f t="shared" si="6"/>
        <v>-1002.1528257553935</v>
      </c>
      <c r="N21" s="8">
        <f t="shared" si="7"/>
        <v>2640.0548729247103</v>
      </c>
      <c r="O21" s="8">
        <f t="shared" si="8"/>
        <v>-22.30862634847951</v>
      </c>
    </row>
    <row r="22" spans="1:15" x14ac:dyDescent="0.25">
      <c r="A22" s="2">
        <v>6510000</v>
      </c>
      <c r="B22" s="2">
        <v>0.96533256700000003</v>
      </c>
      <c r="C22" s="2">
        <v>-1.4614445E-2</v>
      </c>
      <c r="D22" s="2">
        <v>3.4657433000000001E-2</v>
      </c>
      <c r="E22" s="2">
        <v>1.1530400000000001E-4</v>
      </c>
      <c r="G22" s="3">
        <f t="shared" si="0"/>
        <v>-17.52</v>
      </c>
      <c r="H22" s="7">
        <f t="shared" si="1"/>
        <v>0.96544318678701524</v>
      </c>
      <c r="I22" s="7">
        <f t="shared" si="2"/>
        <v>-1.5138128681701824E-2</v>
      </c>
      <c r="J22" s="7">
        <f t="shared" si="3"/>
        <v>3.4657624805544671E-2</v>
      </c>
      <c r="K22" s="7">
        <f t="shared" si="4"/>
        <v>3.3269508039349346E-3</v>
      </c>
      <c r="L22" s="8">
        <f t="shared" si="5"/>
        <v>2399.2805364527235</v>
      </c>
      <c r="M22" s="4">
        <f t="shared" si="6"/>
        <v>-1032.5216663592848</v>
      </c>
      <c r="N22" s="8">
        <f t="shared" si="7"/>
        <v>2612.0199241395912</v>
      </c>
      <c r="O22" s="8">
        <f t="shared" si="8"/>
        <v>-23.284451345627506</v>
      </c>
    </row>
    <row r="23" spans="1:15" x14ac:dyDescent="0.25">
      <c r="A23" s="2">
        <v>6800000</v>
      </c>
      <c r="B23" s="2">
        <v>0.96505421400000002</v>
      </c>
      <c r="C23" s="2">
        <v>-1.5674935000000001E-2</v>
      </c>
      <c r="D23" s="2">
        <v>3.4758224999999997E-2</v>
      </c>
      <c r="E23" s="9">
        <v>-4.1025000000000001E-5</v>
      </c>
      <c r="G23" s="3">
        <f t="shared" si="0"/>
        <v>-17.53</v>
      </c>
      <c r="H23" s="7">
        <f t="shared" si="1"/>
        <v>0.96518150601138852</v>
      </c>
      <c r="I23" s="7">
        <f t="shared" si="2"/>
        <v>-1.6241115303016942E-2</v>
      </c>
      <c r="J23" s="7">
        <f t="shared" si="3"/>
        <v>3.4758249210816841E-2</v>
      </c>
      <c r="K23" s="7">
        <f t="shared" si="4"/>
        <v>-1.1802956264132098E-3</v>
      </c>
      <c r="L23" s="8">
        <f t="shared" si="5"/>
        <v>2332.2694753121768</v>
      </c>
      <c r="M23" s="4">
        <f t="shared" si="6"/>
        <v>-1068.5671565093016</v>
      </c>
      <c r="N23" s="8">
        <f t="shared" si="7"/>
        <v>2565.4077012130688</v>
      </c>
      <c r="O23" s="8">
        <f t="shared" si="8"/>
        <v>-24.615652968370082</v>
      </c>
    </row>
    <row r="24" spans="1:15" x14ac:dyDescent="0.25">
      <c r="A24" s="2">
        <v>7090000</v>
      </c>
      <c r="B24" s="2">
        <v>0.96526962500000002</v>
      </c>
      <c r="C24" s="2">
        <v>-1.5758283000000001E-2</v>
      </c>
      <c r="D24" s="2">
        <v>3.4578422999999997E-2</v>
      </c>
      <c r="E24" s="9">
        <v>-7.3004999999999996E-5</v>
      </c>
      <c r="G24" s="3">
        <f t="shared" si="0"/>
        <v>-17.55</v>
      </c>
      <c r="H24" s="7">
        <f t="shared" si="1"/>
        <v>0.96539824550842679</v>
      </c>
      <c r="I24" s="7">
        <f t="shared" si="2"/>
        <v>-1.6323815522440232E-2</v>
      </c>
      <c r="J24" s="7">
        <f t="shared" si="3"/>
        <v>3.4578500067194262E-2</v>
      </c>
      <c r="K24" s="7">
        <f t="shared" si="4"/>
        <v>-2.1112845871008954E-3</v>
      </c>
      <c r="L24" s="8">
        <f t="shared" si="5"/>
        <v>2337.7510766281048</v>
      </c>
      <c r="M24" s="4">
        <f t="shared" si="6"/>
        <v>-1083.3991052230308</v>
      </c>
      <c r="N24" s="8">
        <f t="shared" si="7"/>
        <v>2576.5934327079817</v>
      </c>
      <c r="O24" s="8">
        <f t="shared" si="8"/>
        <v>-24.864726456612956</v>
      </c>
    </row>
    <row r="25" spans="1:15" x14ac:dyDescent="0.25">
      <c r="A25" s="2">
        <v>7380000</v>
      </c>
      <c r="B25" s="2">
        <v>0.96492570600000005</v>
      </c>
      <c r="C25" s="2">
        <v>-1.6962701E-2</v>
      </c>
      <c r="D25" s="2">
        <v>3.4441627000000002E-2</v>
      </c>
      <c r="E25" s="9">
        <v>3.6201000000000001E-5</v>
      </c>
      <c r="G25" s="3">
        <f t="shared" si="0"/>
        <v>-17.62</v>
      </c>
      <c r="H25" s="7">
        <f t="shared" si="1"/>
        <v>0.96507479053429523</v>
      </c>
      <c r="I25" s="7">
        <f t="shared" si="2"/>
        <v>-1.757747138884104E-2</v>
      </c>
      <c r="J25" s="7">
        <f t="shared" si="3"/>
        <v>3.4441646025118046E-2</v>
      </c>
      <c r="K25" s="7">
        <f t="shared" si="4"/>
        <v>1.0510823623021514E-3</v>
      </c>
      <c r="L25" s="8">
        <f t="shared" si="5"/>
        <v>2260.6519099045481</v>
      </c>
      <c r="M25" s="4">
        <f t="shared" si="6"/>
        <v>-1117.4821498271594</v>
      </c>
      <c r="N25" s="8">
        <f t="shared" si="7"/>
        <v>2521.7679141700214</v>
      </c>
      <c r="O25" s="8">
        <f t="shared" si="8"/>
        <v>-26.304040831958787</v>
      </c>
    </row>
    <row r="26" spans="1:15" x14ac:dyDescent="0.25">
      <c r="A26" s="2">
        <v>7670000</v>
      </c>
      <c r="B26" s="2">
        <v>0.96473258699999997</v>
      </c>
      <c r="C26" s="2">
        <v>-1.7231021999999999E-2</v>
      </c>
      <c r="D26" s="2">
        <v>3.4480380999999997E-2</v>
      </c>
      <c r="E26" s="9">
        <v>2.5604000000000001E-5</v>
      </c>
      <c r="G26" s="3">
        <f t="shared" si="0"/>
        <v>-17.64</v>
      </c>
      <c r="H26" s="7">
        <f t="shared" si="1"/>
        <v>0.96488645577543319</v>
      </c>
      <c r="I26" s="7">
        <f t="shared" si="2"/>
        <v>-1.7859031898573092E-2</v>
      </c>
      <c r="J26" s="7">
        <f t="shared" si="3"/>
        <v>3.4480390506343987E-2</v>
      </c>
      <c r="K26" s="7">
        <f t="shared" si="4"/>
        <v>7.4256706426575577E-4</v>
      </c>
      <c r="L26" s="8">
        <f t="shared" si="5"/>
        <v>2239.0534462182782</v>
      </c>
      <c r="M26" s="4">
        <f t="shared" si="6"/>
        <v>-1118.3902343776376</v>
      </c>
      <c r="N26" s="8">
        <f t="shared" si="7"/>
        <v>2502.8298087111775</v>
      </c>
      <c r="O26" s="8">
        <f t="shared" si="8"/>
        <v>-26.541780905433679</v>
      </c>
    </row>
    <row r="27" spans="1:15" x14ac:dyDescent="0.25">
      <c r="A27" s="2">
        <v>7960000</v>
      </c>
      <c r="B27" s="2">
        <v>0.96501964299999998</v>
      </c>
      <c r="C27" s="2">
        <v>-1.8052509000000001E-2</v>
      </c>
      <c r="D27" s="2">
        <v>3.4513584999999999E-2</v>
      </c>
      <c r="E27" s="9">
        <v>1.0030999999999999E-5</v>
      </c>
      <c r="G27" s="3">
        <f t="shared" si="0"/>
        <v>-17.59</v>
      </c>
      <c r="H27" s="7">
        <f t="shared" si="1"/>
        <v>0.96518848131183288</v>
      </c>
      <c r="I27" s="7">
        <f t="shared" si="2"/>
        <v>-1.8704700741736555E-2</v>
      </c>
      <c r="J27" s="7">
        <f t="shared" si="3"/>
        <v>3.4513586457700772E-2</v>
      </c>
      <c r="K27" s="7">
        <f t="shared" si="4"/>
        <v>2.906391705630321E-4</v>
      </c>
      <c r="L27" s="8">
        <f t="shared" si="5"/>
        <v>2207.4985693792305</v>
      </c>
      <c r="M27" s="4">
        <f t="shared" si="6"/>
        <v>-1165.039946310601</v>
      </c>
      <c r="N27" s="8">
        <f t="shared" si="7"/>
        <v>2496.0705138899325</v>
      </c>
      <c r="O27" s="8">
        <f t="shared" si="8"/>
        <v>-27.823512884881236</v>
      </c>
    </row>
    <row r="28" spans="1:15" x14ac:dyDescent="0.25">
      <c r="A28" s="2">
        <v>8250000</v>
      </c>
      <c r="B28" s="2">
        <v>0.96516150199999995</v>
      </c>
      <c r="C28" s="2">
        <v>-1.8563024000000001E-2</v>
      </c>
      <c r="D28" s="2">
        <v>3.4480165E-2</v>
      </c>
      <c r="E28" s="9">
        <v>6.8205000000000002E-5</v>
      </c>
      <c r="G28" s="3">
        <f t="shared" si="0"/>
        <v>-17.579999999999998</v>
      </c>
      <c r="H28" s="7">
        <f t="shared" si="1"/>
        <v>0.96533999751534183</v>
      </c>
      <c r="I28" s="7">
        <f t="shared" si="2"/>
        <v>-1.9230704477236526E-2</v>
      </c>
      <c r="J28" s="7">
        <f t="shared" si="3"/>
        <v>3.4480232457877229E-2</v>
      </c>
      <c r="K28" s="7">
        <f t="shared" si="4"/>
        <v>1.9780912023318379E-3</v>
      </c>
      <c r="L28" s="8">
        <f t="shared" si="5"/>
        <v>2185.6636019753005</v>
      </c>
      <c r="M28" s="4">
        <f t="shared" si="6"/>
        <v>-1191.230376791608</v>
      </c>
      <c r="N28" s="8">
        <f t="shared" si="7"/>
        <v>2489.2077437591911</v>
      </c>
      <c r="O28" s="8">
        <f t="shared" si="8"/>
        <v>-28.591267557696032</v>
      </c>
    </row>
    <row r="29" spans="1:15" x14ac:dyDescent="0.25">
      <c r="A29" s="2">
        <v>8540000</v>
      </c>
      <c r="B29" s="2">
        <v>0.96520161599999998</v>
      </c>
      <c r="C29" s="2">
        <v>-1.8866823000000001E-2</v>
      </c>
      <c r="D29" s="2">
        <v>3.4498997000000003E-2</v>
      </c>
      <c r="E29" s="9">
        <v>-2.2589999999999999E-6</v>
      </c>
      <c r="G29" s="3">
        <f t="shared" si="0"/>
        <v>-17.57</v>
      </c>
      <c r="H29" s="7">
        <f t="shared" si="1"/>
        <v>0.96538599354824128</v>
      </c>
      <c r="I29" s="7">
        <f t="shared" si="2"/>
        <v>-1.954453900593759E-2</v>
      </c>
      <c r="J29" s="7">
        <f t="shared" si="3"/>
        <v>3.4498997073959849E-2</v>
      </c>
      <c r="K29" s="7">
        <f t="shared" si="4"/>
        <v>-6.5480164445690914E-5</v>
      </c>
      <c r="L29" s="8">
        <f t="shared" si="5"/>
        <v>2170.864596662439</v>
      </c>
      <c r="M29" s="4">
        <f t="shared" si="6"/>
        <v>-1204.0978469631448</v>
      </c>
      <c r="N29" s="8">
        <f t="shared" si="7"/>
        <v>2482.4392685630091</v>
      </c>
      <c r="O29" s="8">
        <f t="shared" si="8"/>
        <v>-29.015502333940297</v>
      </c>
    </row>
    <row r="30" spans="1:15" x14ac:dyDescent="0.25">
      <c r="A30" s="2">
        <v>8830000</v>
      </c>
      <c r="B30" s="2">
        <v>0.96538871500000001</v>
      </c>
      <c r="C30" s="2">
        <v>-2.0132542999999999E-2</v>
      </c>
      <c r="D30" s="2">
        <v>3.4589424000000001E-2</v>
      </c>
      <c r="E30" s="9">
        <v>1.1257000000000001E-5</v>
      </c>
      <c r="G30" s="3">
        <f t="shared" si="0"/>
        <v>-17.52</v>
      </c>
      <c r="H30" s="7">
        <f t="shared" si="1"/>
        <v>0.96559861761344623</v>
      </c>
      <c r="I30" s="7">
        <f t="shared" si="2"/>
        <v>-2.0851316032483112E-2</v>
      </c>
      <c r="J30" s="7">
        <f t="shared" si="3"/>
        <v>3.4589425831774441E-2</v>
      </c>
      <c r="K30" s="7">
        <f t="shared" si="4"/>
        <v>3.2544628677744214E-4</v>
      </c>
      <c r="L30" s="8">
        <f t="shared" si="5"/>
        <v>2108.806289987996</v>
      </c>
      <c r="M30" s="4">
        <f t="shared" si="6"/>
        <v>-1255.7251330557042</v>
      </c>
      <c r="N30" s="8">
        <f t="shared" si="7"/>
        <v>2454.3654125823864</v>
      </c>
      <c r="O30" s="8">
        <f t="shared" si="8"/>
        <v>-30.772414266754105</v>
      </c>
    </row>
    <row r="31" spans="1:15" x14ac:dyDescent="0.25">
      <c r="A31" s="2">
        <v>9120000</v>
      </c>
      <c r="B31" s="2">
        <v>0.96517377999999998</v>
      </c>
      <c r="C31" s="2">
        <v>-2.0631764E-2</v>
      </c>
      <c r="D31" s="2">
        <v>3.4598539999999997E-2</v>
      </c>
      <c r="E31" s="9">
        <v>-7.6310000000000003E-6</v>
      </c>
      <c r="G31" s="3">
        <f t="shared" si="0"/>
        <v>-17.54</v>
      </c>
      <c r="H31" s="7">
        <f t="shared" si="1"/>
        <v>0.96539426934555606</v>
      </c>
      <c r="I31" s="7">
        <f t="shared" si="2"/>
        <v>-2.1372961820764421E-2</v>
      </c>
      <c r="J31" s="7">
        <f t="shared" si="3"/>
        <v>3.4598540841540716E-2</v>
      </c>
      <c r="K31" s="7">
        <f t="shared" si="4"/>
        <v>-2.2055843617276136E-4</v>
      </c>
      <c r="L31" s="8">
        <f t="shared" si="5"/>
        <v>2075.4482777220255</v>
      </c>
      <c r="M31" s="4">
        <f t="shared" si="6"/>
        <v>-1259.1589687358355</v>
      </c>
      <c r="N31" s="8">
        <f t="shared" si="7"/>
        <v>2427.5433800546684</v>
      </c>
      <c r="O31" s="8">
        <f t="shared" si="8"/>
        <v>-31.244875553722483</v>
      </c>
    </row>
    <row r="32" spans="1:15" x14ac:dyDescent="0.25">
      <c r="A32" s="2">
        <v>9410000</v>
      </c>
      <c r="B32" s="2">
        <v>0.96515285900000003</v>
      </c>
      <c r="C32" s="2">
        <v>-2.0904446E-2</v>
      </c>
      <c r="D32" s="2">
        <v>3.4535557000000001E-2</v>
      </c>
      <c r="E32" s="9">
        <v>4.7939999999999998E-5</v>
      </c>
      <c r="G32" s="3">
        <f t="shared" si="0"/>
        <v>-17.559999999999999</v>
      </c>
      <c r="H32" s="7">
        <f t="shared" si="1"/>
        <v>0.96537921932183757</v>
      </c>
      <c r="I32" s="7">
        <f t="shared" si="2"/>
        <v>-2.1655821477563959E-2</v>
      </c>
      <c r="J32" s="7">
        <f t="shared" si="3"/>
        <v>3.4535590273569221E-2</v>
      </c>
      <c r="K32" s="7">
        <f t="shared" si="4"/>
        <v>1.388133662007922E-3</v>
      </c>
      <c r="L32" s="8">
        <f t="shared" si="5"/>
        <v>2060.2608837324206</v>
      </c>
      <c r="M32" s="4">
        <f t="shared" si="6"/>
        <v>-1265.9240736534591</v>
      </c>
      <c r="N32" s="8">
        <f t="shared" si="7"/>
        <v>2418.1064222430873</v>
      </c>
      <c r="O32" s="8">
        <f t="shared" si="8"/>
        <v>-31.568580271860601</v>
      </c>
    </row>
    <row r="33" spans="1:15" x14ac:dyDescent="0.25">
      <c r="A33" s="2">
        <v>9700000</v>
      </c>
      <c r="B33" s="2">
        <v>0.96495252799999998</v>
      </c>
      <c r="C33" s="2">
        <v>-2.1914034999999998E-2</v>
      </c>
      <c r="D33" s="2">
        <v>3.4533253999999999E-2</v>
      </c>
      <c r="E33" s="2">
        <v>1.1526799999999999E-4</v>
      </c>
      <c r="G33" s="3">
        <f t="shared" si="0"/>
        <v>-17.579999999999998</v>
      </c>
      <c r="H33" s="7">
        <f t="shared" si="1"/>
        <v>0.96520132937308556</v>
      </c>
      <c r="I33" s="7">
        <f t="shared" si="2"/>
        <v>-2.2706058793073136E-2</v>
      </c>
      <c r="J33" s="7">
        <f t="shared" si="3"/>
        <v>3.4533446375077312E-2</v>
      </c>
      <c r="K33" s="7">
        <f t="shared" si="4"/>
        <v>3.3378717197591456E-3</v>
      </c>
      <c r="L33" s="8">
        <f t="shared" si="5"/>
        <v>2001.2989033901877</v>
      </c>
      <c r="M33" s="4">
        <f t="shared" si="6"/>
        <v>-1282.6099401507192</v>
      </c>
      <c r="N33" s="8">
        <f t="shared" si="7"/>
        <v>2377.0329318888726</v>
      </c>
      <c r="O33" s="8">
        <f t="shared" si="8"/>
        <v>-32.655353118362555</v>
      </c>
    </row>
    <row r="34" spans="1:15" x14ac:dyDescent="0.25">
      <c r="A34" s="2">
        <v>9990000</v>
      </c>
      <c r="B34" s="2">
        <v>0.96453660699999999</v>
      </c>
      <c r="C34" s="2">
        <v>-2.2441198999999998E-2</v>
      </c>
      <c r="D34" s="2">
        <v>3.4633107000000003E-2</v>
      </c>
      <c r="E34" s="9">
        <v>4.5167000000000003E-5</v>
      </c>
      <c r="G34" s="3">
        <f t="shared" si="0"/>
        <v>-17.61</v>
      </c>
      <c r="H34" s="7">
        <f t="shared" si="1"/>
        <v>0.9647976335250984</v>
      </c>
      <c r="I34" s="7">
        <f t="shared" si="2"/>
        <v>-2.3262104160896541E-2</v>
      </c>
      <c r="J34" s="7">
        <f t="shared" si="3"/>
        <v>3.463313645241127E-2</v>
      </c>
      <c r="K34" s="7">
        <f t="shared" si="4"/>
        <v>1.3041560028955749E-3</v>
      </c>
      <c r="L34" s="8">
        <f t="shared" si="5"/>
        <v>1963.5244049129253</v>
      </c>
      <c r="M34" s="4">
        <f t="shared" si="6"/>
        <v>-1274.1561943045735</v>
      </c>
      <c r="N34" s="8">
        <f t="shared" si="7"/>
        <v>2340.7054697619219</v>
      </c>
      <c r="O34" s="8">
        <f t="shared" si="8"/>
        <v>-32.980056846162164</v>
      </c>
    </row>
    <row r="35" spans="1:15" x14ac:dyDescent="0.25">
      <c r="A35" s="2">
        <v>10280000</v>
      </c>
      <c r="B35" s="2">
        <v>0.96482252999999996</v>
      </c>
      <c r="C35" s="2">
        <v>-2.3413238999999999E-2</v>
      </c>
      <c r="D35" s="2">
        <v>3.4578662000000003E-2</v>
      </c>
      <c r="E35" s="2">
        <v>1.14102E-4</v>
      </c>
      <c r="G35" s="3">
        <f t="shared" si="0"/>
        <v>-17.59</v>
      </c>
      <c r="H35" s="7">
        <f t="shared" si="1"/>
        <v>0.96510657139824296</v>
      </c>
      <c r="I35" s="7">
        <f t="shared" si="2"/>
        <v>-2.4262124917920614E-2</v>
      </c>
      <c r="J35" s="7">
        <f t="shared" si="3"/>
        <v>3.4578850255273789E-2</v>
      </c>
      <c r="K35" s="7">
        <f t="shared" si="4"/>
        <v>3.2997686801040558E-3</v>
      </c>
      <c r="L35" s="8">
        <f t="shared" si="5"/>
        <v>1920.0267202203536</v>
      </c>
      <c r="M35" s="4">
        <f t="shared" si="6"/>
        <v>-1311.2002209625975</v>
      </c>
      <c r="N35" s="8">
        <f t="shared" si="7"/>
        <v>2325.0265860442296</v>
      </c>
      <c r="O35" s="8">
        <f t="shared" si="8"/>
        <v>-34.329453263020312</v>
      </c>
    </row>
    <row r="36" spans="1:15" x14ac:dyDescent="0.25">
      <c r="A36" s="2">
        <v>10570000</v>
      </c>
      <c r="B36" s="2">
        <v>0.96474319600000003</v>
      </c>
      <c r="C36" s="2">
        <v>-2.3883577E-2</v>
      </c>
      <c r="D36" s="2">
        <v>3.4622855000000001E-2</v>
      </c>
      <c r="E36" s="9">
        <v>6.6433999999999994E-5</v>
      </c>
      <c r="G36" s="3">
        <f t="shared" si="0"/>
        <v>-17.579999999999998</v>
      </c>
      <c r="H36" s="7">
        <f t="shared" si="1"/>
        <v>0.96503878651513764</v>
      </c>
      <c r="I36" s="7">
        <f t="shared" si="2"/>
        <v>-2.4751353146264247E-2</v>
      </c>
      <c r="J36" s="7">
        <f t="shared" si="3"/>
        <v>3.4622918736400332E-2</v>
      </c>
      <c r="K36" s="7">
        <f t="shared" si="4"/>
        <v>1.9187879933330705E-3</v>
      </c>
      <c r="L36" s="8">
        <f t="shared" si="5"/>
        <v>1894.1652202684641</v>
      </c>
      <c r="M36" s="4">
        <f t="shared" si="6"/>
        <v>-1317.0115969389603</v>
      </c>
      <c r="N36" s="8">
        <f t="shared" si="7"/>
        <v>2307.0287011969258</v>
      </c>
      <c r="O36" s="8">
        <f t="shared" si="8"/>
        <v>-34.81085900722865</v>
      </c>
    </row>
    <row r="37" spans="1:15" x14ac:dyDescent="0.25">
      <c r="A37" s="2">
        <v>10860000</v>
      </c>
      <c r="B37" s="2">
        <v>0.96492344100000005</v>
      </c>
      <c r="C37" s="2">
        <v>-2.4340291999999999E-2</v>
      </c>
      <c r="D37" s="2">
        <v>3.4534294E-2</v>
      </c>
      <c r="E37" s="9">
        <v>9.0162999999999997E-5</v>
      </c>
      <c r="G37" s="3">
        <f t="shared" si="0"/>
        <v>-17.579999999999998</v>
      </c>
      <c r="H37" s="7">
        <f t="shared" si="1"/>
        <v>0.96523038535156258</v>
      </c>
      <c r="I37" s="7">
        <f t="shared" si="2"/>
        <v>-2.5219753519748284E-2</v>
      </c>
      <c r="J37" s="7">
        <f t="shared" si="3"/>
        <v>3.4534411699709104E-2</v>
      </c>
      <c r="K37" s="7">
        <f t="shared" si="4"/>
        <v>2.6108191219503668E-3</v>
      </c>
      <c r="L37" s="8">
        <f t="shared" si="5"/>
        <v>1874.3073342376128</v>
      </c>
      <c r="M37" s="4">
        <f t="shared" si="6"/>
        <v>-1335.3134899317015</v>
      </c>
      <c r="N37" s="8">
        <f t="shared" si="7"/>
        <v>2301.3235538642698</v>
      </c>
      <c r="O37" s="8">
        <f t="shared" si="8"/>
        <v>-35.467226369024139</v>
      </c>
    </row>
    <row r="38" spans="1:15" x14ac:dyDescent="0.25">
      <c r="A38" s="2">
        <v>11150000</v>
      </c>
      <c r="B38" s="2">
        <v>0.96447920700000001</v>
      </c>
      <c r="C38" s="2">
        <v>-2.4965079000000001E-2</v>
      </c>
      <c r="D38" s="2">
        <v>3.4555528000000002E-2</v>
      </c>
      <c r="E38" s="2">
        <v>1.02334E-4</v>
      </c>
      <c r="G38" s="3">
        <f t="shared" si="0"/>
        <v>-17.63</v>
      </c>
      <c r="H38" s="7">
        <f t="shared" si="1"/>
        <v>0.96480225741072201</v>
      </c>
      <c r="I38" s="7">
        <f t="shared" si="2"/>
        <v>-2.5878738967335911E-2</v>
      </c>
      <c r="J38" s="7">
        <f t="shared" si="3"/>
        <v>3.4555679527486359E-2</v>
      </c>
      <c r="K38" s="7">
        <f t="shared" si="4"/>
        <v>2.9614277878078216E-3</v>
      </c>
      <c r="L38" s="8">
        <f t="shared" si="5"/>
        <v>1834.4102911053446</v>
      </c>
      <c r="M38" s="4">
        <f t="shared" si="6"/>
        <v>-1324.4200878583388</v>
      </c>
      <c r="N38" s="8">
        <f t="shared" si="7"/>
        <v>2262.5537972025927</v>
      </c>
      <c r="O38" s="8">
        <f t="shared" si="8"/>
        <v>-35.82878865539584</v>
      </c>
    </row>
    <row r="39" spans="1:15" x14ac:dyDescent="0.25">
      <c r="A39" s="2">
        <v>11440000</v>
      </c>
      <c r="B39" s="2">
        <v>0.96447420100000003</v>
      </c>
      <c r="C39" s="2">
        <v>-2.5346094E-2</v>
      </c>
      <c r="D39" s="2">
        <v>3.4567277E-2</v>
      </c>
      <c r="E39" s="2">
        <v>1.3640899999999999E-4</v>
      </c>
      <c r="G39" s="3">
        <f t="shared" si="0"/>
        <v>-17.62</v>
      </c>
      <c r="H39" s="7">
        <f t="shared" si="1"/>
        <v>0.96480718740878246</v>
      </c>
      <c r="I39" s="7">
        <f t="shared" si="2"/>
        <v>-2.62736541088191E-2</v>
      </c>
      <c r="J39" s="7">
        <f t="shared" si="3"/>
        <v>3.4567546146783548E-2</v>
      </c>
      <c r="K39" s="7">
        <f t="shared" si="4"/>
        <v>3.9461682774294777E-3</v>
      </c>
      <c r="L39" s="8">
        <f t="shared" si="5"/>
        <v>1815.3542003077109</v>
      </c>
      <c r="M39" s="4">
        <f t="shared" si="6"/>
        <v>-1330.8481226360084</v>
      </c>
      <c r="N39" s="8">
        <f t="shared" si="7"/>
        <v>2250.9259423842973</v>
      </c>
      <c r="O39" s="8">
        <f t="shared" si="8"/>
        <v>-36.245388537331614</v>
      </c>
    </row>
    <row r="40" spans="1:15" x14ac:dyDescent="0.25">
      <c r="A40" s="2">
        <v>11730000</v>
      </c>
      <c r="B40" s="2">
        <v>0.96498012499999997</v>
      </c>
      <c r="C40" s="2">
        <v>-2.6721781999999999E-2</v>
      </c>
      <c r="D40" s="2">
        <v>3.4602668000000003E-2</v>
      </c>
      <c r="E40" s="2">
        <v>1.5530000000000001E-4</v>
      </c>
      <c r="G40" s="3">
        <f t="shared" si="0"/>
        <v>-17.55</v>
      </c>
      <c r="H40" s="7">
        <f t="shared" si="1"/>
        <v>0.96535003769527616</v>
      </c>
      <c r="I40" s="7">
        <f t="shared" si="2"/>
        <v>-2.7684461236715342E-2</v>
      </c>
      <c r="J40" s="7">
        <f t="shared" si="3"/>
        <v>3.4603016498684393E-2</v>
      </c>
      <c r="K40" s="7">
        <f t="shared" si="4"/>
        <v>4.4880630961065511E-3</v>
      </c>
      <c r="L40" s="8">
        <f t="shared" si="5"/>
        <v>1754.7339645259326</v>
      </c>
      <c r="M40" s="4">
        <f t="shared" si="6"/>
        <v>-1377.0953656475833</v>
      </c>
      <c r="N40" s="8">
        <f t="shared" si="7"/>
        <v>2230.5790576325535</v>
      </c>
      <c r="O40" s="8">
        <f t="shared" si="8"/>
        <v>-38.124421814181865</v>
      </c>
    </row>
    <row r="41" spans="1:15" x14ac:dyDescent="0.25">
      <c r="A41" s="2">
        <v>12020000</v>
      </c>
      <c r="B41" s="2">
        <v>0.96440154300000003</v>
      </c>
      <c r="C41" s="2">
        <v>-2.7168627000000001E-2</v>
      </c>
      <c r="D41" s="2">
        <v>3.4574367000000002E-2</v>
      </c>
      <c r="E41" s="2">
        <v>1.3307799999999999E-4</v>
      </c>
      <c r="G41" s="3">
        <f t="shared" si="0"/>
        <v>-17.63</v>
      </c>
      <c r="H41" s="7">
        <f t="shared" si="1"/>
        <v>0.96478415743307377</v>
      </c>
      <c r="I41" s="7">
        <f t="shared" si="2"/>
        <v>-2.8164039464124647E-2</v>
      </c>
      <c r="J41" s="7">
        <f t="shared" si="3"/>
        <v>3.4574623110090054E-2</v>
      </c>
      <c r="K41" s="7">
        <f t="shared" si="4"/>
        <v>3.8490174764063581E-3</v>
      </c>
      <c r="L41" s="8">
        <f t="shared" si="5"/>
        <v>1725.1437778807053</v>
      </c>
      <c r="M41" s="4">
        <f t="shared" si="6"/>
        <v>-1354.7839776485816</v>
      </c>
      <c r="N41" s="8">
        <f t="shared" si="7"/>
        <v>2193.5269956063535</v>
      </c>
      <c r="O41" s="8">
        <f t="shared" si="8"/>
        <v>-38.143134130665771</v>
      </c>
    </row>
    <row r="42" spans="1:15" x14ac:dyDescent="0.25">
      <c r="A42" s="2">
        <v>12310000</v>
      </c>
      <c r="B42" s="2">
        <v>0.96475666699999996</v>
      </c>
      <c r="C42" s="2">
        <v>-2.7786290000000002E-2</v>
      </c>
      <c r="D42" s="2">
        <v>3.4575416999999997E-2</v>
      </c>
      <c r="E42" s="9">
        <v>1.201E-5</v>
      </c>
      <c r="G42" s="3">
        <f t="shared" si="0"/>
        <v>-17.579999999999998</v>
      </c>
      <c r="H42" s="7">
        <f t="shared" si="1"/>
        <v>0.96515672532128849</v>
      </c>
      <c r="I42" s="7">
        <f t="shared" si="2"/>
        <v>-2.8793385628331378E-2</v>
      </c>
      <c r="J42" s="7">
        <f t="shared" si="3"/>
        <v>3.4575419085876441E-2</v>
      </c>
      <c r="K42" s="7">
        <f t="shared" si="4"/>
        <v>3.4735660648637615E-4</v>
      </c>
      <c r="L42" s="8">
        <f t="shared" si="5"/>
        <v>1699.7691567752724</v>
      </c>
      <c r="M42" s="4">
        <f t="shared" si="6"/>
        <v>-1379.5401593604445</v>
      </c>
      <c r="N42" s="8">
        <f t="shared" si="7"/>
        <v>2189.1428088666894</v>
      </c>
      <c r="O42" s="8">
        <f t="shared" si="8"/>
        <v>-39.062936801404881</v>
      </c>
    </row>
    <row r="43" spans="1:15" x14ac:dyDescent="0.25">
      <c r="A43" s="2">
        <v>12600000</v>
      </c>
      <c r="B43" s="2">
        <v>0.96481007299999999</v>
      </c>
      <c r="C43" s="2">
        <v>-2.8648329E-2</v>
      </c>
      <c r="D43" s="2">
        <v>3.4528574999999999E-2</v>
      </c>
      <c r="E43" s="9">
        <v>5.3220999999999997E-5</v>
      </c>
      <c r="G43" s="3">
        <f t="shared" si="0"/>
        <v>-17.579999999999998</v>
      </c>
      <c r="H43" s="7">
        <f t="shared" si="1"/>
        <v>0.96523531002380847</v>
      </c>
      <c r="I43" s="7">
        <f t="shared" si="2"/>
        <v>-2.9684509545881119E-2</v>
      </c>
      <c r="J43" s="7">
        <f t="shared" si="3"/>
        <v>3.4528616016363381E-2</v>
      </c>
      <c r="K43" s="7">
        <f t="shared" si="4"/>
        <v>1.5413598114803631E-3</v>
      </c>
      <c r="L43" s="8">
        <f t="shared" si="5"/>
        <v>1659.0306266602925</v>
      </c>
      <c r="M43" s="4">
        <f t="shared" si="6"/>
        <v>-1391.3320042874832</v>
      </c>
      <c r="N43" s="8">
        <f t="shared" si="7"/>
        <v>2165.2222441013882</v>
      </c>
      <c r="O43" s="8">
        <f t="shared" si="8"/>
        <v>-39.984594428831358</v>
      </c>
    </row>
    <row r="44" spans="1:15" x14ac:dyDescent="0.25">
      <c r="A44" s="2">
        <v>12890000</v>
      </c>
      <c r="B44" s="2">
        <v>0.964911937</v>
      </c>
      <c r="C44" s="2">
        <v>-2.9076159000000001E-2</v>
      </c>
      <c r="D44" s="2">
        <v>3.4629724000000001E-2</v>
      </c>
      <c r="E44" s="9">
        <v>6.2961999999999998E-5</v>
      </c>
      <c r="G44" s="3">
        <f t="shared" si="0"/>
        <v>-17.54</v>
      </c>
      <c r="H44" s="7">
        <f t="shared" si="1"/>
        <v>0.96534992059215774</v>
      </c>
      <c r="I44" s="7">
        <f t="shared" si="2"/>
        <v>-3.0124368900660194E-2</v>
      </c>
      <c r="J44" s="7">
        <f t="shared" si="3"/>
        <v>3.4629781237103127E-2</v>
      </c>
      <c r="K44" s="7">
        <f t="shared" si="4"/>
        <v>1.818147052602082E-3</v>
      </c>
      <c r="L44" s="8">
        <f t="shared" si="5"/>
        <v>1639.6920119453653</v>
      </c>
      <c r="M44" s="4">
        <f t="shared" si="6"/>
        <v>-1400.1842621051326</v>
      </c>
      <c r="N44" s="8">
        <f t="shared" si="7"/>
        <v>2156.178532006184</v>
      </c>
      <c r="O44" s="8">
        <f t="shared" si="8"/>
        <v>-40.495049183569876</v>
      </c>
    </row>
    <row r="45" spans="1:15" x14ac:dyDescent="0.25">
      <c r="A45" s="2">
        <v>13180000</v>
      </c>
      <c r="B45" s="2">
        <v>0.96477281999999998</v>
      </c>
      <c r="C45" s="2">
        <v>-2.9814634E-2</v>
      </c>
      <c r="D45" s="2">
        <v>3.4543536E-2</v>
      </c>
      <c r="E45" s="9">
        <v>8.9112999999999999E-5</v>
      </c>
      <c r="G45" s="3">
        <f t="shared" si="0"/>
        <v>-17.579999999999998</v>
      </c>
      <c r="H45" s="7">
        <f t="shared" si="1"/>
        <v>0.96523339489022353</v>
      </c>
      <c r="I45" s="7">
        <f t="shared" si="2"/>
        <v>-3.0893436988955802E-2</v>
      </c>
      <c r="J45" s="7">
        <f t="shared" si="3"/>
        <v>3.4543650943553501E-2</v>
      </c>
      <c r="K45" s="7">
        <f t="shared" si="4"/>
        <v>2.5797243894843209E-3</v>
      </c>
      <c r="L45" s="8">
        <f t="shared" si="5"/>
        <v>1603.9617933347508</v>
      </c>
      <c r="M45" s="4">
        <f t="shared" si="6"/>
        <v>-1399.8357381504597</v>
      </c>
      <c r="N45" s="8">
        <f t="shared" si="7"/>
        <v>2128.9043022834235</v>
      </c>
      <c r="O45" s="8">
        <f t="shared" si="8"/>
        <v>-41.11238520150382</v>
      </c>
    </row>
    <row r="46" spans="1:15" x14ac:dyDescent="0.25">
      <c r="A46" s="2">
        <v>13470000</v>
      </c>
      <c r="B46" s="2">
        <v>0.96467423399999996</v>
      </c>
      <c r="C46" s="2">
        <v>-2.9877463E-2</v>
      </c>
      <c r="D46" s="2">
        <v>3.4678895000000001E-2</v>
      </c>
      <c r="E46" s="2">
        <v>1.18174E-4</v>
      </c>
      <c r="G46" s="3">
        <f t="shared" si="0"/>
        <v>-17.559999999999999</v>
      </c>
      <c r="H46" s="7">
        <f t="shared" si="1"/>
        <v>0.96513679887299031</v>
      </c>
      <c r="I46" s="7">
        <f t="shared" si="2"/>
        <v>-3.0961659645382045E-2</v>
      </c>
      <c r="J46" s="7">
        <f t="shared" si="3"/>
        <v>3.4679096348020681E-2</v>
      </c>
      <c r="K46" s="7">
        <f t="shared" si="4"/>
        <v>3.4076501740999353E-3</v>
      </c>
      <c r="L46" s="8">
        <f t="shared" si="5"/>
        <v>1600.2952065223167</v>
      </c>
      <c r="M46" s="4">
        <f t="shared" si="6"/>
        <v>-1395.7697045252412</v>
      </c>
      <c r="N46" s="8">
        <f t="shared" si="7"/>
        <v>2123.4683459116573</v>
      </c>
      <c r="O46" s="8">
        <f t="shared" si="8"/>
        <v>-41.094778914966547</v>
      </c>
    </row>
    <row r="47" spans="1:15" x14ac:dyDescent="0.25">
      <c r="A47" s="2">
        <v>13760000</v>
      </c>
      <c r="B47" s="2">
        <v>0.96472758000000003</v>
      </c>
      <c r="C47" s="2">
        <v>-3.1142236E-2</v>
      </c>
      <c r="D47" s="2">
        <v>3.4602023000000003E-2</v>
      </c>
      <c r="E47" s="9">
        <v>5.0390999999999999E-5</v>
      </c>
      <c r="G47" s="3">
        <f t="shared" si="0"/>
        <v>-17.559999999999999</v>
      </c>
      <c r="H47" s="7">
        <f t="shared" si="1"/>
        <v>0.96523009820235928</v>
      </c>
      <c r="I47" s="7">
        <f t="shared" si="2"/>
        <v>-3.2269654260186326E-2</v>
      </c>
      <c r="J47" s="7">
        <f t="shared" si="3"/>
        <v>3.4602059692241012E-2</v>
      </c>
      <c r="K47" s="7">
        <f t="shared" si="4"/>
        <v>1.4563011063457323E-3</v>
      </c>
      <c r="L47" s="8">
        <f t="shared" si="5"/>
        <v>1543.1661784392556</v>
      </c>
      <c r="M47" s="4">
        <f t="shared" si="6"/>
        <v>-1406.6161923727789</v>
      </c>
      <c r="N47" s="8">
        <f t="shared" si="7"/>
        <v>2088.0447712930218</v>
      </c>
      <c r="O47" s="8">
        <f t="shared" si="8"/>
        <v>-42.349581911145371</v>
      </c>
    </row>
    <row r="48" spans="1:15" x14ac:dyDescent="0.25">
      <c r="A48" s="2">
        <v>14050000</v>
      </c>
      <c r="B48" s="2">
        <v>0.96437543599999997</v>
      </c>
      <c r="C48" s="2">
        <v>-3.2481309E-2</v>
      </c>
      <c r="D48" s="2">
        <v>3.4581611999999998E-2</v>
      </c>
      <c r="E48" s="9">
        <v>9.3171999999999995E-5</v>
      </c>
      <c r="G48" s="3">
        <f t="shared" si="0"/>
        <v>-17.61</v>
      </c>
      <c r="H48" s="7">
        <f t="shared" si="1"/>
        <v>0.96492228546890946</v>
      </c>
      <c r="I48" s="7">
        <f t="shared" si="2"/>
        <v>-3.3668459019056358E-2</v>
      </c>
      <c r="J48" s="7">
        <f t="shared" si="3"/>
        <v>3.4581737514765336E-2</v>
      </c>
      <c r="K48" s="7">
        <f t="shared" si="4"/>
        <v>2.6942577041794628E-3</v>
      </c>
      <c r="L48" s="8">
        <f t="shared" si="5"/>
        <v>1482.8029913638948</v>
      </c>
      <c r="M48" s="4">
        <f t="shared" si="6"/>
        <v>-1397.5594928997577</v>
      </c>
      <c r="N48" s="8">
        <f t="shared" si="7"/>
        <v>2037.6155789039146</v>
      </c>
      <c r="O48" s="8">
        <f t="shared" si="8"/>
        <v>-43.304842684729799</v>
      </c>
    </row>
    <row r="49" spans="1:15" x14ac:dyDescent="0.25">
      <c r="A49" s="2">
        <v>14340000</v>
      </c>
      <c r="B49" s="2">
        <v>0.96439486699999999</v>
      </c>
      <c r="C49" s="2">
        <v>-3.2840399999999999E-2</v>
      </c>
      <c r="D49" s="2">
        <v>3.4558328999999999E-2</v>
      </c>
      <c r="E49" s="9">
        <v>1.8260000000000001E-5</v>
      </c>
      <c r="G49" s="3">
        <f t="shared" si="0"/>
        <v>-17.61</v>
      </c>
      <c r="H49" s="7">
        <f t="shared" si="1"/>
        <v>0.96495385970942027</v>
      </c>
      <c r="I49" s="7">
        <f t="shared" si="2"/>
        <v>-3.4039703104040545E-2</v>
      </c>
      <c r="J49" s="7">
        <f t="shared" si="3"/>
        <v>3.4558333824127582E-2</v>
      </c>
      <c r="K49" s="7">
        <f t="shared" si="4"/>
        <v>5.2838197994696501E-4</v>
      </c>
      <c r="L49" s="8">
        <f t="shared" si="5"/>
        <v>1467.5547450966503</v>
      </c>
      <c r="M49" s="4">
        <f t="shared" si="6"/>
        <v>-1399.7168568608333</v>
      </c>
      <c r="N49" s="8">
        <f t="shared" si="7"/>
        <v>2028.0345680574715</v>
      </c>
      <c r="O49" s="8">
        <f t="shared" si="8"/>
        <v>-43.644669835385962</v>
      </c>
    </row>
    <row r="50" spans="1:15" x14ac:dyDescent="0.25">
      <c r="A50" s="2">
        <v>14630000</v>
      </c>
      <c r="B50" s="2">
        <v>0.96441346400000005</v>
      </c>
      <c r="C50" s="2">
        <v>-3.3599015000000003E-2</v>
      </c>
      <c r="D50" s="2">
        <v>3.4662290999999998E-2</v>
      </c>
      <c r="E50" s="9">
        <v>3.7709000000000001E-5</v>
      </c>
      <c r="G50" s="3">
        <f t="shared" si="0"/>
        <v>-17.579999999999998</v>
      </c>
      <c r="H50" s="7">
        <f t="shared" si="1"/>
        <v>0.96499856132195838</v>
      </c>
      <c r="I50" s="7">
        <f t="shared" si="2"/>
        <v>-3.4824722618435361E-2</v>
      </c>
      <c r="J50" s="7">
        <f t="shared" si="3"/>
        <v>3.4662311511746612E-2</v>
      </c>
      <c r="K50" s="7">
        <f t="shared" si="4"/>
        <v>1.0878965018083207E-3</v>
      </c>
      <c r="L50" s="8">
        <f t="shared" si="5"/>
        <v>1435.684675534879</v>
      </c>
      <c r="M50" s="4">
        <f t="shared" si="6"/>
        <v>-1402.7086451619359</v>
      </c>
      <c r="N50" s="8">
        <f t="shared" si="7"/>
        <v>2007.1826102220343</v>
      </c>
      <c r="O50" s="8">
        <f t="shared" si="8"/>
        <v>-44.334376123201153</v>
      </c>
    </row>
    <row r="51" spans="1:15" x14ac:dyDescent="0.25">
      <c r="A51" s="2">
        <v>14920000</v>
      </c>
      <c r="B51" s="2">
        <v>0.96413958</v>
      </c>
      <c r="C51" s="2">
        <v>-3.3438354000000003E-2</v>
      </c>
      <c r="D51" s="2">
        <v>3.4599593999999997E-2</v>
      </c>
      <c r="E51" s="2">
        <v>1.4874899999999999E-4</v>
      </c>
      <c r="G51" s="3">
        <f t="shared" si="0"/>
        <v>-17.63</v>
      </c>
      <c r="H51" s="7">
        <f t="shared" si="1"/>
        <v>0.9647192613609441</v>
      </c>
      <c r="I51" s="7">
        <f t="shared" si="2"/>
        <v>-3.4668171808043546E-2</v>
      </c>
      <c r="J51" s="7">
        <f t="shared" si="3"/>
        <v>3.4599913745988392E-2</v>
      </c>
      <c r="K51" s="7">
        <f t="shared" si="4"/>
        <v>4.2991280065596488E-3</v>
      </c>
      <c r="L51" s="8">
        <f t="shared" si="5"/>
        <v>1441.640149031002</v>
      </c>
      <c r="M51" s="4">
        <f t="shared" si="6"/>
        <v>-1390.8925590919248</v>
      </c>
      <c r="N51" s="8">
        <f t="shared" si="7"/>
        <v>2003.2245081955728</v>
      </c>
      <c r="O51" s="8">
        <f t="shared" si="8"/>
        <v>-43.973599959804986</v>
      </c>
    </row>
    <row r="52" spans="1:15" x14ac:dyDescent="0.25">
      <c r="A52" s="2">
        <v>15210000</v>
      </c>
      <c r="B52" s="2">
        <v>0.96405923299999996</v>
      </c>
      <c r="C52" s="2">
        <v>-3.4156743000000003E-2</v>
      </c>
      <c r="D52" s="2">
        <v>3.4639120000000002E-2</v>
      </c>
      <c r="E52" s="2">
        <v>1.16283E-4</v>
      </c>
      <c r="G52" s="3">
        <f t="shared" si="0"/>
        <v>-17.62</v>
      </c>
      <c r="H52" s="7">
        <f t="shared" si="1"/>
        <v>0.96466413213351954</v>
      </c>
      <c r="I52" s="7">
        <f t="shared" si="2"/>
        <v>-3.5415315090865644E-2</v>
      </c>
      <c r="J52" s="7">
        <f t="shared" si="3"/>
        <v>3.4639315179582998E-2</v>
      </c>
      <c r="K52" s="7">
        <f t="shared" si="4"/>
        <v>3.3569722092186929E-3</v>
      </c>
      <c r="L52" s="8">
        <f t="shared" si="5"/>
        <v>1411.9446766920134</v>
      </c>
      <c r="M52" s="4">
        <f t="shared" si="6"/>
        <v>-1389.3768210897454</v>
      </c>
      <c r="N52" s="8">
        <f t="shared" si="7"/>
        <v>1980.8977058445907</v>
      </c>
      <c r="O52" s="8">
        <f t="shared" si="8"/>
        <v>-44.538426807736045</v>
      </c>
    </row>
    <row r="53" spans="1:15" x14ac:dyDescent="0.25">
      <c r="A53" s="2">
        <v>15500000</v>
      </c>
      <c r="B53" s="2">
        <v>0.96436834299999996</v>
      </c>
      <c r="C53" s="2">
        <v>-3.5015758000000001E-2</v>
      </c>
      <c r="D53" s="2">
        <v>3.4662700999999997E-2</v>
      </c>
      <c r="E53" s="9">
        <v>6.4505999999999995E-5</v>
      </c>
      <c r="G53" s="3">
        <f t="shared" si="0"/>
        <v>-17.579999999999998</v>
      </c>
      <c r="H53" s="7">
        <f t="shared" si="1"/>
        <v>0.96500383641148291</v>
      </c>
      <c r="I53" s="7">
        <f t="shared" si="2"/>
        <v>-3.6293582602423477E-2</v>
      </c>
      <c r="J53" s="7">
        <f t="shared" si="3"/>
        <v>3.4662761021583909E-2</v>
      </c>
      <c r="K53" s="7">
        <f t="shared" si="4"/>
        <v>1.8609607351370862E-3</v>
      </c>
      <c r="L53" s="8">
        <f t="shared" si="5"/>
        <v>1377.7114992808879</v>
      </c>
      <c r="M53" s="4">
        <f t="shared" si="6"/>
        <v>-1403.033273266989</v>
      </c>
      <c r="N53" s="8">
        <f t="shared" si="7"/>
        <v>1966.3650070994147</v>
      </c>
      <c r="O53" s="8">
        <f t="shared" si="8"/>
        <v>-45.52172737819145</v>
      </c>
    </row>
    <row r="54" spans="1:15" x14ac:dyDescent="0.25">
      <c r="A54" s="2">
        <v>15790000</v>
      </c>
      <c r="B54" s="2">
        <v>0.96414172600000003</v>
      </c>
      <c r="C54" s="2">
        <v>-3.5595758999999998E-2</v>
      </c>
      <c r="D54" s="2">
        <v>3.4556057000000001E-2</v>
      </c>
      <c r="E54" s="9">
        <v>7.7371000000000002E-5</v>
      </c>
      <c r="G54" s="3">
        <f t="shared" si="0"/>
        <v>-17.63</v>
      </c>
      <c r="H54" s="7">
        <f t="shared" si="1"/>
        <v>0.96479859342406027</v>
      </c>
      <c r="I54" s="7">
        <f t="shared" si="2"/>
        <v>-3.6902872483169272E-2</v>
      </c>
      <c r="J54" s="7">
        <f t="shared" si="3"/>
        <v>3.4556143616712928E-2</v>
      </c>
      <c r="K54" s="7">
        <f t="shared" si="4"/>
        <v>2.2389959222016012E-3</v>
      </c>
      <c r="L54" s="8">
        <f t="shared" si="5"/>
        <v>1354.6237998129989</v>
      </c>
      <c r="M54" s="4">
        <f t="shared" si="6"/>
        <v>-1394.3406830961169</v>
      </c>
      <c r="N54" s="8">
        <f t="shared" si="7"/>
        <v>1944.0142951009298</v>
      </c>
      <c r="O54" s="8">
        <f t="shared" si="8"/>
        <v>-45.827748587606358</v>
      </c>
    </row>
    <row r="55" spans="1:15" x14ac:dyDescent="0.25">
      <c r="A55" s="2">
        <v>16080000</v>
      </c>
      <c r="B55" s="2">
        <v>0.96380644999999998</v>
      </c>
      <c r="C55" s="2">
        <v>-3.6263219999999999E-2</v>
      </c>
      <c r="D55" s="2">
        <v>3.4613146999999997E-2</v>
      </c>
      <c r="E55" s="2">
        <v>1.0650999999999999E-4</v>
      </c>
      <c r="G55" s="3">
        <f t="shared" si="0"/>
        <v>-17.649999999999999</v>
      </c>
      <c r="H55" s="7">
        <f t="shared" si="1"/>
        <v>0.96448841060241408</v>
      </c>
      <c r="I55" s="7">
        <f t="shared" si="2"/>
        <v>-3.7607262974742553E-2</v>
      </c>
      <c r="J55" s="7">
        <f t="shared" si="3"/>
        <v>3.4613310873473351E-2</v>
      </c>
      <c r="K55" s="7">
        <f t="shared" si="4"/>
        <v>3.0771447573120156E-3</v>
      </c>
      <c r="L55" s="8">
        <f t="shared" si="5"/>
        <v>1328.8049584231755</v>
      </c>
      <c r="M55" s="4">
        <f t="shared" si="6"/>
        <v>-1381.459059539354</v>
      </c>
      <c r="N55" s="8">
        <f t="shared" si="7"/>
        <v>1916.807697896003</v>
      </c>
      <c r="O55" s="8">
        <f t="shared" si="8"/>
        <v>-46.112983192371019</v>
      </c>
    </row>
    <row r="56" spans="1:15" x14ac:dyDescent="0.25">
      <c r="A56" s="2">
        <v>16370000</v>
      </c>
      <c r="B56" s="2">
        <v>0.96427887599999995</v>
      </c>
      <c r="C56" s="2">
        <v>-3.6990683000000003E-2</v>
      </c>
      <c r="D56" s="2">
        <v>3.4664720000000003E-2</v>
      </c>
      <c r="E56" s="9">
        <v>7.8328E-5</v>
      </c>
      <c r="G56" s="3">
        <f t="shared" si="0"/>
        <v>-17.579999999999998</v>
      </c>
      <c r="H56" s="7">
        <f t="shared" si="1"/>
        <v>0.96498811460485345</v>
      </c>
      <c r="I56" s="7">
        <f t="shared" si="2"/>
        <v>-3.8342180042430854E-2</v>
      </c>
      <c r="J56" s="7">
        <f t="shared" si="3"/>
        <v>3.4664808494408048E-2</v>
      </c>
      <c r="K56" s="7">
        <f t="shared" si="4"/>
        <v>2.2595845774304518E-3</v>
      </c>
      <c r="L56" s="8">
        <f t="shared" si="5"/>
        <v>1300.8678282547269</v>
      </c>
      <c r="M56" s="4">
        <f t="shared" si="6"/>
        <v>-1398.878814951875</v>
      </c>
      <c r="N56" s="8">
        <f t="shared" si="7"/>
        <v>1910.2667472134237</v>
      </c>
      <c r="O56" s="8">
        <f t="shared" si="8"/>
        <v>-47.079139828636571</v>
      </c>
    </row>
    <row r="57" spans="1:15" x14ac:dyDescent="0.25">
      <c r="A57" s="2">
        <v>16660000</v>
      </c>
      <c r="B57" s="2">
        <v>0.96448755200000003</v>
      </c>
      <c r="C57" s="2">
        <v>-3.7699017000000001E-2</v>
      </c>
      <c r="D57" s="2">
        <v>3.4724511E-2</v>
      </c>
      <c r="E57" s="2">
        <v>1.5493500000000001E-4</v>
      </c>
      <c r="G57" s="3">
        <f t="shared" si="0"/>
        <v>-17.53</v>
      </c>
      <c r="H57" s="7">
        <f t="shared" si="1"/>
        <v>0.9652240433421243</v>
      </c>
      <c r="I57" s="7">
        <f t="shared" si="2"/>
        <v>-3.906720790355412E-2</v>
      </c>
      <c r="J57" s="7">
        <f t="shared" si="3"/>
        <v>3.4724856645396623E-2</v>
      </c>
      <c r="K57" s="7">
        <f t="shared" si="4"/>
        <v>4.4618042818688128E-3</v>
      </c>
      <c r="L57" s="8">
        <f t="shared" si="5"/>
        <v>1273.9305102828296</v>
      </c>
      <c r="M57" s="4">
        <f t="shared" si="6"/>
        <v>-1405.4474311084111</v>
      </c>
      <c r="N57" s="8">
        <f t="shared" si="7"/>
        <v>1896.8872994036046</v>
      </c>
      <c r="O57" s="8">
        <f t="shared" si="8"/>
        <v>-47.810100584133934</v>
      </c>
    </row>
    <row r="58" spans="1:15" x14ac:dyDescent="0.25">
      <c r="A58" s="2">
        <v>16950000</v>
      </c>
      <c r="B58" s="2">
        <v>0.96412658600000001</v>
      </c>
      <c r="C58" s="2">
        <v>-3.8210044999999998E-2</v>
      </c>
      <c r="D58" s="2">
        <v>3.4662626000000002E-2</v>
      </c>
      <c r="E58" s="9">
        <v>6.3711E-5</v>
      </c>
      <c r="G58" s="3">
        <f t="shared" si="0"/>
        <v>-17.59</v>
      </c>
      <c r="H58" s="7">
        <f t="shared" si="1"/>
        <v>0.96488345481250593</v>
      </c>
      <c r="I58" s="7">
        <f t="shared" si="2"/>
        <v>-3.9611041920303305E-2</v>
      </c>
      <c r="J58" s="7">
        <f t="shared" si="3"/>
        <v>3.4662684551364412E-2</v>
      </c>
      <c r="K58" s="7">
        <f t="shared" si="4"/>
        <v>1.8380294745676509E-3</v>
      </c>
      <c r="L58" s="8">
        <f t="shared" si="5"/>
        <v>1255.9554996536651</v>
      </c>
      <c r="M58" s="4">
        <f t="shared" si="6"/>
        <v>-1391.0195001168197</v>
      </c>
      <c r="N58" s="8">
        <f t="shared" si="7"/>
        <v>1874.1289888413621</v>
      </c>
      <c r="O58" s="8">
        <f t="shared" si="8"/>
        <v>-47.921029292524906</v>
      </c>
    </row>
    <row r="59" spans="1:15" x14ac:dyDescent="0.25">
      <c r="A59" s="2">
        <v>17240000</v>
      </c>
      <c r="B59" s="2">
        <v>0.96384185499999997</v>
      </c>
      <c r="C59" s="2">
        <v>-3.9104897E-2</v>
      </c>
      <c r="D59" s="2">
        <v>3.4634504000000003E-2</v>
      </c>
      <c r="E59" s="9">
        <v>1.4123E-5</v>
      </c>
      <c r="G59" s="3">
        <f t="shared" si="0"/>
        <v>-17.63</v>
      </c>
      <c r="H59" s="7">
        <f t="shared" si="1"/>
        <v>0.96463480883659891</v>
      </c>
      <c r="I59" s="7">
        <f t="shared" si="2"/>
        <v>-4.0549662144210727E-2</v>
      </c>
      <c r="J59" s="7">
        <f t="shared" si="3"/>
        <v>3.4634506879485744E-2</v>
      </c>
      <c r="K59" s="7">
        <f t="shared" si="4"/>
        <v>4.0777252699263571E-4</v>
      </c>
      <c r="L59" s="8">
        <f t="shared" si="5"/>
        <v>1224.6981833273016</v>
      </c>
      <c r="M59" s="4">
        <f t="shared" si="6"/>
        <v>-1378.5812619840231</v>
      </c>
      <c r="N59" s="8">
        <f t="shared" si="7"/>
        <v>1844.0097440465552</v>
      </c>
      <c r="O59" s="8">
        <f t="shared" si="8"/>
        <v>-48.38288820142629</v>
      </c>
    </row>
    <row r="60" spans="1:15" x14ac:dyDescent="0.25">
      <c r="A60" s="2">
        <v>17530000</v>
      </c>
      <c r="B60" s="2">
        <v>0.96388679700000002</v>
      </c>
      <c r="C60" s="2">
        <v>-3.9816625000000001E-2</v>
      </c>
      <c r="D60" s="2">
        <v>3.4622248000000001E-2</v>
      </c>
      <c r="E60" s="9">
        <v>8.8857000000000007E-5</v>
      </c>
      <c r="G60" s="3">
        <f t="shared" si="0"/>
        <v>-17.62</v>
      </c>
      <c r="H60" s="7">
        <f t="shared" si="1"/>
        <v>0.96470882708582584</v>
      </c>
      <c r="I60" s="7">
        <f t="shared" si="2"/>
        <v>-4.1284931794819381E-2</v>
      </c>
      <c r="J60" s="7">
        <f t="shared" si="3"/>
        <v>3.4622362024274905E-2</v>
      </c>
      <c r="K60" s="7">
        <f t="shared" si="4"/>
        <v>2.5664654966110196E-3</v>
      </c>
      <c r="L60" s="8">
        <f t="shared" si="5"/>
        <v>1199.7963259641645</v>
      </c>
      <c r="M60" s="4">
        <f t="shared" si="6"/>
        <v>-1377.9633902119633</v>
      </c>
      <c r="N60" s="8">
        <f t="shared" si="7"/>
        <v>1827.0999777137363</v>
      </c>
      <c r="O60" s="8">
        <f t="shared" si="8"/>
        <v>-48.953825392701823</v>
      </c>
    </row>
    <row r="61" spans="1:15" x14ac:dyDescent="0.25">
      <c r="A61" s="2">
        <v>17820000</v>
      </c>
      <c r="B61" s="2">
        <v>0.963614046</v>
      </c>
      <c r="C61" s="2">
        <v>-4.0546028999999997E-2</v>
      </c>
      <c r="D61" s="2">
        <v>3.4701805000000002E-2</v>
      </c>
      <c r="E61" s="2">
        <v>1.28458E-4</v>
      </c>
      <c r="G61" s="3">
        <f t="shared" si="0"/>
        <v>-17.63</v>
      </c>
      <c r="H61" s="7">
        <f t="shared" si="1"/>
        <v>0.96446669725613587</v>
      </c>
      <c r="I61" s="7">
        <f t="shared" si="2"/>
        <v>-4.2052236519987858E-2</v>
      </c>
      <c r="J61" s="7">
        <f t="shared" si="3"/>
        <v>3.4702042759984453E-2</v>
      </c>
      <c r="K61" s="7">
        <f t="shared" si="4"/>
        <v>3.7017501898846165E-3</v>
      </c>
      <c r="L61" s="8">
        <f t="shared" si="5"/>
        <v>1175.9756696754605</v>
      </c>
      <c r="M61" s="4">
        <f t="shared" si="6"/>
        <v>-1366.1437887805685</v>
      </c>
      <c r="N61" s="8">
        <f t="shared" si="7"/>
        <v>1802.5725026451439</v>
      </c>
      <c r="O61" s="8">
        <f t="shared" si="8"/>
        <v>-49.278152204839877</v>
      </c>
    </row>
    <row r="62" spans="1:15" x14ac:dyDescent="0.25">
      <c r="A62" s="2">
        <v>18110000</v>
      </c>
      <c r="B62" s="2">
        <v>0.96417182599999995</v>
      </c>
      <c r="C62" s="2">
        <v>-4.0828861000000001E-2</v>
      </c>
      <c r="D62" s="2">
        <v>3.4715472999999997E-2</v>
      </c>
      <c r="E62" s="9">
        <v>4.1331999999999997E-5</v>
      </c>
      <c r="G62" s="3">
        <f t="shared" si="0"/>
        <v>-17.559999999999999</v>
      </c>
      <c r="H62" s="7">
        <f t="shared" si="1"/>
        <v>0.96503590914676929</v>
      </c>
      <c r="I62" s="7">
        <f t="shared" si="2"/>
        <v>-4.2320758110619625E-2</v>
      </c>
      <c r="J62" s="7">
        <f t="shared" si="3"/>
        <v>3.4715497604786726E-2</v>
      </c>
      <c r="K62" s="7">
        <f t="shared" si="4"/>
        <v>1.1905924620553125E-3</v>
      </c>
      <c r="L62" s="8">
        <f t="shared" si="5"/>
        <v>1164.2452044658455</v>
      </c>
      <c r="M62" s="4">
        <f t="shared" si="6"/>
        <v>-1383.7224490718563</v>
      </c>
      <c r="N62" s="8">
        <f t="shared" si="7"/>
        <v>1808.356909514036</v>
      </c>
      <c r="O62" s="8">
        <f t="shared" si="8"/>
        <v>-49.923200644471628</v>
      </c>
    </row>
    <row r="63" spans="1:15" x14ac:dyDescent="0.25">
      <c r="A63" s="2">
        <v>18400000</v>
      </c>
      <c r="B63" s="2">
        <v>0.96378588600000004</v>
      </c>
      <c r="C63" s="2">
        <v>-4.2055279000000001E-2</v>
      </c>
      <c r="D63" s="2">
        <v>3.4617383000000002E-2</v>
      </c>
      <c r="E63" s="9">
        <v>6.8300000000000007E-5</v>
      </c>
      <c r="G63" s="3">
        <f t="shared" si="0"/>
        <v>-17.62</v>
      </c>
      <c r="H63" s="7">
        <f t="shared" si="1"/>
        <v>0.96470300121051389</v>
      </c>
      <c r="I63" s="7">
        <f t="shared" si="2"/>
        <v>-4.360783674260009E-2</v>
      </c>
      <c r="J63" s="7">
        <f t="shared" si="3"/>
        <v>3.4617450377789079E-2</v>
      </c>
      <c r="K63" s="7">
        <f t="shared" si="4"/>
        <v>1.9729946476888297E-3</v>
      </c>
      <c r="L63" s="8">
        <f t="shared" si="5"/>
        <v>1125.7414868969227</v>
      </c>
      <c r="M63" s="4">
        <f t="shared" si="6"/>
        <v>-1365.3830178842654</v>
      </c>
      <c r="N63" s="8">
        <f t="shared" si="7"/>
        <v>1769.622750997411</v>
      </c>
      <c r="O63" s="8">
        <f t="shared" si="8"/>
        <v>-50.494838854505943</v>
      </c>
    </row>
    <row r="64" spans="1:15" x14ac:dyDescent="0.25">
      <c r="A64" s="2">
        <v>18690000</v>
      </c>
      <c r="B64" s="2">
        <v>0.96399259500000001</v>
      </c>
      <c r="C64" s="2">
        <v>-4.2172618000000002E-2</v>
      </c>
      <c r="D64" s="2">
        <v>3.4629478999999998E-2</v>
      </c>
      <c r="E64" s="2">
        <v>1.5082800000000001E-4</v>
      </c>
      <c r="G64" s="3">
        <f t="shared" si="0"/>
        <v>-17.600000000000001</v>
      </c>
      <c r="H64" s="7">
        <f t="shared" si="1"/>
        <v>0.96491463504488717</v>
      </c>
      <c r="I64" s="7">
        <f t="shared" si="2"/>
        <v>-4.371998777633318E-2</v>
      </c>
      <c r="J64" s="7">
        <f t="shared" si="3"/>
        <v>3.4629807462604016E-2</v>
      </c>
      <c r="K64" s="7">
        <f t="shared" si="4"/>
        <v>4.355452366604117E-3</v>
      </c>
      <c r="L64" s="8">
        <f t="shared" si="5"/>
        <v>1120.9485591732778</v>
      </c>
      <c r="M64" s="4">
        <f t="shared" si="6"/>
        <v>-1371.4391882354469</v>
      </c>
      <c r="N64" s="8">
        <f t="shared" si="7"/>
        <v>1771.2625777508435</v>
      </c>
      <c r="O64" s="8">
        <f t="shared" si="8"/>
        <v>-50.739084801310021</v>
      </c>
    </row>
    <row r="65" spans="1:15" x14ac:dyDescent="0.25">
      <c r="A65" s="2">
        <v>18980000</v>
      </c>
      <c r="B65" s="2">
        <v>0.96351510200000001</v>
      </c>
      <c r="C65" s="2">
        <v>-4.3039112999999997E-2</v>
      </c>
      <c r="D65" s="2">
        <v>3.4720089000000003E-2</v>
      </c>
      <c r="E65" s="2">
        <v>1.51013E-4</v>
      </c>
      <c r="G65" s="3">
        <f t="shared" si="0"/>
        <v>-17.63</v>
      </c>
      <c r="H65" s="7">
        <f t="shared" si="1"/>
        <v>0.96447587685224001</v>
      </c>
      <c r="I65" s="7">
        <f t="shared" si="2"/>
        <v>-4.463917766050593E-2</v>
      </c>
      <c r="J65" s="7">
        <f t="shared" si="3"/>
        <v>3.4720417409560188E-2</v>
      </c>
      <c r="K65" s="7">
        <f t="shared" si="4"/>
        <v>4.3494141890256374E-3</v>
      </c>
      <c r="L65" s="8">
        <f t="shared" si="5"/>
        <v>1096.0577562385836</v>
      </c>
      <c r="M65" s="4">
        <f t="shared" si="6"/>
        <v>-1351.9377051644499</v>
      </c>
      <c r="N65" s="8">
        <f t="shared" si="7"/>
        <v>1740.4247078388855</v>
      </c>
      <c r="O65" s="8">
        <f t="shared" si="8"/>
        <v>-50.96724753378134</v>
      </c>
    </row>
    <row r="66" spans="1:15" x14ac:dyDescent="0.25">
      <c r="A66" s="2">
        <v>19270000</v>
      </c>
      <c r="B66" s="2">
        <v>0.96355456100000003</v>
      </c>
      <c r="C66" s="2">
        <v>-4.3244611000000002E-2</v>
      </c>
      <c r="D66" s="2">
        <v>3.4792012999999997E-2</v>
      </c>
      <c r="E66" s="9">
        <v>8.1821000000000001E-5</v>
      </c>
      <c r="G66" s="3">
        <f t="shared" si="0"/>
        <v>-17.600000000000001</v>
      </c>
      <c r="H66" s="7">
        <f t="shared" si="1"/>
        <v>0.9645244882347177</v>
      </c>
      <c r="I66" s="7">
        <f t="shared" si="2"/>
        <v>-4.4850196107598855E-2</v>
      </c>
      <c r="J66" s="7">
        <f t="shared" si="3"/>
        <v>3.4792109209822411E-2</v>
      </c>
      <c r="K66" s="7">
        <f t="shared" si="4"/>
        <v>2.3517135717724593E-3</v>
      </c>
      <c r="L66" s="8">
        <f t="shared" si="5"/>
        <v>1089.5016827765965</v>
      </c>
      <c r="M66" s="4">
        <f t="shared" si="6"/>
        <v>-1352.0843309232584</v>
      </c>
      <c r="N66" s="8">
        <f t="shared" si="7"/>
        <v>1736.4175634625569</v>
      </c>
      <c r="O66" s="8">
        <f t="shared" si="8"/>
        <v>-51.138335082055477</v>
      </c>
    </row>
    <row r="67" spans="1:15" x14ac:dyDescent="0.25">
      <c r="A67" s="2">
        <v>19560000</v>
      </c>
      <c r="B67" s="2">
        <v>0.96397304500000003</v>
      </c>
      <c r="C67" s="2">
        <v>-4.4235609000000002E-2</v>
      </c>
      <c r="D67" s="2">
        <v>3.4806157999999997E-2</v>
      </c>
      <c r="E67" s="9">
        <v>9.4142999999999996E-5</v>
      </c>
      <c r="G67" s="3">
        <f t="shared" si="0"/>
        <v>-17.54</v>
      </c>
      <c r="H67" s="7">
        <f t="shared" si="1"/>
        <v>0.96498747172705457</v>
      </c>
      <c r="I67" s="7">
        <f t="shared" si="2"/>
        <v>-4.5856674270018979E-2</v>
      </c>
      <c r="J67" s="7">
        <f t="shared" si="3"/>
        <v>3.4806285317818854E-2</v>
      </c>
      <c r="K67" s="7">
        <f t="shared" si="4"/>
        <v>2.7047734031085684E-3</v>
      </c>
      <c r="L67" s="8">
        <f t="shared" si="5"/>
        <v>1056.9105107739867</v>
      </c>
      <c r="M67" s="4">
        <f t="shared" si="6"/>
        <v>-1359.1173762142373</v>
      </c>
      <c r="N67" s="8">
        <f t="shared" si="7"/>
        <v>1721.7026079181085</v>
      </c>
      <c r="O67" s="8">
        <f t="shared" si="8"/>
        <v>-52.12976521718786</v>
      </c>
    </row>
    <row r="68" spans="1:15" x14ac:dyDescent="0.25">
      <c r="A68" s="2">
        <v>19850000</v>
      </c>
      <c r="B68" s="2">
        <v>0.96370512200000003</v>
      </c>
      <c r="C68" s="2">
        <v>-4.5153594999999998E-2</v>
      </c>
      <c r="D68" s="2">
        <v>3.4682244000000001E-2</v>
      </c>
      <c r="E68" s="9">
        <v>9.8318000000000003E-5</v>
      </c>
      <c r="G68" s="3">
        <f t="shared" ref="G68:G103" si="9">ROUND(10*LOG10((IMABS(COMPLEX(D68,E68)))^2/(1-(IMABS(COMPLEX(B68,C68)))^2)),2)</f>
        <v>-17.600000000000001</v>
      </c>
      <c r="H68" s="7">
        <f t="shared" ref="H68:H103" si="10">IMABS(COMPLEX(B68,C68))</f>
        <v>0.96476235898300822</v>
      </c>
      <c r="I68" s="7">
        <f t="shared" ref="I68:I103" si="11">IMARGUMENT(COMPLEX(B68,C68))</f>
        <v>-4.6819919643449101E-2</v>
      </c>
      <c r="J68" s="7">
        <f t="shared" ref="J68:J103" si="12">IMABS(COMPLEX(D68,E68))</f>
        <v>3.4682383356751306E-2</v>
      </c>
      <c r="K68" s="7">
        <f t="shared" ref="K68:K103" si="13">IMARGUMENT(COMPLEX(D68,E68))</f>
        <v>2.834814743618852E-3</v>
      </c>
      <c r="L68" s="8">
        <f t="shared" ref="L68:L103" si="14">50*(1-H68^2)/(1 + H68^2-(2*H68*COS(I68)))</f>
        <v>1031.4389233716984</v>
      </c>
      <c r="M68" s="4">
        <f t="shared" ref="M68:M103" si="15">2*50*H68*SIN(I68)/(1 + H68^2 - 2*H68*COS(I68))</f>
        <v>-1345.3924590450954</v>
      </c>
      <c r="N68" s="8">
        <f t="shared" ref="N68:N103" si="16">IMABS(COMPLEX(L68,M68))</f>
        <v>1695.2719904197061</v>
      </c>
      <c r="O68" s="8">
        <f t="shared" ref="O68:O103" si="17">DEGREES((IMARGUMENT(COMPLEX(L68,M68))))</f>
        <v>-52.524588309050927</v>
      </c>
    </row>
    <row r="69" spans="1:15" x14ac:dyDescent="0.25">
      <c r="A69" s="2">
        <v>20140000</v>
      </c>
      <c r="B69" s="2">
        <v>0.96352612900000001</v>
      </c>
      <c r="C69" s="2">
        <v>-4.5407007999999999E-2</v>
      </c>
      <c r="D69" s="2">
        <v>3.467961E-2</v>
      </c>
      <c r="E69" s="2">
        <v>1.3050299999999999E-4</v>
      </c>
      <c r="G69" s="3">
        <f t="shared" si="9"/>
        <v>-17.62</v>
      </c>
      <c r="H69" s="7">
        <f t="shared" si="10"/>
        <v>0.96459545802436619</v>
      </c>
      <c r="I69" s="7">
        <f t="shared" si="11"/>
        <v>-4.7091030889349468E-2</v>
      </c>
      <c r="J69" s="7">
        <f t="shared" si="12"/>
        <v>3.4679855547350667E-2</v>
      </c>
      <c r="K69" s="7">
        <f t="shared" si="13"/>
        <v>3.7630868394851096E-3</v>
      </c>
      <c r="L69" s="8">
        <f t="shared" si="14"/>
        <v>1025.24674269308</v>
      </c>
      <c r="M69" s="4">
        <f t="shared" si="15"/>
        <v>-1338.5948929697804</v>
      </c>
      <c r="N69" s="8">
        <f t="shared" si="16"/>
        <v>1686.110070810191</v>
      </c>
      <c r="O69" s="8">
        <f t="shared" si="17"/>
        <v>-52.551039940700953</v>
      </c>
    </row>
    <row r="70" spans="1:15" x14ac:dyDescent="0.25">
      <c r="A70" s="2">
        <v>20430000</v>
      </c>
      <c r="B70" s="2">
        <v>0.96356636200000001</v>
      </c>
      <c r="C70" s="2">
        <v>-4.6447079000000002E-2</v>
      </c>
      <c r="D70" s="2">
        <v>3.4746318999999998E-2</v>
      </c>
      <c r="E70" s="9">
        <v>9.5538000000000006E-5</v>
      </c>
      <c r="G70" s="3">
        <f t="shared" si="9"/>
        <v>-17.59</v>
      </c>
      <c r="H70" s="7">
        <f t="shared" si="10"/>
        <v>0.96468516373247259</v>
      </c>
      <c r="I70" s="7">
        <f t="shared" si="11"/>
        <v>-4.8166018176294935E-2</v>
      </c>
      <c r="J70" s="7">
        <f t="shared" si="12"/>
        <v>3.4746450344736009E-2</v>
      </c>
      <c r="K70" s="7">
        <f t="shared" si="13"/>
        <v>2.7495792932248761E-3</v>
      </c>
      <c r="L70" s="8">
        <f t="shared" si="14"/>
        <v>995.51921326083061</v>
      </c>
      <c r="M70" s="4">
        <f t="shared" si="15"/>
        <v>-1332.8702858150937</v>
      </c>
      <c r="N70" s="8">
        <f t="shared" si="16"/>
        <v>1663.611043116829</v>
      </c>
      <c r="O70" s="8">
        <f t="shared" si="17"/>
        <v>-53.243990669387685</v>
      </c>
    </row>
    <row r="71" spans="1:15" x14ac:dyDescent="0.25">
      <c r="A71" s="2">
        <v>20720000</v>
      </c>
      <c r="B71" s="2">
        <v>0.96327000799999996</v>
      </c>
      <c r="C71" s="2">
        <v>-4.6643715000000002E-2</v>
      </c>
      <c r="D71" s="2">
        <v>3.4712686999999999E-2</v>
      </c>
      <c r="E71" s="9">
        <v>7.7268999999999995E-5</v>
      </c>
      <c r="G71" s="3">
        <f t="shared" si="9"/>
        <v>-17.64</v>
      </c>
      <c r="H71" s="7">
        <f t="shared" si="10"/>
        <v>0.96439864395452213</v>
      </c>
      <c r="I71" s="7">
        <f t="shared" si="11"/>
        <v>-4.8384472055570359E-2</v>
      </c>
      <c r="J71" s="7">
        <f t="shared" si="12"/>
        <v>3.4712772998686379E-2</v>
      </c>
      <c r="K71" s="7">
        <f t="shared" si="13"/>
        <v>2.2259548038027471E-3</v>
      </c>
      <c r="L71" s="8">
        <f t="shared" si="14"/>
        <v>992.06586132966379</v>
      </c>
      <c r="M71" s="4">
        <f t="shared" si="15"/>
        <v>-1323.3278963711789</v>
      </c>
      <c r="N71" s="8">
        <f t="shared" si="16"/>
        <v>1653.9018696796797</v>
      </c>
      <c r="O71" s="8">
        <f t="shared" si="17"/>
        <v>-53.142021164056153</v>
      </c>
    </row>
    <row r="72" spans="1:15" x14ac:dyDescent="0.25">
      <c r="A72" s="2">
        <v>21010000</v>
      </c>
      <c r="B72" s="2">
        <v>0.96359044299999996</v>
      </c>
      <c r="C72" s="2">
        <v>-4.7362737000000002E-2</v>
      </c>
      <c r="D72" s="2">
        <v>3.4728661000000001E-2</v>
      </c>
      <c r="E72" s="2">
        <v>1.5894699999999999E-4</v>
      </c>
      <c r="G72" s="3">
        <f t="shared" si="9"/>
        <v>-17.59</v>
      </c>
      <c r="H72" s="7">
        <f t="shared" si="10"/>
        <v>0.96475373577772028</v>
      </c>
      <c r="I72" s="7">
        <f t="shared" si="11"/>
        <v>-4.9112826385560762E-2</v>
      </c>
      <c r="J72" s="7">
        <f t="shared" si="12"/>
        <v>3.472902473438795E-2</v>
      </c>
      <c r="K72" s="7">
        <f t="shared" si="13"/>
        <v>4.5767929312257975E-3</v>
      </c>
      <c r="L72" s="8">
        <f t="shared" si="14"/>
        <v>970.1942648894842</v>
      </c>
      <c r="M72" s="4">
        <f t="shared" si="15"/>
        <v>-1327.1019105469732</v>
      </c>
      <c r="N72" s="8">
        <f t="shared" si="16"/>
        <v>1643.9210420825766</v>
      </c>
      <c r="O72" s="8">
        <f t="shared" si="17"/>
        <v>-53.830867425910675</v>
      </c>
    </row>
    <row r="73" spans="1:15" x14ac:dyDescent="0.25">
      <c r="A73" s="2">
        <v>21300000</v>
      </c>
      <c r="B73" s="2">
        <v>0.96355718300000004</v>
      </c>
      <c r="C73" s="2">
        <v>-4.8111240999999999E-2</v>
      </c>
      <c r="D73" s="2">
        <v>3.4683242000000003E-2</v>
      </c>
      <c r="E73" s="9">
        <v>9.3264999999999996E-5</v>
      </c>
      <c r="G73" s="3">
        <f t="shared" si="9"/>
        <v>-17.600000000000001</v>
      </c>
      <c r="H73" s="7">
        <f t="shared" si="10"/>
        <v>0.96475755318186329</v>
      </c>
      <c r="I73" s="7">
        <f t="shared" si="11"/>
        <v>-4.9889430174114166E-2</v>
      </c>
      <c r="J73" s="7">
        <f t="shared" si="12"/>
        <v>3.4683367396935227E-2</v>
      </c>
      <c r="K73" s="7">
        <f t="shared" si="13"/>
        <v>2.6890443287111224E-3</v>
      </c>
      <c r="L73" s="8">
        <f t="shared" si="14"/>
        <v>950.41487065329181</v>
      </c>
      <c r="M73" s="4">
        <f t="shared" si="15"/>
        <v>-1320.7321745183569</v>
      </c>
      <c r="N73" s="8">
        <f t="shared" si="16"/>
        <v>1627.1514690301296</v>
      </c>
      <c r="O73" s="8">
        <f t="shared" si="17"/>
        <v>-54.260752091518071</v>
      </c>
    </row>
    <row r="74" spans="1:15" x14ac:dyDescent="0.25">
      <c r="A74" s="2">
        <v>21590000</v>
      </c>
      <c r="B74" s="2">
        <v>0.96367424700000004</v>
      </c>
      <c r="C74" s="2">
        <v>-4.8626615999999998E-2</v>
      </c>
      <c r="D74" s="2">
        <v>3.4799899000000002E-2</v>
      </c>
      <c r="E74" s="9">
        <v>9.6215E-5</v>
      </c>
      <c r="G74" s="3">
        <f t="shared" si="9"/>
        <v>-17.55</v>
      </c>
      <c r="H74" s="7">
        <f t="shared" si="10"/>
        <v>0.9649003068268911</v>
      </c>
      <c r="I74" s="7">
        <f t="shared" si="11"/>
        <v>-5.0416837976235834E-2</v>
      </c>
      <c r="J74" s="7">
        <f t="shared" si="12"/>
        <v>3.480003200769255E-2</v>
      </c>
      <c r="K74" s="7">
        <f t="shared" si="13"/>
        <v>2.7647998300301788E-3</v>
      </c>
      <c r="L74" s="8">
        <f t="shared" si="14"/>
        <v>936.012132916631</v>
      </c>
      <c r="M74" s="4">
        <f t="shared" si="15"/>
        <v>-1319.9019813485559</v>
      </c>
      <c r="N74" s="8">
        <f t="shared" si="16"/>
        <v>1618.1038141401791</v>
      </c>
      <c r="O74" s="8">
        <f t="shared" si="17"/>
        <v>-54.657535036451918</v>
      </c>
    </row>
    <row r="75" spans="1:15" x14ac:dyDescent="0.25">
      <c r="A75" s="2">
        <v>21880000</v>
      </c>
      <c r="B75" s="2">
        <v>0.96312218900000002</v>
      </c>
      <c r="C75" s="2">
        <v>-4.9541212000000001E-2</v>
      </c>
      <c r="D75" s="2">
        <v>3.4816619E-2</v>
      </c>
      <c r="E75" s="9">
        <v>8.7264999999999999E-5</v>
      </c>
      <c r="G75" s="3">
        <f t="shared" si="9"/>
        <v>-17.61</v>
      </c>
      <c r="H75" s="7">
        <f t="shared" si="10"/>
        <v>0.96439550114596695</v>
      </c>
      <c r="I75" s="7">
        <f t="shared" si="11"/>
        <v>-5.139284339840839E-2</v>
      </c>
      <c r="J75" s="7">
        <f t="shared" si="12"/>
        <v>3.4816728361110924E-2</v>
      </c>
      <c r="K75" s="7">
        <f t="shared" si="13"/>
        <v>2.5064127353654018E-3</v>
      </c>
      <c r="L75" s="8">
        <f t="shared" si="14"/>
        <v>916.82920143127558</v>
      </c>
      <c r="M75" s="4">
        <f t="shared" si="15"/>
        <v>-1298.826832099594</v>
      </c>
      <c r="N75" s="8">
        <f t="shared" si="16"/>
        <v>1589.8197773266529</v>
      </c>
      <c r="O75" s="8">
        <f t="shared" si="17"/>
        <v>-54.782104915117642</v>
      </c>
    </row>
    <row r="76" spans="1:15" x14ac:dyDescent="0.25">
      <c r="A76" s="2">
        <v>22170000</v>
      </c>
      <c r="B76" s="2">
        <v>0.96347248500000005</v>
      </c>
      <c r="C76" s="2">
        <v>-5.0608791E-2</v>
      </c>
      <c r="D76" s="2">
        <v>3.4725635999999997E-2</v>
      </c>
      <c r="E76" s="9">
        <v>9.3360000000000001E-6</v>
      </c>
      <c r="G76" s="3">
        <f t="shared" si="9"/>
        <v>-17.59</v>
      </c>
      <c r="H76" s="7">
        <f t="shared" si="10"/>
        <v>0.96480074579083797</v>
      </c>
      <c r="I76" s="7">
        <f t="shared" si="11"/>
        <v>-5.2479259303010735E-2</v>
      </c>
      <c r="J76" s="7">
        <f t="shared" si="12"/>
        <v>3.4725637254993495E-2</v>
      </c>
      <c r="K76" s="7">
        <f t="shared" si="13"/>
        <v>2.6885036101464152E-4</v>
      </c>
      <c r="L76" s="8">
        <f t="shared" si="14"/>
        <v>887.68270753280001</v>
      </c>
      <c r="M76" s="4">
        <f t="shared" si="15"/>
        <v>-1299.1573111349528</v>
      </c>
      <c r="N76" s="8">
        <f t="shared" si="16"/>
        <v>1573.4644286821854</v>
      </c>
      <c r="O76" s="8">
        <f t="shared" si="17"/>
        <v>-55.656151101361388</v>
      </c>
    </row>
    <row r="77" spans="1:15" x14ac:dyDescent="0.25">
      <c r="A77" s="2">
        <v>22460000</v>
      </c>
      <c r="B77" s="2">
        <v>0.96334052000000003</v>
      </c>
      <c r="C77" s="2">
        <v>-5.0567854000000002E-2</v>
      </c>
      <c r="D77" s="2">
        <v>3.4861600999999999E-2</v>
      </c>
      <c r="E77" s="2">
        <v>1.31829E-4</v>
      </c>
      <c r="G77" s="3">
        <f t="shared" si="9"/>
        <v>-17.57</v>
      </c>
      <c r="H77" s="7">
        <f t="shared" si="10"/>
        <v>0.96466681570998158</v>
      </c>
      <c r="I77" s="7">
        <f t="shared" si="11"/>
        <v>-5.2444057103021288E-2</v>
      </c>
      <c r="J77" s="7">
        <f t="shared" si="12"/>
        <v>3.4861850254518073E-2</v>
      </c>
      <c r="K77" s="7">
        <f t="shared" si="13"/>
        <v>3.781477839563137E-3</v>
      </c>
      <c r="L77" s="8">
        <f t="shared" si="14"/>
        <v>889.73960381511984</v>
      </c>
      <c r="M77" s="4">
        <f t="shared" si="15"/>
        <v>-1296.2708440965534</v>
      </c>
      <c r="N77" s="8">
        <f t="shared" si="16"/>
        <v>1572.2451029823146</v>
      </c>
      <c r="O77" s="8">
        <f t="shared" si="17"/>
        <v>-55.534918095181588</v>
      </c>
    </row>
    <row r="78" spans="1:15" x14ac:dyDescent="0.25">
      <c r="A78" s="2">
        <v>22750000</v>
      </c>
      <c r="B78" s="2">
        <v>0.96288907499999998</v>
      </c>
      <c r="C78" s="2">
        <v>-5.1169439999999997E-2</v>
      </c>
      <c r="D78" s="2">
        <v>3.4725132999999998E-2</v>
      </c>
      <c r="E78" s="2">
        <v>1.09379E-4</v>
      </c>
      <c r="G78" s="3">
        <f t="shared" si="9"/>
        <v>-17.649999999999999</v>
      </c>
      <c r="H78" s="7">
        <f t="shared" si="10"/>
        <v>0.96424772872134334</v>
      </c>
      <c r="I78" s="7">
        <f t="shared" si="11"/>
        <v>-5.3091633110604511E-2</v>
      </c>
      <c r="J78" s="7">
        <f t="shared" si="12"/>
        <v>3.4725305263357008E-2</v>
      </c>
      <c r="K78" s="7">
        <f t="shared" si="13"/>
        <v>3.1498407296323694E-3</v>
      </c>
      <c r="L78" s="8">
        <f t="shared" si="14"/>
        <v>878.81052641776932</v>
      </c>
      <c r="M78" s="4">
        <f t="shared" si="15"/>
        <v>-1280.666394138721</v>
      </c>
      <c r="N78" s="8">
        <f t="shared" si="16"/>
        <v>1553.1948861681678</v>
      </c>
      <c r="O78" s="8">
        <f t="shared" si="17"/>
        <v>-55.541561470577967</v>
      </c>
    </row>
    <row r="79" spans="1:15" x14ac:dyDescent="0.25">
      <c r="A79" s="2">
        <v>23040000</v>
      </c>
      <c r="B79" s="2">
        <v>0.96283966300000001</v>
      </c>
      <c r="C79" s="2">
        <v>-5.2295411999999999E-2</v>
      </c>
      <c r="D79" s="2">
        <v>3.4856863000000002E-2</v>
      </c>
      <c r="E79" s="9">
        <v>8.8863999999999995E-5</v>
      </c>
      <c r="G79" s="3">
        <f t="shared" si="9"/>
        <v>-17.62</v>
      </c>
      <c r="H79" s="7">
        <f t="shared" si="10"/>
        <v>0.96425879656978153</v>
      </c>
      <c r="I79" s="7">
        <f t="shared" si="11"/>
        <v>-5.4260414628698302E-2</v>
      </c>
      <c r="J79" s="7">
        <f t="shared" si="12"/>
        <v>3.4856976274646449E-2</v>
      </c>
      <c r="K79" s="7">
        <f t="shared" si="13"/>
        <v>2.5493919943121762E-3</v>
      </c>
      <c r="L79" s="8">
        <f t="shared" si="14"/>
        <v>852.89209898989509</v>
      </c>
      <c r="M79" s="4">
        <f t="shared" si="15"/>
        <v>-1270.6320265131442</v>
      </c>
      <c r="N79" s="8">
        <f t="shared" si="16"/>
        <v>1530.3367862402961</v>
      </c>
      <c r="O79" s="8">
        <f t="shared" si="17"/>
        <v>-56.129123741375452</v>
      </c>
    </row>
    <row r="80" spans="1:15" x14ac:dyDescent="0.25">
      <c r="A80" s="2">
        <v>23330000</v>
      </c>
      <c r="B80" s="2">
        <v>0.96287256399999999</v>
      </c>
      <c r="C80" s="2">
        <v>-5.3188397999999998E-2</v>
      </c>
      <c r="D80" s="2">
        <v>3.4876834000000002E-2</v>
      </c>
      <c r="E80" s="9">
        <v>9.9019999999999997E-5</v>
      </c>
      <c r="G80" s="3">
        <f t="shared" si="9"/>
        <v>-17.600000000000001</v>
      </c>
      <c r="H80" s="7">
        <f t="shared" si="10"/>
        <v>0.96434048975750286</v>
      </c>
      <c r="I80" s="7">
        <f t="shared" si="11"/>
        <v>-5.5183208549346538E-2</v>
      </c>
      <c r="J80" s="7">
        <f t="shared" si="12"/>
        <v>3.4876974565233664E-2</v>
      </c>
      <c r="K80" s="7">
        <f t="shared" si="13"/>
        <v>2.8391262218662168E-3</v>
      </c>
      <c r="L80" s="8">
        <f t="shared" si="14"/>
        <v>832.4208656685156</v>
      </c>
      <c r="M80" s="4">
        <f t="shared" si="15"/>
        <v>-1264.1474139685145</v>
      </c>
      <c r="N80" s="8">
        <f t="shared" si="16"/>
        <v>1513.6027159871221</v>
      </c>
      <c r="O80" s="8">
        <f t="shared" si="17"/>
        <v>-56.635734962270661</v>
      </c>
    </row>
    <row r="81" spans="1:15" x14ac:dyDescent="0.25">
      <c r="A81" s="2">
        <v>23620000</v>
      </c>
      <c r="B81" s="2">
        <v>0.96308904799999995</v>
      </c>
      <c r="C81" s="2">
        <v>-5.3567055000000002E-2</v>
      </c>
      <c r="D81" s="2">
        <v>3.4823987000000001E-2</v>
      </c>
      <c r="E81" s="2">
        <v>1.1791299999999999E-4</v>
      </c>
      <c r="G81" s="3">
        <f t="shared" si="9"/>
        <v>-17.59</v>
      </c>
      <c r="H81" s="7">
        <f t="shared" si="10"/>
        <v>0.96457759861968551</v>
      </c>
      <c r="I81" s="7">
        <f t="shared" si="11"/>
        <v>-5.556279480086336E-2</v>
      </c>
      <c r="J81" s="7">
        <f t="shared" si="12"/>
        <v>3.4824186624410024E-2</v>
      </c>
      <c r="K81" s="7">
        <f t="shared" si="13"/>
        <v>3.3859577706272176E-3</v>
      </c>
      <c r="L81" s="8">
        <f t="shared" si="14"/>
        <v>822.21833352118165</v>
      </c>
      <c r="M81" s="4">
        <f t="shared" si="15"/>
        <v>-1265.8077050881086</v>
      </c>
      <c r="N81" s="8">
        <f t="shared" si="16"/>
        <v>1509.4078753732463</v>
      </c>
      <c r="O81" s="8">
        <f t="shared" si="17"/>
        <v>-56.99384949543898</v>
      </c>
    </row>
    <row r="82" spans="1:15" x14ac:dyDescent="0.25">
      <c r="A82" s="2">
        <v>23910000</v>
      </c>
      <c r="B82" s="2">
        <v>0.96247839899999998</v>
      </c>
      <c r="C82" s="2">
        <v>-5.4426479999999999E-2</v>
      </c>
      <c r="D82" s="2">
        <v>3.4884955000000002E-2</v>
      </c>
      <c r="E82" s="9">
        <v>1.5534999999999999E-5</v>
      </c>
      <c r="G82" s="3">
        <f t="shared" si="9"/>
        <v>-17.64</v>
      </c>
      <c r="H82" s="7">
        <f t="shared" si="10"/>
        <v>0.96401603216274034</v>
      </c>
      <c r="I82" s="7">
        <f t="shared" si="11"/>
        <v>-5.648810177691705E-2</v>
      </c>
      <c r="J82" s="7">
        <f t="shared" si="12"/>
        <v>3.4884958459030016E-2</v>
      </c>
      <c r="K82" s="7">
        <f t="shared" si="13"/>
        <v>4.4532088325987905E-4</v>
      </c>
      <c r="L82" s="8">
        <f t="shared" si="14"/>
        <v>808.59581423361976</v>
      </c>
      <c r="M82" s="4">
        <f t="shared" si="15"/>
        <v>-1245.425212838594</v>
      </c>
      <c r="N82" s="8">
        <f t="shared" si="16"/>
        <v>1484.8943233678881</v>
      </c>
      <c r="O82" s="8">
        <f t="shared" si="17"/>
        <v>-57.006238366347986</v>
      </c>
    </row>
    <row r="83" spans="1:15" x14ac:dyDescent="0.25">
      <c r="A83" s="2">
        <v>24200000</v>
      </c>
      <c r="B83" s="2">
        <v>0.96298295199999995</v>
      </c>
      <c r="C83" s="2">
        <v>-5.4412706999999998E-2</v>
      </c>
      <c r="D83" s="2">
        <v>3.4797828000000003E-2</v>
      </c>
      <c r="E83" s="9">
        <v>4.3312999999999997E-5</v>
      </c>
      <c r="G83" s="3">
        <f t="shared" si="9"/>
        <v>-17.600000000000001</v>
      </c>
      <c r="H83" s="7">
        <f t="shared" si="10"/>
        <v>0.96451900371413202</v>
      </c>
      <c r="I83" s="7">
        <f t="shared" si="11"/>
        <v>-5.6444310915675623E-2</v>
      </c>
      <c r="J83" s="7">
        <f t="shared" si="12"/>
        <v>3.4797854955924412E-2</v>
      </c>
      <c r="K83" s="7">
        <f t="shared" si="13"/>
        <v>1.2447034806859767E-3</v>
      </c>
      <c r="L83" s="8">
        <f t="shared" si="14"/>
        <v>804.6988990735158</v>
      </c>
      <c r="M83" s="4">
        <f t="shared" si="15"/>
        <v>-1256.3530395105943</v>
      </c>
      <c r="N83" s="8">
        <f t="shared" si="16"/>
        <v>1491.9662456160418</v>
      </c>
      <c r="O83" s="8">
        <f t="shared" si="17"/>
        <v>-57.36028363585342</v>
      </c>
    </row>
    <row r="84" spans="1:15" x14ac:dyDescent="0.25">
      <c r="A84" s="2">
        <v>24490000</v>
      </c>
      <c r="B84" s="2">
        <v>0.96296620300000002</v>
      </c>
      <c r="C84" s="2">
        <v>-5.5570065000000002E-2</v>
      </c>
      <c r="D84" s="2">
        <v>3.4878838000000002E-2</v>
      </c>
      <c r="E84" s="2">
        <v>1.07563E-4</v>
      </c>
      <c r="G84" s="3">
        <f t="shared" si="9"/>
        <v>-17.579999999999998</v>
      </c>
      <c r="H84" s="7">
        <f t="shared" si="10"/>
        <v>0.9645682662436813</v>
      </c>
      <c r="I84" s="7">
        <f t="shared" si="11"/>
        <v>-5.7643251459886011E-2</v>
      </c>
      <c r="J84" s="7">
        <f t="shared" si="12"/>
        <v>3.4879003856607103E-2</v>
      </c>
      <c r="K84" s="7">
        <f t="shared" si="13"/>
        <v>3.0838945669728933E-3</v>
      </c>
      <c r="L84" s="8">
        <f t="shared" si="14"/>
        <v>780.44091537117868</v>
      </c>
      <c r="M84" s="4">
        <f t="shared" si="15"/>
        <v>-1246.0957121365593</v>
      </c>
      <c r="N84" s="8">
        <f t="shared" si="16"/>
        <v>1470.3205589906318</v>
      </c>
      <c r="O84" s="8">
        <f t="shared" si="17"/>
        <v>-57.940717261344112</v>
      </c>
    </row>
    <row r="85" spans="1:15" x14ac:dyDescent="0.25">
      <c r="A85" s="2">
        <v>24780000</v>
      </c>
      <c r="B85" s="2">
        <v>0.96244031100000005</v>
      </c>
      <c r="C85" s="2">
        <v>-5.6051998999999998E-2</v>
      </c>
      <c r="D85" s="2">
        <v>3.4853207999999997E-2</v>
      </c>
      <c r="E85" s="2">
        <v>1.3474099999999999E-4</v>
      </c>
      <c r="G85" s="3">
        <f t="shared" si="9"/>
        <v>-17.64</v>
      </c>
      <c r="H85" s="7">
        <f t="shared" si="10"/>
        <v>0.96407114821971152</v>
      </c>
      <c r="I85" s="7">
        <f t="shared" si="11"/>
        <v>-5.8173742300478858E-2</v>
      </c>
      <c r="J85" s="7">
        <f t="shared" si="12"/>
        <v>3.4853468450476266E-2</v>
      </c>
      <c r="K85" s="7">
        <f t="shared" si="13"/>
        <v>3.8659376417602793E-3</v>
      </c>
      <c r="L85" s="8">
        <f t="shared" si="14"/>
        <v>775.02405582707206</v>
      </c>
      <c r="M85" s="4">
        <f t="shared" si="15"/>
        <v>-1231.2201933353347</v>
      </c>
      <c r="N85" s="8">
        <f t="shared" si="16"/>
        <v>1454.8420710122909</v>
      </c>
      <c r="O85" s="8">
        <f t="shared" si="17"/>
        <v>-57.81055349326013</v>
      </c>
    </row>
    <row r="86" spans="1:15" x14ac:dyDescent="0.25">
      <c r="A86" s="2">
        <v>25070000</v>
      </c>
      <c r="B86" s="2">
        <v>0.96275633500000002</v>
      </c>
      <c r="C86" s="2">
        <v>-5.6814565999999997E-2</v>
      </c>
      <c r="D86" s="2">
        <v>3.4823163999999997E-2</v>
      </c>
      <c r="E86" s="9">
        <v>6.297E-6</v>
      </c>
      <c r="G86" s="3">
        <f t="shared" si="9"/>
        <v>-17.61</v>
      </c>
      <c r="H86" s="7">
        <f t="shared" si="10"/>
        <v>0.96443126011779645</v>
      </c>
      <c r="I86" s="7">
        <f t="shared" si="11"/>
        <v>-5.8944044138700989E-2</v>
      </c>
      <c r="J86" s="7">
        <f t="shared" si="12"/>
        <v>3.4823164569336672E-2</v>
      </c>
      <c r="K86" s="7">
        <f t="shared" si="13"/>
        <v>1.8082790901382081E-4</v>
      </c>
      <c r="L86" s="8">
        <f t="shared" si="14"/>
        <v>757.01586302555631</v>
      </c>
      <c r="M86" s="4">
        <f t="shared" si="15"/>
        <v>-1231.0887237577876</v>
      </c>
      <c r="N86" s="8">
        <f t="shared" si="16"/>
        <v>1445.2170987903207</v>
      </c>
      <c r="O86" s="8">
        <f t="shared" si="17"/>
        <v>-58.411986305638528</v>
      </c>
    </row>
    <row r="87" spans="1:15" x14ac:dyDescent="0.25">
      <c r="A87" s="2">
        <v>25360000</v>
      </c>
      <c r="B87" s="2">
        <v>0.96263670899999998</v>
      </c>
      <c r="C87" s="2">
        <v>-5.6894831E-2</v>
      </c>
      <c r="D87" s="2">
        <v>3.4891406999999999E-2</v>
      </c>
      <c r="E87" s="2">
        <v>1.6498500000000001E-4</v>
      </c>
      <c r="G87" s="3">
        <f t="shared" si="9"/>
        <v>-17.600000000000001</v>
      </c>
      <c r="H87" s="7">
        <f t="shared" si="10"/>
        <v>0.96431657421661554</v>
      </c>
      <c r="I87" s="7">
        <f t="shared" si="11"/>
        <v>-5.9034442628408131E-2</v>
      </c>
      <c r="J87" s="7">
        <f t="shared" si="12"/>
        <v>3.4891797065927599E-2</v>
      </c>
      <c r="K87" s="7">
        <f t="shared" si="13"/>
        <v>4.7284929032663514E-3</v>
      </c>
      <c r="L87" s="8">
        <f t="shared" si="14"/>
        <v>756.45348848095443</v>
      </c>
      <c r="M87" s="4">
        <f t="shared" si="15"/>
        <v>-1228.0244514993194</v>
      </c>
      <c r="N87" s="8">
        <f t="shared" si="16"/>
        <v>1442.3127031664148</v>
      </c>
      <c r="O87" s="8">
        <f t="shared" si="17"/>
        <v>-58.367254503507951</v>
      </c>
    </row>
    <row r="88" spans="1:15" x14ac:dyDescent="0.25">
      <c r="A88" s="2">
        <v>25650000</v>
      </c>
      <c r="B88" s="2">
        <v>0.96280085999999998</v>
      </c>
      <c r="C88" s="2">
        <v>-5.8604653E-2</v>
      </c>
      <c r="D88" s="2">
        <v>3.4849843999999998E-2</v>
      </c>
      <c r="E88" s="9">
        <v>6.2393999999999999E-5</v>
      </c>
      <c r="G88" s="3">
        <f t="shared" si="9"/>
        <v>-17.579999999999998</v>
      </c>
      <c r="H88" s="7">
        <f t="shared" si="10"/>
        <v>0.96458281208509511</v>
      </c>
      <c r="I88" s="7">
        <f t="shared" si="11"/>
        <v>-6.0793917671675017E-2</v>
      </c>
      <c r="J88" s="7">
        <f t="shared" si="12"/>
        <v>3.4849899854025E-2</v>
      </c>
      <c r="K88" s="7">
        <f t="shared" si="13"/>
        <v>1.790364781373217E-3</v>
      </c>
      <c r="L88" s="8">
        <f t="shared" si="14"/>
        <v>722.04167095114883</v>
      </c>
      <c r="M88" s="4">
        <f t="shared" si="15"/>
        <v>-1216.2978560158135</v>
      </c>
      <c r="N88" s="8">
        <f t="shared" si="16"/>
        <v>1414.4697413301508</v>
      </c>
      <c r="O88" s="8">
        <f t="shared" si="17"/>
        <v>-59.30498581182632</v>
      </c>
    </row>
    <row r="89" spans="1:15" x14ac:dyDescent="0.25">
      <c r="A89" s="2">
        <v>25940000</v>
      </c>
      <c r="B89" s="2">
        <v>0.96268397500000003</v>
      </c>
      <c r="C89" s="2">
        <v>-5.8433621999999998E-2</v>
      </c>
      <c r="D89" s="2">
        <v>3.4909247999999997E-2</v>
      </c>
      <c r="E89" s="9">
        <v>9.8329E-5</v>
      </c>
      <c r="G89" s="3">
        <f t="shared" si="9"/>
        <v>-17.579999999999998</v>
      </c>
      <c r="H89" s="7">
        <f t="shared" si="10"/>
        <v>0.96445576565327229</v>
      </c>
      <c r="I89" s="7">
        <f t="shared" si="11"/>
        <v>-6.0624274307605572E-2</v>
      </c>
      <c r="J89" s="7">
        <f t="shared" si="12"/>
        <v>3.4909386481543112E-2</v>
      </c>
      <c r="K89" s="7">
        <f t="shared" si="13"/>
        <v>2.8166960216318617E-3</v>
      </c>
      <c r="L89" s="8">
        <f t="shared" si="14"/>
        <v>726.28931968450706</v>
      </c>
      <c r="M89" s="4">
        <f t="shared" si="15"/>
        <v>-1215.6009829311099</v>
      </c>
      <c r="N89" s="8">
        <f t="shared" si="16"/>
        <v>1416.0444645528842</v>
      </c>
      <c r="O89" s="8">
        <f t="shared" si="17"/>
        <v>-59.14280354992993</v>
      </c>
    </row>
    <row r="90" spans="1:15" x14ac:dyDescent="0.25">
      <c r="A90" s="2">
        <v>26230000</v>
      </c>
      <c r="B90" s="2">
        <v>0.96277952099999997</v>
      </c>
      <c r="C90" s="2">
        <v>-5.9207782E-2</v>
      </c>
      <c r="D90" s="2">
        <v>3.4906916000000003E-2</v>
      </c>
      <c r="E90" s="2">
        <v>1.02095E-4</v>
      </c>
      <c r="G90" s="3">
        <f t="shared" si="9"/>
        <v>-17.559999999999999</v>
      </c>
      <c r="H90" s="7">
        <f t="shared" si="10"/>
        <v>0.96459834517085341</v>
      </c>
      <c r="I90" s="7">
        <f t="shared" si="11"/>
        <v>-6.1419371069636096E-2</v>
      </c>
      <c r="J90" s="7">
        <f t="shared" si="12"/>
        <v>3.4907065302314959E-2</v>
      </c>
      <c r="K90" s="7">
        <f t="shared" si="13"/>
        <v>2.9247702341678376E-3</v>
      </c>
      <c r="L90" s="8">
        <f t="shared" si="14"/>
        <v>711.01095695863285</v>
      </c>
      <c r="M90" s="4">
        <f t="shared" si="15"/>
        <v>-1210.5639704211783</v>
      </c>
      <c r="N90" s="8">
        <f t="shared" si="16"/>
        <v>1403.9236828963042</v>
      </c>
      <c r="O90" s="8">
        <f t="shared" si="17"/>
        <v>-59.572639096651557</v>
      </c>
    </row>
    <row r="91" spans="1:15" x14ac:dyDescent="0.25">
      <c r="A91" s="2">
        <v>26520000</v>
      </c>
      <c r="B91" s="2">
        <v>0.96219027000000001</v>
      </c>
      <c r="C91" s="2">
        <v>-6.0007936999999997E-2</v>
      </c>
      <c r="D91" s="2">
        <v>3.4927852000000002E-2</v>
      </c>
      <c r="E91" s="2">
        <v>1.09831E-4</v>
      </c>
      <c r="G91" s="3">
        <f t="shared" si="9"/>
        <v>-17.62</v>
      </c>
      <c r="H91" s="7">
        <f t="shared" si="10"/>
        <v>0.96405968082150839</v>
      </c>
      <c r="I91" s="7">
        <f t="shared" si="11"/>
        <v>-6.2285308151160429E-2</v>
      </c>
      <c r="J91" s="7">
        <f t="shared" si="12"/>
        <v>3.4928024681943656E-2</v>
      </c>
      <c r="K91" s="7">
        <f t="shared" si="13"/>
        <v>3.1445002114965661E-3</v>
      </c>
      <c r="L91" s="8">
        <f t="shared" si="14"/>
        <v>701.60556912719096</v>
      </c>
      <c r="M91" s="4">
        <f t="shared" si="15"/>
        <v>-1192.8754752026393</v>
      </c>
      <c r="N91" s="8">
        <f t="shared" si="16"/>
        <v>1383.9083329361861</v>
      </c>
      <c r="O91" s="8">
        <f t="shared" si="17"/>
        <v>-59.537519979960003</v>
      </c>
    </row>
    <row r="92" spans="1:15" x14ac:dyDescent="0.25">
      <c r="A92" s="2">
        <v>26810000</v>
      </c>
      <c r="B92" s="2">
        <v>0.96237736900000004</v>
      </c>
      <c r="C92" s="2">
        <v>-6.0447621999999999E-2</v>
      </c>
      <c r="D92" s="2">
        <v>3.5014907999999997E-2</v>
      </c>
      <c r="E92" s="2">
        <v>1.3722100000000001E-4</v>
      </c>
      <c r="G92" s="3">
        <f t="shared" si="9"/>
        <v>-17.579999999999998</v>
      </c>
      <c r="H92" s="7">
        <f t="shared" si="10"/>
        <v>0.96427387985406776</v>
      </c>
      <c r="I92" s="7">
        <f t="shared" si="11"/>
        <v>-6.2728321742057502E-2</v>
      </c>
      <c r="J92" s="7">
        <f t="shared" si="12"/>
        <v>3.5015176878766513E-2</v>
      </c>
      <c r="K92" s="7">
        <f t="shared" si="13"/>
        <v>3.9189106972834812E-3</v>
      </c>
      <c r="L92" s="8">
        <f t="shared" si="14"/>
        <v>692.15486957876851</v>
      </c>
      <c r="M92" s="4">
        <f t="shared" si="15"/>
        <v>-1192.4072248364755</v>
      </c>
      <c r="N92" s="8">
        <f t="shared" si="16"/>
        <v>1378.7361434748268</v>
      </c>
      <c r="O92" s="8">
        <f t="shared" si="17"/>
        <v>-59.866183518799843</v>
      </c>
    </row>
    <row r="93" spans="1:15" x14ac:dyDescent="0.25">
      <c r="A93" s="2">
        <v>27100000</v>
      </c>
      <c r="B93" s="2">
        <v>0.96266019300000005</v>
      </c>
      <c r="C93" s="2">
        <v>-6.1451863000000002E-2</v>
      </c>
      <c r="D93" s="2">
        <v>3.4947142E-2</v>
      </c>
      <c r="E93" s="2">
        <v>1.06696E-4</v>
      </c>
      <c r="G93" s="3">
        <f t="shared" si="9"/>
        <v>-17.55</v>
      </c>
      <c r="H93" s="7">
        <f t="shared" si="10"/>
        <v>0.96461960308349948</v>
      </c>
      <c r="I93" s="7">
        <f t="shared" si="11"/>
        <v>-6.3748969267901967E-2</v>
      </c>
      <c r="J93" s="7">
        <f t="shared" si="12"/>
        <v>3.4947304874690693E-2</v>
      </c>
      <c r="K93" s="7">
        <f t="shared" si="13"/>
        <v>3.0530584872838426E-3</v>
      </c>
      <c r="L93" s="8">
        <f t="shared" si="14"/>
        <v>672.15719756161445</v>
      </c>
      <c r="M93" s="4">
        <f t="shared" si="15"/>
        <v>-1188.48780254864</v>
      </c>
      <c r="N93" s="8">
        <f t="shared" si="16"/>
        <v>1365.3931869761097</v>
      </c>
      <c r="O93" s="8">
        <f t="shared" si="17"/>
        <v>-60.509380768590475</v>
      </c>
    </row>
    <row r="94" spans="1:15" x14ac:dyDescent="0.25">
      <c r="A94" s="2">
        <v>27390000</v>
      </c>
      <c r="B94" s="2">
        <v>0.96199631600000002</v>
      </c>
      <c r="C94" s="2">
        <v>-6.1807705999999997E-2</v>
      </c>
      <c r="D94" s="2">
        <v>3.50199E-2</v>
      </c>
      <c r="E94" s="9">
        <v>3.837E-5</v>
      </c>
      <c r="G94" s="3">
        <f t="shared" si="9"/>
        <v>-17.61</v>
      </c>
      <c r="H94" s="7">
        <f t="shared" si="10"/>
        <v>0.96397982578400176</v>
      </c>
      <c r="I94" s="7">
        <f t="shared" si="11"/>
        <v>-6.4161232055761491E-2</v>
      </c>
      <c r="J94" s="7">
        <f t="shared" si="12"/>
        <v>3.5019921020283583E-2</v>
      </c>
      <c r="K94" s="7">
        <f t="shared" si="13"/>
        <v>1.0956623133107732E-3</v>
      </c>
      <c r="L94" s="8">
        <f t="shared" si="14"/>
        <v>671.88968345940521</v>
      </c>
      <c r="M94" s="4">
        <f t="shared" si="15"/>
        <v>-1174.0531607328367</v>
      </c>
      <c r="N94" s="8">
        <f t="shared" si="16"/>
        <v>1352.714519389051</v>
      </c>
      <c r="O94" s="8">
        <f t="shared" si="17"/>
        <v>-60.218263716715846</v>
      </c>
    </row>
    <row r="95" spans="1:15" x14ac:dyDescent="0.25">
      <c r="A95" s="2">
        <v>27680000</v>
      </c>
      <c r="B95" s="2">
        <v>0.96234458599999995</v>
      </c>
      <c r="C95" s="2">
        <v>-6.2777399999999997E-2</v>
      </c>
      <c r="D95" s="2">
        <v>3.4929993999999999E-2</v>
      </c>
      <c r="E95" s="9">
        <v>5.1501E-5</v>
      </c>
      <c r="G95" s="3">
        <f t="shared" si="9"/>
        <v>-17.579999999999998</v>
      </c>
      <c r="H95" s="7">
        <f t="shared" si="10"/>
        <v>0.96439001661893586</v>
      </c>
      <c r="I95" s="7">
        <f t="shared" si="11"/>
        <v>-6.5141508462292733E-2</v>
      </c>
      <c r="J95" s="7">
        <f t="shared" si="12"/>
        <v>3.493003196667642E-2</v>
      </c>
      <c r="K95" s="7">
        <f t="shared" si="13"/>
        <v>1.4744051396390005E-3</v>
      </c>
      <c r="L95" s="8">
        <f t="shared" si="14"/>
        <v>652.66636926883837</v>
      </c>
      <c r="M95" s="4">
        <f t="shared" si="15"/>
        <v>-1171.4535320243062</v>
      </c>
      <c r="N95" s="8">
        <f t="shared" si="16"/>
        <v>1340.9984217987724</v>
      </c>
      <c r="O95" s="8">
        <f t="shared" si="17"/>
        <v>-60.875968846520252</v>
      </c>
    </row>
    <row r="96" spans="1:15" x14ac:dyDescent="0.25">
      <c r="A96" s="2">
        <v>27970000</v>
      </c>
      <c r="B96" s="2">
        <v>0.96259248200000003</v>
      </c>
      <c r="C96" s="2">
        <v>-6.3245474999999995E-2</v>
      </c>
      <c r="D96" s="2">
        <v>3.5008400000000002E-2</v>
      </c>
      <c r="E96" s="9">
        <v>9.9331000000000002E-5</v>
      </c>
      <c r="G96" s="3">
        <f t="shared" si="9"/>
        <v>-17.53</v>
      </c>
      <c r="H96" s="7">
        <f t="shared" si="10"/>
        <v>0.96466796179353653</v>
      </c>
      <c r="I96" s="7">
        <f t="shared" si="11"/>
        <v>-6.5608970185689425E-2</v>
      </c>
      <c r="J96" s="7">
        <f t="shared" si="12"/>
        <v>3.5008540918004011E-2</v>
      </c>
      <c r="K96" s="7">
        <f t="shared" si="13"/>
        <v>2.8373399939779216E-3</v>
      </c>
      <c r="L96" s="8">
        <f t="shared" si="14"/>
        <v>642.820019669364</v>
      </c>
      <c r="M96" s="4">
        <f t="shared" si="15"/>
        <v>-1171.3616293253754</v>
      </c>
      <c r="N96" s="8">
        <f t="shared" si="16"/>
        <v>1336.1533012134237</v>
      </c>
      <c r="O96" s="8">
        <f t="shared" si="17"/>
        <v>-61.242893638497009</v>
      </c>
    </row>
    <row r="97" spans="1:15" x14ac:dyDescent="0.25">
      <c r="A97" s="2">
        <v>28260000</v>
      </c>
      <c r="B97" s="2">
        <v>0.96195763300000003</v>
      </c>
      <c r="C97" s="2">
        <v>-6.4123861000000004E-2</v>
      </c>
      <c r="D97" s="2">
        <v>3.4930739000000002E-2</v>
      </c>
      <c r="E97" s="9">
        <v>4.7110000000000001E-5</v>
      </c>
      <c r="G97" s="3">
        <f t="shared" si="9"/>
        <v>-17.62</v>
      </c>
      <c r="H97" s="7">
        <f t="shared" si="10"/>
        <v>0.96409250450177764</v>
      </c>
      <c r="I97" s="7">
        <f t="shared" si="11"/>
        <v>-6.6561283582626071E-2</v>
      </c>
      <c r="J97" s="7">
        <f t="shared" si="12"/>
        <v>3.4930770767880585E-2</v>
      </c>
      <c r="K97" s="7">
        <f t="shared" si="13"/>
        <v>1.348668043842911E-3</v>
      </c>
      <c r="L97" s="8">
        <f t="shared" si="14"/>
        <v>634.32708479674045</v>
      </c>
      <c r="M97" s="4">
        <f t="shared" si="15"/>
        <v>-1153.4953874989296</v>
      </c>
      <c r="N97" s="8">
        <f t="shared" si="16"/>
        <v>1316.4051274163428</v>
      </c>
      <c r="O97" s="8">
        <f t="shared" si="17"/>
        <v>-61.192843680833739</v>
      </c>
    </row>
    <row r="98" spans="1:15" x14ac:dyDescent="0.25">
      <c r="A98" s="2">
        <v>28550000</v>
      </c>
      <c r="B98" s="2">
        <v>0.96210443899999998</v>
      </c>
      <c r="C98" s="2">
        <v>-6.4305989999999993E-2</v>
      </c>
      <c r="D98" s="2">
        <v>3.4941907000000001E-2</v>
      </c>
      <c r="E98" s="9">
        <v>7.2298999999999993E-5</v>
      </c>
      <c r="G98" s="3">
        <f t="shared" si="9"/>
        <v>-17.600000000000001</v>
      </c>
      <c r="H98" s="7">
        <f t="shared" si="10"/>
        <v>0.96425111454090873</v>
      </c>
      <c r="I98" s="7">
        <f t="shared" si="11"/>
        <v>-6.6739620234397501E-2</v>
      </c>
      <c r="J98" s="7">
        <f t="shared" si="12"/>
        <v>3.4941981797574816E-2</v>
      </c>
      <c r="K98" s="7">
        <f t="shared" si="13"/>
        <v>2.0691170869231784E-3</v>
      </c>
      <c r="L98" s="8">
        <f t="shared" si="14"/>
        <v>630.18829467383102</v>
      </c>
      <c r="M98" s="4">
        <f t="shared" si="15"/>
        <v>-1154.2296913195787</v>
      </c>
      <c r="N98" s="8">
        <f t="shared" si="16"/>
        <v>1315.060252257517</v>
      </c>
      <c r="O98" s="8">
        <f t="shared" si="17"/>
        <v>-61.366267243531546</v>
      </c>
    </row>
    <row r="99" spans="1:15" x14ac:dyDescent="0.25">
      <c r="A99" s="2">
        <v>28840000</v>
      </c>
      <c r="B99" s="2">
        <v>0.96179485300000001</v>
      </c>
      <c r="C99" s="2">
        <v>-6.5241329000000001E-2</v>
      </c>
      <c r="D99" s="2">
        <v>3.5014133000000003E-2</v>
      </c>
      <c r="E99" s="9">
        <v>9.5307000000000001E-5</v>
      </c>
      <c r="G99" s="3">
        <f t="shared" si="9"/>
        <v>-17.61</v>
      </c>
      <c r="H99" s="7">
        <f t="shared" si="10"/>
        <v>0.96400506755254045</v>
      </c>
      <c r="I99" s="7">
        <f t="shared" si="11"/>
        <v>-6.772914113549941E-2</v>
      </c>
      <c r="J99" s="7">
        <f t="shared" si="12"/>
        <v>3.5014262710586067E-2</v>
      </c>
      <c r="K99" s="7">
        <f t="shared" si="13"/>
        <v>2.7219512938607962E-3</v>
      </c>
      <c r="L99" s="8">
        <f t="shared" si="14"/>
        <v>618.38204078135334</v>
      </c>
      <c r="M99" s="4">
        <f t="shared" si="15"/>
        <v>-1141.3680104491636</v>
      </c>
      <c r="N99" s="8">
        <f t="shared" si="16"/>
        <v>1298.1206737578691</v>
      </c>
      <c r="O99" s="8">
        <f t="shared" si="17"/>
        <v>-61.551597840017955</v>
      </c>
    </row>
    <row r="100" spans="1:15" x14ac:dyDescent="0.25">
      <c r="A100" s="2">
        <v>29130000</v>
      </c>
      <c r="B100" s="2">
        <v>0.9619354</v>
      </c>
      <c r="C100" s="2">
        <v>-6.6265106000000004E-2</v>
      </c>
      <c r="D100" s="2">
        <v>3.4937217E-2</v>
      </c>
      <c r="E100" s="2">
        <v>1.16792E-4</v>
      </c>
      <c r="G100" s="3">
        <f t="shared" si="9"/>
        <v>-17.600000000000001</v>
      </c>
      <c r="H100" s="7">
        <f t="shared" si="10"/>
        <v>0.96421510984134207</v>
      </c>
      <c r="I100" s="7">
        <f t="shared" si="11"/>
        <v>-6.8778614502754118E-2</v>
      </c>
      <c r="J100" s="7">
        <f t="shared" si="12"/>
        <v>3.4937412212073651E-2</v>
      </c>
      <c r="K100" s="7">
        <f t="shared" si="13"/>
        <v>3.342898346787864E-3</v>
      </c>
      <c r="L100" s="8">
        <f t="shared" si="14"/>
        <v>601.79354610387179</v>
      </c>
      <c r="M100" s="4">
        <f t="shared" si="15"/>
        <v>-1134.6807380791884</v>
      </c>
      <c r="N100" s="8">
        <f t="shared" si="16"/>
        <v>1284.3892904801912</v>
      </c>
      <c r="O100" s="8">
        <f t="shared" si="17"/>
        <v>-62.060141294177612</v>
      </c>
    </row>
    <row r="101" spans="1:15" x14ac:dyDescent="0.25">
      <c r="A101" s="2">
        <v>29420000</v>
      </c>
      <c r="B101" s="2">
        <v>0.96208590199999999</v>
      </c>
      <c r="C101" s="2">
        <v>-6.6535830000000004E-2</v>
      </c>
      <c r="D101" s="2">
        <v>3.4995633999999998E-2</v>
      </c>
      <c r="E101" s="2">
        <v>1.62526E-4</v>
      </c>
      <c r="G101" s="3">
        <f t="shared" si="9"/>
        <v>-17.57</v>
      </c>
      <c r="H101" s="7">
        <f t="shared" si="10"/>
        <v>0.96438389633016086</v>
      </c>
      <c r="I101" s="7">
        <f t="shared" si="11"/>
        <v>-6.9047947874086649E-2</v>
      </c>
      <c r="J101" s="7">
        <f t="shared" si="12"/>
        <v>3.4996011397909789E-2</v>
      </c>
      <c r="K101" s="7">
        <f t="shared" si="13"/>
        <v>4.644145939455566E-3</v>
      </c>
      <c r="L101" s="8">
        <f t="shared" si="14"/>
        <v>596.50229493579104</v>
      </c>
      <c r="M101" s="4">
        <f t="shared" si="15"/>
        <v>-1134.5533471601407</v>
      </c>
      <c r="N101" s="8">
        <f t="shared" si="16"/>
        <v>1281.8058688490792</v>
      </c>
      <c r="O101" s="8">
        <f t="shared" si="17"/>
        <v>-62.266420533595017</v>
      </c>
    </row>
    <row r="102" spans="1:15" x14ac:dyDescent="0.25">
      <c r="A102" s="2">
        <v>29710000</v>
      </c>
      <c r="B102" s="2">
        <v>0.96193903599999997</v>
      </c>
      <c r="C102" s="2">
        <v>-6.7143663000000006E-2</v>
      </c>
      <c r="D102" s="2">
        <v>3.5007855999999997E-2</v>
      </c>
      <c r="E102" s="2">
        <v>1.10671E-4</v>
      </c>
      <c r="G102" s="3">
        <f t="shared" si="9"/>
        <v>-17.579999999999998</v>
      </c>
      <c r="H102" s="7">
        <f t="shared" si="10"/>
        <v>0.96427951365860043</v>
      </c>
      <c r="I102" s="7">
        <f t="shared" si="11"/>
        <v>-6.9687303362474098E-2</v>
      </c>
      <c r="J102" s="7">
        <f t="shared" si="12"/>
        <v>3.5008030932729944E-2</v>
      </c>
      <c r="K102" s="7">
        <f t="shared" si="13"/>
        <v>3.1613084595216398E-3</v>
      </c>
      <c r="L102" s="8">
        <f t="shared" si="14"/>
        <v>588.93820502572828</v>
      </c>
      <c r="M102" s="4">
        <f t="shared" si="15"/>
        <v>-1127.1561990934463</v>
      </c>
      <c r="N102" s="8">
        <f t="shared" si="16"/>
        <v>1271.7426258853318</v>
      </c>
      <c r="O102" s="8">
        <f t="shared" si="17"/>
        <v>-62.412968621267723</v>
      </c>
    </row>
    <row r="103" spans="1:15" x14ac:dyDescent="0.25">
      <c r="A103" s="2">
        <v>30000000</v>
      </c>
      <c r="B103" s="2">
        <v>0.96160411800000001</v>
      </c>
      <c r="C103" s="2">
        <v>-6.7758954999999996E-2</v>
      </c>
      <c r="D103" s="2">
        <v>3.5013387999999999E-2</v>
      </c>
      <c r="E103" s="2">
        <v>1.4750599999999999E-4</v>
      </c>
      <c r="G103" s="3">
        <f t="shared" si="9"/>
        <v>-17.61</v>
      </c>
      <c r="H103" s="7">
        <f t="shared" si="10"/>
        <v>0.96398846245027747</v>
      </c>
      <c r="I103" s="7">
        <f t="shared" si="11"/>
        <v>-7.0348223377986283E-2</v>
      </c>
      <c r="J103" s="7">
        <f t="shared" si="12"/>
        <v>3.5013698708628027E-2</v>
      </c>
      <c r="K103" s="7">
        <f t="shared" si="13"/>
        <v>4.2128207461792052E-3</v>
      </c>
      <c r="L103" s="8">
        <f t="shared" si="14"/>
        <v>583.01882877739899</v>
      </c>
      <c r="M103" s="4">
        <f t="shared" si="15"/>
        <v>-1117.1170474292182</v>
      </c>
      <c r="N103" s="8">
        <f t="shared" si="16"/>
        <v>1260.1037466676896</v>
      </c>
      <c r="O103" s="8">
        <f t="shared" si="17"/>
        <v>-62.440127664372454</v>
      </c>
    </row>
    <row r="104" spans="1:15" x14ac:dyDescent="0.25">
      <c r="G104" s="3"/>
      <c r="H104" s="7"/>
      <c r="I104" s="7"/>
      <c r="J104" s="7"/>
      <c r="K104" s="7"/>
      <c r="L104" s="8"/>
      <c r="M104" s="4"/>
      <c r="N104" s="8"/>
      <c r="O104" s="8"/>
    </row>
    <row r="105" spans="1:15" x14ac:dyDescent="0.25">
      <c r="G105" s="3"/>
      <c r="H105" s="7"/>
      <c r="I105" s="7"/>
      <c r="J105" s="7"/>
      <c r="K105" s="7"/>
      <c r="L105" s="8"/>
      <c r="M105" s="4"/>
      <c r="N105" s="8"/>
      <c r="O105" s="8"/>
    </row>
    <row r="106" spans="1:15" x14ac:dyDescent="0.25">
      <c r="G106" s="3"/>
      <c r="H106" s="7"/>
      <c r="I106" s="7"/>
      <c r="J106" s="7"/>
      <c r="K106" s="7"/>
      <c r="L106" s="8"/>
      <c r="M106" s="4"/>
      <c r="N106" s="8"/>
      <c r="O106" s="8"/>
    </row>
    <row r="107" spans="1:15" x14ac:dyDescent="0.25">
      <c r="G107" s="3"/>
      <c r="H107" s="7"/>
      <c r="I107" s="7"/>
      <c r="J107" s="7"/>
      <c r="K107" s="7"/>
      <c r="L107" s="8"/>
      <c r="M107" s="4"/>
      <c r="N107" s="8"/>
      <c r="O107" s="8"/>
    </row>
    <row r="108" spans="1:15" x14ac:dyDescent="0.25">
      <c r="G108" s="3"/>
      <c r="H108" s="7"/>
      <c r="I108" s="7"/>
      <c r="J108" s="7"/>
      <c r="K108" s="7"/>
      <c r="L108" s="8"/>
      <c r="M108" s="4"/>
      <c r="N108" s="8"/>
      <c r="O108" s="8"/>
    </row>
    <row r="109" spans="1:15" x14ac:dyDescent="0.25">
      <c r="G109" s="3"/>
      <c r="H109" s="7"/>
      <c r="I109" s="7"/>
      <c r="J109" s="7"/>
      <c r="K109" s="7"/>
      <c r="L109" s="8"/>
      <c r="M109" s="4"/>
      <c r="N109" s="8"/>
      <c r="O109" s="8"/>
    </row>
    <row r="110" spans="1:15" x14ac:dyDescent="0.25">
      <c r="G110" s="3"/>
      <c r="H110" s="7"/>
      <c r="I110" s="7"/>
      <c r="J110" s="7"/>
      <c r="K110" s="7"/>
      <c r="L110" s="8"/>
      <c r="M110" s="4"/>
      <c r="N110" s="8"/>
      <c r="O110" s="8"/>
    </row>
    <row r="111" spans="1:15" x14ac:dyDescent="0.25">
      <c r="G111" s="3"/>
      <c r="H111" s="7"/>
      <c r="I111" s="7"/>
      <c r="J111" s="7"/>
      <c r="K111" s="7"/>
      <c r="L111" s="8"/>
      <c r="M111" s="4"/>
      <c r="N111" s="8"/>
      <c r="O111" s="8"/>
    </row>
    <row r="112" spans="1:15" x14ac:dyDescent="0.25">
      <c r="G112" s="3"/>
      <c r="H112" s="7"/>
      <c r="I112" s="7"/>
      <c r="J112" s="7"/>
      <c r="K112" s="7"/>
      <c r="L112" s="8"/>
      <c r="M112" s="4"/>
      <c r="N112" s="8"/>
      <c r="O112" s="8"/>
    </row>
    <row r="113" spans="7:15" x14ac:dyDescent="0.25">
      <c r="G113" s="3"/>
      <c r="H113" s="7"/>
      <c r="I113" s="7"/>
      <c r="J113" s="7"/>
      <c r="K113" s="7"/>
      <c r="L113" s="8"/>
      <c r="M113" s="4"/>
      <c r="N113" s="8"/>
      <c r="O113" s="8"/>
    </row>
    <row r="114" spans="7:15" x14ac:dyDescent="0.25">
      <c r="G114" s="3"/>
      <c r="H114" s="7"/>
      <c r="I114" s="7"/>
      <c r="J114" s="7"/>
      <c r="K114" s="7"/>
      <c r="L114" s="8"/>
      <c r="M114" s="4"/>
      <c r="N114" s="8"/>
      <c r="O114" s="8"/>
    </row>
    <row r="115" spans="7:15" x14ac:dyDescent="0.25">
      <c r="G115" s="3"/>
      <c r="H115" s="7"/>
      <c r="I115" s="7"/>
      <c r="J115" s="7"/>
      <c r="K115" s="7"/>
      <c r="L115" s="8"/>
      <c r="M115" s="4"/>
      <c r="N115" s="8"/>
      <c r="O115" s="8"/>
    </row>
    <row r="116" spans="7:15" x14ac:dyDescent="0.25">
      <c r="G116" s="3"/>
      <c r="H116" s="7"/>
      <c r="I116" s="7"/>
      <c r="J116" s="7"/>
      <c r="K116" s="7"/>
      <c r="L116" s="8"/>
      <c r="M116" s="4"/>
      <c r="N116" s="8"/>
      <c r="O116" s="8"/>
    </row>
    <row r="117" spans="7:15" x14ac:dyDescent="0.25">
      <c r="G117" s="3"/>
      <c r="H117" s="7"/>
      <c r="I117" s="7"/>
      <c r="J117" s="7"/>
      <c r="K117" s="7"/>
      <c r="L117" s="8"/>
      <c r="M117" s="4"/>
      <c r="N117" s="8"/>
      <c r="O117" s="8"/>
    </row>
    <row r="118" spans="7:15" x14ac:dyDescent="0.25">
      <c r="G118" s="3"/>
      <c r="H118" s="7"/>
      <c r="I118" s="7"/>
      <c r="J118" s="7"/>
      <c r="K118" s="7"/>
      <c r="L118" s="8"/>
      <c r="M118" s="4"/>
      <c r="N118" s="8"/>
      <c r="O118" s="8"/>
    </row>
    <row r="119" spans="7:15" x14ac:dyDescent="0.25">
      <c r="G119" s="3"/>
      <c r="H119" s="7"/>
      <c r="I119" s="7"/>
      <c r="J119" s="7"/>
      <c r="K119" s="7"/>
      <c r="L119" s="8"/>
      <c r="M119" s="4"/>
      <c r="N119" s="8"/>
      <c r="O119" s="8"/>
    </row>
    <row r="120" spans="7:15" x14ac:dyDescent="0.25">
      <c r="G120" s="3"/>
      <c r="H120" s="7"/>
      <c r="I120" s="7"/>
      <c r="J120" s="7"/>
      <c r="K120" s="7"/>
      <c r="L120" s="8"/>
      <c r="M120" s="4"/>
      <c r="N120" s="8"/>
      <c r="O120" s="8"/>
    </row>
    <row r="121" spans="7:15" x14ac:dyDescent="0.25">
      <c r="G121" s="3"/>
      <c r="H121" s="7"/>
      <c r="I121" s="7"/>
      <c r="J121" s="7"/>
      <c r="K121" s="7"/>
      <c r="L121" s="8"/>
      <c r="M121" s="4"/>
      <c r="N121" s="8"/>
      <c r="O121" s="8"/>
    </row>
    <row r="122" spans="7:15" x14ac:dyDescent="0.25">
      <c r="G122" s="3"/>
      <c r="H122" s="7"/>
      <c r="I122" s="7"/>
      <c r="J122" s="7"/>
      <c r="K122" s="7"/>
      <c r="L122" s="8"/>
      <c r="M122" s="4"/>
      <c r="N122" s="8"/>
      <c r="O122" s="8"/>
    </row>
    <row r="123" spans="7:15" x14ac:dyDescent="0.25">
      <c r="G123" s="3"/>
      <c r="H123" s="7"/>
      <c r="I123" s="7"/>
      <c r="J123" s="7"/>
      <c r="K123" s="7"/>
      <c r="L123" s="8"/>
      <c r="M123" s="4"/>
      <c r="N123" s="8"/>
      <c r="O123" s="8"/>
    </row>
    <row r="124" spans="7:15" x14ac:dyDescent="0.25">
      <c r="G124" s="3"/>
      <c r="H124" s="7"/>
      <c r="I124" s="7"/>
      <c r="J124" s="7"/>
      <c r="K124" s="7"/>
      <c r="L124" s="8"/>
      <c r="M124" s="4"/>
      <c r="N124" s="8"/>
      <c r="O124" s="8"/>
    </row>
    <row r="125" spans="7:15" x14ac:dyDescent="0.25">
      <c r="G125" s="3"/>
      <c r="H125" s="7"/>
      <c r="I125" s="7"/>
      <c r="J125" s="7"/>
      <c r="K125" s="7"/>
      <c r="L125" s="8"/>
      <c r="M125" s="4"/>
      <c r="N125" s="8"/>
      <c r="O125" s="8"/>
    </row>
    <row r="126" spans="7:15" x14ac:dyDescent="0.25">
      <c r="G126" s="3"/>
      <c r="H126" s="7"/>
      <c r="I126" s="7"/>
      <c r="J126" s="7"/>
      <c r="K126" s="7"/>
      <c r="L126" s="8"/>
      <c r="M126" s="4"/>
      <c r="N126" s="8"/>
      <c r="O126" s="8"/>
    </row>
    <row r="127" spans="7:15" x14ac:dyDescent="0.25">
      <c r="G127" s="3"/>
      <c r="H127" s="7"/>
      <c r="I127" s="7"/>
      <c r="J127" s="7"/>
      <c r="K127" s="7"/>
      <c r="L127" s="8"/>
      <c r="M127" s="4"/>
      <c r="N127" s="8"/>
      <c r="O127" s="8"/>
    </row>
    <row r="128" spans="7:15" x14ac:dyDescent="0.25">
      <c r="G128" s="3"/>
      <c r="H128" s="7"/>
      <c r="I128" s="7"/>
      <c r="J128" s="7"/>
      <c r="K128" s="7"/>
      <c r="L128" s="8"/>
      <c r="M128" s="4"/>
      <c r="N128" s="8"/>
      <c r="O128" s="8"/>
    </row>
    <row r="129" spans="7:15" x14ac:dyDescent="0.25">
      <c r="G129" s="3"/>
      <c r="H129" s="7"/>
      <c r="I129" s="7"/>
      <c r="J129" s="7"/>
      <c r="K129" s="7"/>
      <c r="L129" s="8"/>
      <c r="M129" s="4"/>
      <c r="N129" s="8"/>
      <c r="O129" s="8"/>
    </row>
    <row r="130" spans="7:15" x14ac:dyDescent="0.25">
      <c r="G130" s="3"/>
      <c r="H130" s="7"/>
      <c r="I130" s="7"/>
      <c r="J130" s="7"/>
      <c r="K130" s="7"/>
      <c r="L130" s="8"/>
      <c r="M130" s="4"/>
      <c r="N130" s="8"/>
      <c r="O130" s="8"/>
    </row>
    <row r="131" spans="7:15" x14ac:dyDescent="0.25">
      <c r="G131" s="3"/>
      <c r="H131" s="7"/>
      <c r="I131" s="7"/>
      <c r="J131" s="7"/>
      <c r="K131" s="7"/>
      <c r="L131" s="8"/>
      <c r="M131" s="4"/>
      <c r="N131" s="8"/>
      <c r="O131" s="8"/>
    </row>
    <row r="132" spans="7:15" x14ac:dyDescent="0.25">
      <c r="G132" s="3"/>
      <c r="H132" s="7"/>
      <c r="I132" s="7"/>
      <c r="J132" s="7"/>
      <c r="K132" s="7"/>
      <c r="L132" s="8"/>
      <c r="M132" s="4"/>
      <c r="N132" s="8"/>
      <c r="O132" s="8"/>
    </row>
    <row r="133" spans="7:15" x14ac:dyDescent="0.25">
      <c r="G133" s="3"/>
      <c r="H133" s="7"/>
      <c r="I133" s="7"/>
      <c r="J133" s="7"/>
      <c r="K133" s="7"/>
      <c r="L133" s="8"/>
      <c r="M133" s="4"/>
      <c r="N133" s="8"/>
      <c r="O133" s="8"/>
    </row>
    <row r="134" spans="7:15" x14ac:dyDescent="0.25">
      <c r="G134" s="3"/>
      <c r="H134" s="7"/>
      <c r="I134" s="7"/>
      <c r="J134" s="7"/>
      <c r="K134" s="7"/>
      <c r="L134" s="8"/>
      <c r="M134" s="4"/>
      <c r="N134" s="8"/>
      <c r="O134" s="8"/>
    </row>
    <row r="135" spans="7:15" x14ac:dyDescent="0.25">
      <c r="G135" s="3"/>
      <c r="H135" s="7"/>
      <c r="I135" s="7"/>
      <c r="J135" s="7"/>
      <c r="K135" s="7"/>
      <c r="L135" s="8"/>
      <c r="M135" s="4"/>
      <c r="N135" s="8"/>
      <c r="O135" s="8"/>
    </row>
    <row r="136" spans="7:15" x14ac:dyDescent="0.25">
      <c r="G136" s="3"/>
      <c r="H136" s="7"/>
      <c r="I136" s="7"/>
      <c r="J136" s="7"/>
      <c r="K136" s="7"/>
      <c r="L136" s="8"/>
      <c r="M136" s="4"/>
      <c r="N136" s="8"/>
      <c r="O136" s="8"/>
    </row>
    <row r="137" spans="7:15" x14ac:dyDescent="0.25">
      <c r="G137" s="3"/>
      <c r="H137" s="7"/>
      <c r="I137" s="7"/>
      <c r="J137" s="7"/>
      <c r="K137" s="7"/>
      <c r="L137" s="8"/>
      <c r="M137" s="4"/>
      <c r="N137" s="8"/>
      <c r="O137" s="8"/>
    </row>
    <row r="138" spans="7:15" x14ac:dyDescent="0.25">
      <c r="G138" s="3"/>
      <c r="H138" s="7"/>
      <c r="I138" s="7"/>
      <c r="J138" s="7"/>
      <c r="K138" s="7"/>
      <c r="L138" s="8"/>
      <c r="M138" s="4"/>
      <c r="N138" s="8"/>
      <c r="O138" s="8"/>
    </row>
    <row r="139" spans="7:15" x14ac:dyDescent="0.25">
      <c r="G139" s="3"/>
      <c r="H139" s="7"/>
      <c r="I139" s="7"/>
      <c r="J139" s="7"/>
      <c r="K139" s="7"/>
      <c r="L139" s="8"/>
      <c r="M139" s="4"/>
      <c r="N139" s="8"/>
      <c r="O139" s="8"/>
    </row>
    <row r="140" spans="7:15" x14ac:dyDescent="0.25">
      <c r="G140" s="3"/>
      <c r="H140" s="7"/>
      <c r="I140" s="7"/>
      <c r="J140" s="7"/>
      <c r="K140" s="7"/>
      <c r="L140" s="8"/>
      <c r="M140" s="4"/>
      <c r="N140" s="8"/>
      <c r="O140" s="8"/>
    </row>
    <row r="141" spans="7:15" x14ac:dyDescent="0.25">
      <c r="G141" s="3"/>
      <c r="H141" s="7"/>
      <c r="I141" s="7"/>
      <c r="J141" s="7"/>
      <c r="K141" s="7"/>
      <c r="L141" s="8"/>
      <c r="M141" s="4"/>
      <c r="N141" s="8"/>
      <c r="O141" s="8"/>
    </row>
    <row r="142" spans="7:15" x14ac:dyDescent="0.25">
      <c r="G142" s="3"/>
      <c r="H142" s="7"/>
      <c r="I142" s="7"/>
      <c r="J142" s="7"/>
      <c r="K142" s="7"/>
      <c r="L142" s="8"/>
      <c r="M142" s="4"/>
      <c r="N142" s="8"/>
      <c r="O142" s="8"/>
    </row>
    <row r="143" spans="7:15" x14ac:dyDescent="0.25">
      <c r="G143" s="3"/>
      <c r="H143" s="7"/>
      <c r="I143" s="7"/>
      <c r="J143" s="7"/>
      <c r="K143" s="7"/>
      <c r="L143" s="8"/>
      <c r="M143" s="4"/>
      <c r="N143" s="8"/>
      <c r="O143" s="8"/>
    </row>
    <row r="144" spans="7:15" x14ac:dyDescent="0.25">
      <c r="G144" s="3"/>
      <c r="H144" s="7"/>
      <c r="I144" s="7"/>
      <c r="J144" s="7"/>
      <c r="K144" s="7"/>
      <c r="L144" s="8"/>
      <c r="M144" s="4"/>
      <c r="N144" s="8"/>
      <c r="O144" s="8"/>
    </row>
    <row r="145" spans="7:15" x14ac:dyDescent="0.25">
      <c r="G145" s="3"/>
      <c r="H145" s="7"/>
      <c r="I145" s="7"/>
      <c r="J145" s="7"/>
      <c r="K145" s="7"/>
      <c r="L145" s="8"/>
      <c r="M145" s="4"/>
      <c r="N145" s="8"/>
      <c r="O145" s="8"/>
    </row>
    <row r="146" spans="7:15" x14ac:dyDescent="0.25">
      <c r="G146" s="3"/>
      <c r="H146" s="7"/>
      <c r="I146" s="7"/>
      <c r="J146" s="7"/>
      <c r="K146" s="7"/>
      <c r="L146" s="8"/>
      <c r="M146" s="4"/>
      <c r="N146" s="8"/>
      <c r="O146" s="8"/>
    </row>
    <row r="147" spans="7:15" x14ac:dyDescent="0.25">
      <c r="G147" s="3"/>
      <c r="H147" s="7"/>
      <c r="I147" s="7"/>
      <c r="J147" s="7"/>
      <c r="K147" s="7"/>
      <c r="L147" s="8"/>
      <c r="M147" s="4"/>
      <c r="N147" s="8"/>
      <c r="O147" s="8"/>
    </row>
    <row r="148" spans="7:15" x14ac:dyDescent="0.25">
      <c r="G148" s="3"/>
      <c r="H148" s="7"/>
      <c r="I148" s="7"/>
      <c r="J148" s="7"/>
      <c r="K148" s="7"/>
      <c r="L148" s="8"/>
      <c r="M148" s="4"/>
      <c r="N148" s="8"/>
      <c r="O148" s="8"/>
    </row>
    <row r="149" spans="7:15" x14ac:dyDescent="0.25">
      <c r="G149" s="3"/>
      <c r="H149" s="7"/>
      <c r="I149" s="7"/>
      <c r="J149" s="7"/>
      <c r="K149" s="7"/>
      <c r="L149" s="8"/>
      <c r="M149" s="4"/>
      <c r="N149" s="8"/>
      <c r="O149" s="8"/>
    </row>
    <row r="150" spans="7:15" x14ac:dyDescent="0.25">
      <c r="G150" s="3"/>
      <c r="H150" s="7"/>
      <c r="I150" s="7"/>
      <c r="J150" s="7"/>
      <c r="K150" s="7"/>
      <c r="L150" s="8"/>
      <c r="M150" s="4"/>
      <c r="N150" s="8"/>
      <c r="O150" s="8"/>
    </row>
    <row r="151" spans="7:15" x14ac:dyDescent="0.25">
      <c r="G151" s="3"/>
      <c r="H151" s="7"/>
      <c r="I151" s="7"/>
      <c r="J151" s="7"/>
      <c r="K151" s="7"/>
      <c r="L151" s="8"/>
      <c r="M151" s="4"/>
      <c r="N151" s="8"/>
      <c r="O151" s="8"/>
    </row>
    <row r="152" spans="7:15" x14ac:dyDescent="0.25">
      <c r="G152" s="3"/>
      <c r="H152" s="7"/>
      <c r="I152" s="7"/>
      <c r="J152" s="7"/>
      <c r="K152" s="7"/>
      <c r="L152" s="8"/>
      <c r="M152" s="4"/>
      <c r="N152" s="8"/>
      <c r="O152" s="8"/>
    </row>
    <row r="153" spans="7:15" x14ac:dyDescent="0.25">
      <c r="G153" s="3"/>
      <c r="H153" s="7"/>
      <c r="I153" s="7"/>
      <c r="J153" s="7"/>
      <c r="K153" s="7"/>
      <c r="L153" s="8"/>
      <c r="M153" s="4"/>
      <c r="N153" s="8"/>
      <c r="O153" s="8"/>
    </row>
    <row r="154" spans="7:15" x14ac:dyDescent="0.25">
      <c r="G154" s="3"/>
      <c r="H154" s="7"/>
      <c r="I154" s="7"/>
      <c r="J154" s="7"/>
      <c r="K154" s="7"/>
      <c r="L154" s="8"/>
      <c r="M154" s="4"/>
      <c r="N154" s="8"/>
      <c r="O154" s="8"/>
    </row>
    <row r="155" spans="7:15" x14ac:dyDescent="0.25">
      <c r="G155" s="3"/>
      <c r="H155" s="7"/>
      <c r="I155" s="7"/>
      <c r="J155" s="7"/>
      <c r="K155" s="7"/>
      <c r="L155" s="8"/>
      <c r="M155" s="4"/>
      <c r="N155" s="8"/>
      <c r="O155" s="8"/>
    </row>
    <row r="156" spans="7:15" x14ac:dyDescent="0.25">
      <c r="G156" s="3"/>
      <c r="H156" s="7"/>
      <c r="I156" s="7"/>
      <c r="J156" s="7"/>
      <c r="K156" s="7"/>
      <c r="L156" s="8"/>
      <c r="M156" s="4"/>
      <c r="N156" s="8"/>
      <c r="O156" s="8"/>
    </row>
    <row r="157" spans="7:15" x14ac:dyDescent="0.25">
      <c r="G157" s="3"/>
      <c r="H157" s="7"/>
      <c r="I157" s="7"/>
      <c r="J157" s="7"/>
      <c r="K157" s="7"/>
      <c r="L157" s="8"/>
      <c r="M157" s="4"/>
      <c r="N157" s="8"/>
      <c r="O157" s="8"/>
    </row>
    <row r="158" spans="7:15" x14ac:dyDescent="0.25">
      <c r="G158" s="3"/>
      <c r="H158" s="7"/>
      <c r="I158" s="7"/>
      <c r="J158" s="7"/>
      <c r="K158" s="7"/>
      <c r="L158" s="8"/>
      <c r="M158" s="4"/>
      <c r="N158" s="8"/>
      <c r="O158" s="8"/>
    </row>
    <row r="159" spans="7:15" x14ac:dyDescent="0.25">
      <c r="G159" s="3"/>
      <c r="H159" s="7"/>
      <c r="I159" s="7"/>
      <c r="J159" s="7"/>
      <c r="K159" s="7"/>
      <c r="L159" s="8"/>
      <c r="M159" s="4"/>
      <c r="N159" s="8"/>
      <c r="O159" s="8"/>
    </row>
    <row r="160" spans="7:15" x14ac:dyDescent="0.25">
      <c r="G160" s="3"/>
      <c r="H160" s="7"/>
      <c r="I160" s="7"/>
      <c r="J160" s="7"/>
      <c r="K160" s="7"/>
      <c r="L160" s="8"/>
      <c r="M160" s="4"/>
      <c r="N160" s="8"/>
      <c r="O160" s="8"/>
    </row>
    <row r="161" spans="7:15" x14ac:dyDescent="0.25">
      <c r="G161" s="3"/>
      <c r="H161" s="7"/>
      <c r="I161" s="7"/>
      <c r="J161" s="7"/>
      <c r="K161" s="7"/>
      <c r="L161" s="8"/>
      <c r="M161" s="4"/>
      <c r="N161" s="8"/>
      <c r="O161" s="8"/>
    </row>
    <row r="162" spans="7:15" x14ac:dyDescent="0.25">
      <c r="G162" s="3"/>
      <c r="H162" s="7"/>
      <c r="I162" s="7"/>
      <c r="J162" s="7"/>
      <c r="K162" s="7"/>
      <c r="L162" s="8"/>
      <c r="M162" s="4"/>
      <c r="N162" s="8"/>
      <c r="O162" s="8"/>
    </row>
    <row r="163" spans="7:15" x14ac:dyDescent="0.25">
      <c r="G163" s="3"/>
      <c r="H163" s="7"/>
      <c r="I163" s="7"/>
      <c r="J163" s="7"/>
      <c r="K163" s="7"/>
      <c r="L163" s="8"/>
      <c r="M163" s="4"/>
      <c r="N163" s="8"/>
      <c r="O163" s="8"/>
    </row>
    <row r="164" spans="7:15" x14ac:dyDescent="0.25">
      <c r="G164" s="3"/>
      <c r="H164" s="7"/>
      <c r="I164" s="7"/>
      <c r="J164" s="7"/>
      <c r="K164" s="7"/>
      <c r="L164" s="8"/>
      <c r="M164" s="4"/>
      <c r="N164" s="8"/>
      <c r="O164" s="8"/>
    </row>
    <row r="165" spans="7:15" x14ac:dyDescent="0.25">
      <c r="G165" s="3"/>
      <c r="H165" s="7"/>
      <c r="I165" s="7"/>
      <c r="J165" s="7"/>
      <c r="K165" s="7"/>
      <c r="L165" s="8"/>
      <c r="M165" s="4"/>
      <c r="N165" s="8"/>
      <c r="O165" s="8"/>
    </row>
    <row r="166" spans="7:15" x14ac:dyDescent="0.25">
      <c r="G166" s="3"/>
      <c r="H166" s="7"/>
      <c r="I166" s="7"/>
      <c r="J166" s="7"/>
      <c r="K166" s="7"/>
      <c r="L166" s="8"/>
      <c r="M166" s="4"/>
      <c r="N166" s="8"/>
      <c r="O166" s="8"/>
    </row>
    <row r="167" spans="7:15" x14ac:dyDescent="0.25">
      <c r="G167" s="3"/>
      <c r="H167" s="7"/>
      <c r="I167" s="7"/>
      <c r="J167" s="7"/>
      <c r="K167" s="7"/>
      <c r="L167" s="8"/>
      <c r="M167" s="4"/>
      <c r="N167" s="8"/>
      <c r="O167" s="8"/>
    </row>
    <row r="168" spans="7:15" x14ac:dyDescent="0.25">
      <c r="G168" s="3"/>
      <c r="H168" s="7"/>
      <c r="I168" s="7"/>
      <c r="J168" s="7"/>
      <c r="K168" s="7"/>
      <c r="L168" s="8"/>
      <c r="M168" s="4"/>
      <c r="N168" s="8"/>
      <c r="O168" s="8"/>
    </row>
    <row r="169" spans="7:15" x14ac:dyDescent="0.25">
      <c r="G169" s="3"/>
      <c r="H169" s="7"/>
      <c r="I169" s="7"/>
      <c r="J169" s="7"/>
      <c r="K169" s="7"/>
      <c r="L169" s="8"/>
      <c r="M169" s="4"/>
      <c r="N169" s="8"/>
      <c r="O169" s="8"/>
    </row>
    <row r="170" spans="7:15" x14ac:dyDescent="0.25">
      <c r="G170" s="3"/>
      <c r="H170" s="7"/>
      <c r="I170" s="7"/>
      <c r="J170" s="7"/>
      <c r="K170" s="7"/>
      <c r="L170" s="8"/>
      <c r="M170" s="4"/>
      <c r="N170" s="8"/>
      <c r="O170" s="8"/>
    </row>
    <row r="171" spans="7:15" x14ac:dyDescent="0.25">
      <c r="G171" s="3"/>
      <c r="H171" s="7"/>
      <c r="I171" s="7"/>
      <c r="J171" s="7"/>
      <c r="K171" s="7"/>
      <c r="L171" s="8"/>
      <c r="M171" s="4"/>
      <c r="N171" s="8"/>
      <c r="O171" s="8"/>
    </row>
    <row r="172" spans="7:15" x14ac:dyDescent="0.25">
      <c r="G172" s="3"/>
      <c r="H172" s="7"/>
      <c r="I172" s="7"/>
      <c r="J172" s="7"/>
      <c r="K172" s="7"/>
      <c r="L172" s="8"/>
      <c r="M172" s="4"/>
      <c r="N172" s="8"/>
      <c r="O172" s="8"/>
    </row>
    <row r="173" spans="7:15" x14ac:dyDescent="0.25">
      <c r="G173" s="3"/>
      <c r="H173" s="7"/>
      <c r="I173" s="7"/>
      <c r="J173" s="7"/>
      <c r="K173" s="7"/>
      <c r="L173" s="8"/>
      <c r="M173" s="4"/>
      <c r="N173" s="8"/>
      <c r="O173" s="8"/>
    </row>
    <row r="174" spans="7:15" x14ac:dyDescent="0.25">
      <c r="G174" s="3"/>
      <c r="H174" s="7"/>
      <c r="I174" s="7"/>
      <c r="J174" s="7"/>
      <c r="K174" s="7"/>
      <c r="L174" s="8"/>
      <c r="M174" s="4"/>
      <c r="N174" s="8"/>
      <c r="O174" s="8"/>
    </row>
    <row r="175" spans="7:15" x14ac:dyDescent="0.25">
      <c r="G175" s="3"/>
      <c r="H175" s="7"/>
      <c r="I175" s="7"/>
      <c r="J175" s="7"/>
      <c r="K175" s="7"/>
      <c r="L175" s="8"/>
      <c r="M175" s="4"/>
      <c r="N175" s="8"/>
      <c r="O175" s="8"/>
    </row>
    <row r="176" spans="7:15" x14ac:dyDescent="0.25">
      <c r="G176" s="3"/>
      <c r="H176" s="7"/>
      <c r="I176" s="7"/>
      <c r="J176" s="7"/>
      <c r="K176" s="7"/>
      <c r="L176" s="8"/>
      <c r="M176" s="4"/>
      <c r="N176" s="8"/>
      <c r="O176" s="8"/>
    </row>
    <row r="177" spans="7:15" x14ac:dyDescent="0.25">
      <c r="G177" s="3"/>
      <c r="H177" s="7"/>
      <c r="I177" s="7"/>
      <c r="J177" s="7"/>
      <c r="K177" s="7"/>
      <c r="L177" s="8"/>
      <c r="M177" s="4"/>
      <c r="N177" s="8"/>
      <c r="O177" s="8"/>
    </row>
    <row r="178" spans="7:15" x14ac:dyDescent="0.25">
      <c r="G178" s="3"/>
      <c r="H178" s="7"/>
      <c r="I178" s="7"/>
      <c r="J178" s="7"/>
      <c r="K178" s="7"/>
      <c r="L178" s="8"/>
      <c r="M178" s="4"/>
      <c r="N178" s="8"/>
      <c r="O178" s="8"/>
    </row>
    <row r="179" spans="7:15" x14ac:dyDescent="0.25">
      <c r="G179" s="3"/>
      <c r="H179" s="7"/>
      <c r="I179" s="7"/>
      <c r="J179" s="7"/>
      <c r="K179" s="7"/>
      <c r="L179" s="8"/>
      <c r="M179" s="4"/>
      <c r="N179" s="8"/>
      <c r="O179" s="8"/>
    </row>
    <row r="180" spans="7:15" x14ac:dyDescent="0.25">
      <c r="G180" s="3"/>
      <c r="H180" s="7"/>
      <c r="I180" s="7"/>
      <c r="J180" s="7"/>
      <c r="K180" s="7"/>
      <c r="L180" s="8"/>
      <c r="M180" s="4"/>
      <c r="N180" s="8"/>
      <c r="O180" s="8"/>
    </row>
    <row r="181" spans="7:15" x14ac:dyDescent="0.25">
      <c r="G181" s="3"/>
      <c r="H181" s="7"/>
      <c r="I181" s="7"/>
      <c r="J181" s="7"/>
      <c r="K181" s="7"/>
      <c r="L181" s="8"/>
      <c r="M181" s="4"/>
      <c r="N181" s="8"/>
      <c r="O181" s="8"/>
    </row>
    <row r="182" spans="7:15" x14ac:dyDescent="0.25">
      <c r="G182" s="3"/>
      <c r="H182" s="7"/>
      <c r="I182" s="7"/>
      <c r="J182" s="7"/>
      <c r="K182" s="7"/>
      <c r="L182" s="8"/>
      <c r="M182" s="4"/>
      <c r="N182" s="8"/>
      <c r="O182" s="8"/>
    </row>
    <row r="183" spans="7:15" x14ac:dyDescent="0.25">
      <c r="G183" s="3"/>
      <c r="H183" s="7"/>
      <c r="I183" s="7"/>
      <c r="J183" s="7"/>
      <c r="K183" s="7"/>
      <c r="L183" s="8"/>
      <c r="M183" s="4"/>
      <c r="N183" s="8"/>
      <c r="O183" s="8"/>
    </row>
    <row r="184" spans="7:15" x14ac:dyDescent="0.25">
      <c r="G184" s="3"/>
      <c r="H184" s="7"/>
      <c r="I184" s="7"/>
      <c r="J184" s="7"/>
      <c r="K184" s="7"/>
      <c r="L184" s="8"/>
      <c r="M184" s="4"/>
      <c r="N184" s="8"/>
      <c r="O184" s="8"/>
    </row>
    <row r="185" spans="7:15" x14ac:dyDescent="0.25">
      <c r="G185" s="3"/>
      <c r="H185" s="7"/>
      <c r="I185" s="7"/>
      <c r="J185" s="7"/>
      <c r="K185" s="7"/>
      <c r="L185" s="8"/>
      <c r="M185" s="4"/>
      <c r="N185" s="8"/>
      <c r="O185" s="8"/>
    </row>
    <row r="186" spans="7:15" x14ac:dyDescent="0.25">
      <c r="G186" s="3"/>
      <c r="H186" s="7"/>
      <c r="I186" s="7"/>
      <c r="J186" s="7"/>
      <c r="K186" s="7"/>
      <c r="L186" s="8"/>
      <c r="M186" s="4"/>
      <c r="N186" s="8"/>
      <c r="O186" s="8"/>
    </row>
    <row r="187" spans="7:15" x14ac:dyDescent="0.25">
      <c r="G187" s="3"/>
      <c r="H187" s="7"/>
      <c r="I187" s="7"/>
      <c r="J187" s="7"/>
      <c r="K187" s="7"/>
      <c r="L187" s="8"/>
      <c r="M187" s="4"/>
      <c r="N187" s="8"/>
      <c r="O187" s="8"/>
    </row>
    <row r="188" spans="7:15" x14ac:dyDescent="0.25">
      <c r="G188" s="3"/>
      <c r="H188" s="7"/>
      <c r="I188" s="7"/>
      <c r="J188" s="7"/>
      <c r="K188" s="7"/>
      <c r="L188" s="8"/>
      <c r="M188" s="4"/>
      <c r="N188" s="8"/>
      <c r="O188" s="8"/>
    </row>
    <row r="189" spans="7:15" x14ac:dyDescent="0.25">
      <c r="G189" s="3"/>
      <c r="H189" s="7"/>
      <c r="I189" s="7"/>
      <c r="J189" s="7"/>
      <c r="K189" s="7"/>
      <c r="L189" s="8"/>
      <c r="M189" s="4"/>
      <c r="N189" s="8"/>
      <c r="O189" s="8"/>
    </row>
    <row r="190" spans="7:15" x14ac:dyDescent="0.25">
      <c r="G190" s="3"/>
      <c r="H190" s="7"/>
      <c r="I190" s="7"/>
      <c r="J190" s="7"/>
      <c r="K190" s="7"/>
      <c r="L190" s="8"/>
      <c r="M190" s="4"/>
      <c r="N190" s="8"/>
      <c r="O190" s="8"/>
    </row>
    <row r="191" spans="7:15" x14ac:dyDescent="0.25">
      <c r="G191" s="3"/>
      <c r="H191" s="7"/>
      <c r="I191" s="7"/>
      <c r="J191" s="7"/>
      <c r="K191" s="7"/>
      <c r="L191" s="8"/>
      <c r="M191" s="4"/>
      <c r="N191" s="8"/>
      <c r="O191" s="8"/>
    </row>
    <row r="192" spans="7:15" x14ac:dyDescent="0.25">
      <c r="G192" s="3"/>
      <c r="H192" s="7"/>
      <c r="I192" s="7"/>
      <c r="J192" s="7"/>
      <c r="K192" s="7"/>
      <c r="L192" s="8"/>
      <c r="M192" s="4"/>
      <c r="N192" s="8"/>
      <c r="O192" s="8"/>
    </row>
    <row r="193" spans="7:15" x14ac:dyDescent="0.25">
      <c r="G193" s="3"/>
      <c r="H193" s="7"/>
      <c r="I193" s="7"/>
      <c r="J193" s="7"/>
      <c r="K193" s="7"/>
      <c r="L193" s="8"/>
      <c r="M193" s="4"/>
      <c r="N193" s="8"/>
      <c r="O193" s="8"/>
    </row>
    <row r="194" spans="7:15" x14ac:dyDescent="0.25">
      <c r="G194" s="3"/>
      <c r="H194" s="7"/>
      <c r="I194" s="7"/>
      <c r="J194" s="7"/>
      <c r="K194" s="7"/>
      <c r="L194" s="8"/>
      <c r="M194" s="4"/>
      <c r="N194" s="8"/>
      <c r="O194" s="8"/>
    </row>
    <row r="195" spans="7:15" x14ac:dyDescent="0.25">
      <c r="G195" s="3"/>
      <c r="H195" s="7"/>
      <c r="I195" s="7"/>
      <c r="J195" s="7"/>
      <c r="K195" s="7"/>
      <c r="L195" s="8"/>
      <c r="M195" s="4"/>
      <c r="N195" s="8"/>
      <c r="O195" s="8"/>
    </row>
    <row r="196" spans="7:15" x14ac:dyDescent="0.25">
      <c r="G196" s="3"/>
      <c r="H196" s="7"/>
      <c r="I196" s="7"/>
      <c r="J196" s="7"/>
      <c r="K196" s="7"/>
      <c r="L196" s="8"/>
      <c r="M196" s="4"/>
      <c r="N196" s="8"/>
      <c r="O196" s="8"/>
    </row>
    <row r="197" spans="7:15" x14ac:dyDescent="0.25">
      <c r="G197" s="3"/>
      <c r="H197" s="7"/>
      <c r="I197" s="7"/>
      <c r="J197" s="7"/>
      <c r="K197" s="7"/>
      <c r="L197" s="8"/>
      <c r="M197" s="4"/>
      <c r="N197" s="8"/>
      <c r="O197" s="8"/>
    </row>
    <row r="198" spans="7:15" x14ac:dyDescent="0.25">
      <c r="G198" s="3"/>
      <c r="H198" s="7"/>
      <c r="I198" s="7"/>
      <c r="J198" s="7"/>
      <c r="K198" s="7"/>
      <c r="L198" s="8"/>
      <c r="M198" s="4"/>
      <c r="N198" s="8"/>
      <c r="O198" s="8"/>
    </row>
    <row r="199" spans="7:15" x14ac:dyDescent="0.25">
      <c r="G199" s="3"/>
      <c r="H199" s="7"/>
      <c r="I199" s="7"/>
      <c r="J199" s="7"/>
      <c r="K199" s="7"/>
      <c r="L199" s="8"/>
      <c r="M199" s="4"/>
      <c r="N199" s="8"/>
      <c r="O199" s="8"/>
    </row>
    <row r="200" spans="7:15" x14ac:dyDescent="0.25">
      <c r="G200" s="3"/>
      <c r="H200" s="7"/>
      <c r="I200" s="7"/>
      <c r="J200" s="7"/>
      <c r="K200" s="7"/>
      <c r="L200" s="8"/>
      <c r="M200" s="4"/>
      <c r="N200" s="8"/>
      <c r="O200" s="8"/>
    </row>
    <row r="201" spans="7:15" x14ac:dyDescent="0.25">
      <c r="G201" s="3"/>
      <c r="H201" s="7"/>
      <c r="I201" s="7"/>
      <c r="J201" s="7"/>
      <c r="K201" s="7"/>
      <c r="L201" s="8"/>
      <c r="M201" s="4"/>
      <c r="N201" s="8"/>
      <c r="O201" s="8"/>
    </row>
    <row r="202" spans="7:15" x14ac:dyDescent="0.25">
      <c r="G202" s="3"/>
      <c r="H202" s="7"/>
      <c r="I202" s="7"/>
      <c r="J202" s="7"/>
      <c r="K202" s="7"/>
      <c r="L202" s="8"/>
      <c r="M202" s="4"/>
      <c r="N202" s="8"/>
      <c r="O202" s="8"/>
    </row>
    <row r="203" spans="7:15" x14ac:dyDescent="0.25">
      <c r="G203" s="3"/>
      <c r="H203" s="7"/>
      <c r="I203" s="7"/>
      <c r="J203" s="7"/>
      <c r="K203" s="7"/>
      <c r="L203" s="8"/>
      <c r="M203" s="4"/>
      <c r="N203" s="8"/>
      <c r="O203" s="8"/>
    </row>
    <row r="204" spans="7:15" x14ac:dyDescent="0.25">
      <c r="G204" s="3"/>
      <c r="H204" s="7"/>
      <c r="I204" s="7"/>
      <c r="J204" s="7"/>
      <c r="K204" s="7"/>
      <c r="L204" s="8"/>
      <c r="M204" s="4"/>
      <c r="N204" s="8"/>
      <c r="O204" s="8"/>
    </row>
    <row r="205" spans="7:15" x14ac:dyDescent="0.25">
      <c r="G205" s="3"/>
      <c r="H205" s="7"/>
      <c r="I205" s="7"/>
      <c r="J205" s="7"/>
      <c r="K205" s="7"/>
      <c r="L205" s="8"/>
      <c r="M205" s="4"/>
      <c r="N205" s="8"/>
      <c r="O205" s="8"/>
    </row>
    <row r="206" spans="7:15" x14ac:dyDescent="0.25">
      <c r="G206" s="3"/>
      <c r="H206" s="7"/>
      <c r="I206" s="7"/>
      <c r="J206" s="7"/>
      <c r="K206" s="7"/>
      <c r="L206" s="8"/>
      <c r="M206" s="4"/>
      <c r="N206" s="8"/>
      <c r="O206" s="8"/>
    </row>
    <row r="207" spans="7:15" x14ac:dyDescent="0.25">
      <c r="G207" s="3"/>
      <c r="H207" s="7"/>
      <c r="I207" s="7"/>
      <c r="J207" s="7"/>
      <c r="K207" s="7"/>
      <c r="L207" s="8"/>
      <c r="M207" s="4"/>
      <c r="N207" s="8"/>
      <c r="O207" s="8"/>
    </row>
    <row r="208" spans="7:15" x14ac:dyDescent="0.25">
      <c r="G208" s="3"/>
      <c r="H208" s="7"/>
      <c r="I208" s="7"/>
      <c r="J208" s="7"/>
      <c r="K208" s="7"/>
      <c r="L208" s="8"/>
      <c r="M208" s="4"/>
      <c r="N208" s="8"/>
      <c r="O208" s="8"/>
    </row>
    <row r="209" spans="7:15" x14ac:dyDescent="0.25">
      <c r="G209" s="3"/>
      <c r="H209" s="7"/>
      <c r="I209" s="7"/>
      <c r="J209" s="7"/>
      <c r="K209" s="7"/>
      <c r="L209" s="8"/>
      <c r="M209" s="4"/>
      <c r="N209" s="8"/>
      <c r="O209" s="8"/>
    </row>
    <row r="210" spans="7:15" x14ac:dyDescent="0.25">
      <c r="G210" s="3"/>
      <c r="H210" s="7"/>
      <c r="I210" s="7"/>
      <c r="J210" s="7"/>
      <c r="K210" s="7"/>
      <c r="L210" s="8"/>
      <c r="M210" s="4"/>
      <c r="N210" s="8"/>
      <c r="O210" s="8"/>
    </row>
    <row r="211" spans="7:15" x14ac:dyDescent="0.25">
      <c r="G211" s="3"/>
      <c r="H211" s="7"/>
      <c r="I211" s="7"/>
      <c r="J211" s="7"/>
      <c r="K211" s="7"/>
      <c r="L211" s="8"/>
      <c r="M211" s="4"/>
      <c r="N211" s="8"/>
      <c r="O211" s="8"/>
    </row>
    <row r="212" spans="7:15" x14ac:dyDescent="0.25">
      <c r="G212" s="3"/>
      <c r="H212" s="7"/>
      <c r="I212" s="7"/>
      <c r="J212" s="7"/>
      <c r="K212" s="7"/>
      <c r="L212" s="8"/>
      <c r="M212" s="4"/>
      <c r="N212" s="8"/>
      <c r="O212" s="8"/>
    </row>
    <row r="213" spans="7:15" x14ac:dyDescent="0.25">
      <c r="G213" s="3"/>
      <c r="H213" s="7"/>
      <c r="I213" s="7"/>
      <c r="J213" s="7"/>
      <c r="K213" s="7"/>
      <c r="L213" s="8"/>
      <c r="M213" s="4"/>
      <c r="N213" s="8"/>
      <c r="O213" s="8"/>
    </row>
    <row r="214" spans="7:15" x14ac:dyDescent="0.25">
      <c r="G214" s="3"/>
      <c r="H214" s="7"/>
      <c r="I214" s="7"/>
      <c r="J214" s="7"/>
      <c r="K214" s="7"/>
      <c r="L214" s="8"/>
      <c r="M214" s="4"/>
      <c r="N214" s="8"/>
      <c r="O214" s="8"/>
    </row>
    <row r="215" spans="7:15" x14ac:dyDescent="0.25">
      <c r="G215" s="3"/>
      <c r="H215" s="7"/>
      <c r="I215" s="7"/>
      <c r="J215" s="7"/>
      <c r="K215" s="7"/>
      <c r="L215" s="8"/>
      <c r="M215" s="4"/>
      <c r="N215" s="8"/>
      <c r="O215" s="8"/>
    </row>
    <row r="216" spans="7:15" x14ac:dyDescent="0.25">
      <c r="G216" s="3"/>
      <c r="H216" s="7"/>
      <c r="I216" s="7"/>
      <c r="J216" s="7"/>
      <c r="K216" s="7"/>
      <c r="L216" s="8"/>
      <c r="M216" s="4"/>
      <c r="N216" s="8"/>
      <c r="O216" s="8"/>
    </row>
    <row r="217" spans="7:15" x14ac:dyDescent="0.25">
      <c r="G217" s="3"/>
      <c r="H217" s="7"/>
      <c r="I217" s="7"/>
      <c r="J217" s="7"/>
      <c r="K217" s="7"/>
      <c r="L217" s="8"/>
      <c r="M217" s="4"/>
      <c r="N217" s="8"/>
      <c r="O217" s="8"/>
    </row>
    <row r="218" spans="7:15" x14ac:dyDescent="0.25">
      <c r="G218" s="3"/>
      <c r="H218" s="7"/>
      <c r="I218" s="7"/>
      <c r="J218" s="7"/>
      <c r="K218" s="7"/>
      <c r="L218" s="8"/>
      <c r="M218" s="4"/>
      <c r="N218" s="8"/>
      <c r="O218" s="8"/>
    </row>
    <row r="219" spans="7:15" x14ac:dyDescent="0.25">
      <c r="G219" s="3"/>
      <c r="H219" s="7"/>
      <c r="I219" s="7"/>
      <c r="J219" s="7"/>
      <c r="K219" s="7"/>
      <c r="L219" s="8"/>
      <c r="M219" s="4"/>
      <c r="N219" s="8"/>
      <c r="O219" s="8"/>
    </row>
    <row r="220" spans="7:15" x14ac:dyDescent="0.25">
      <c r="G220" s="3"/>
      <c r="H220" s="7"/>
      <c r="I220" s="7"/>
      <c r="J220" s="7"/>
      <c r="K220" s="7"/>
      <c r="L220" s="8"/>
      <c r="M220" s="4"/>
      <c r="N220" s="8"/>
      <c r="O220" s="8"/>
    </row>
    <row r="221" spans="7:15" x14ac:dyDescent="0.25">
      <c r="G221" s="3"/>
      <c r="H221" s="7"/>
      <c r="I221" s="7"/>
      <c r="J221" s="7"/>
      <c r="K221" s="7"/>
      <c r="L221" s="8"/>
      <c r="M221" s="4"/>
      <c r="N221" s="8"/>
      <c r="O221" s="8"/>
    </row>
    <row r="222" spans="7:15" x14ac:dyDescent="0.25">
      <c r="G222" s="3"/>
      <c r="H222" s="7"/>
      <c r="I222" s="7"/>
      <c r="J222" s="7"/>
      <c r="K222" s="7"/>
      <c r="L222" s="8"/>
      <c r="M222" s="4"/>
      <c r="N222" s="8"/>
      <c r="O222" s="8"/>
    </row>
    <row r="223" spans="7:15" x14ac:dyDescent="0.25">
      <c r="G223" s="3"/>
      <c r="H223" s="7"/>
      <c r="I223" s="7"/>
      <c r="J223" s="7"/>
      <c r="K223" s="7"/>
      <c r="L223" s="8"/>
      <c r="M223" s="4"/>
      <c r="N223" s="8"/>
      <c r="O223" s="8"/>
    </row>
    <row r="224" spans="7:15" x14ac:dyDescent="0.25">
      <c r="G224" s="3"/>
      <c r="H224" s="7"/>
      <c r="I224" s="7"/>
      <c r="J224" s="7"/>
      <c r="K224" s="7"/>
      <c r="L224" s="8"/>
      <c r="M224" s="4"/>
      <c r="N224" s="8"/>
      <c r="O224" s="8"/>
    </row>
    <row r="225" spans="7:15" x14ac:dyDescent="0.25">
      <c r="G225" s="3"/>
      <c r="H225" s="7"/>
      <c r="I225" s="7"/>
      <c r="J225" s="7"/>
      <c r="K225" s="7"/>
      <c r="L225" s="8"/>
      <c r="M225" s="4"/>
      <c r="N225" s="8"/>
      <c r="O225" s="8"/>
    </row>
    <row r="226" spans="7:15" x14ac:dyDescent="0.25">
      <c r="G226" s="3"/>
      <c r="H226" s="7"/>
      <c r="I226" s="7"/>
      <c r="J226" s="7"/>
      <c r="K226" s="7"/>
      <c r="L226" s="8"/>
      <c r="M226" s="4"/>
      <c r="N226" s="8"/>
      <c r="O226" s="8"/>
    </row>
    <row r="227" spans="7:15" x14ac:dyDescent="0.25">
      <c r="G227" s="3"/>
      <c r="H227" s="7"/>
      <c r="I227" s="7"/>
      <c r="J227" s="7"/>
      <c r="K227" s="7"/>
      <c r="L227" s="8"/>
      <c r="M227" s="4"/>
      <c r="N227" s="8"/>
      <c r="O227" s="8"/>
    </row>
    <row r="228" spans="7:15" x14ac:dyDescent="0.25">
      <c r="G228" s="3"/>
      <c r="H228" s="7"/>
      <c r="I228" s="7"/>
      <c r="J228" s="7"/>
      <c r="K228" s="7"/>
      <c r="L228" s="8"/>
      <c r="M228" s="4"/>
      <c r="N228" s="8"/>
      <c r="O228" s="8"/>
    </row>
    <row r="229" spans="7:15" x14ac:dyDescent="0.25">
      <c r="G229" s="3"/>
      <c r="H229" s="7"/>
      <c r="I229" s="7"/>
      <c r="J229" s="7"/>
      <c r="K229" s="7"/>
      <c r="L229" s="8"/>
      <c r="M229" s="4"/>
      <c r="N229" s="8"/>
      <c r="O229" s="8"/>
    </row>
    <row r="230" spans="7:15" x14ac:dyDescent="0.25">
      <c r="G230" s="3"/>
      <c r="H230" s="7"/>
      <c r="I230" s="7"/>
      <c r="J230" s="7"/>
      <c r="K230" s="7"/>
      <c r="L230" s="8"/>
      <c r="M230" s="4"/>
      <c r="N230" s="8"/>
      <c r="O230" s="8"/>
    </row>
    <row r="231" spans="7:15" x14ac:dyDescent="0.25">
      <c r="G231" s="3"/>
      <c r="H231" s="7"/>
      <c r="I231" s="7"/>
      <c r="J231" s="7"/>
      <c r="K231" s="7"/>
      <c r="L231" s="8"/>
      <c r="M231" s="4"/>
      <c r="N231" s="8"/>
      <c r="O231" s="8"/>
    </row>
    <row r="232" spans="7:15" x14ac:dyDescent="0.25">
      <c r="G232" s="3"/>
      <c r="H232" s="7"/>
      <c r="I232" s="7"/>
      <c r="J232" s="7"/>
      <c r="K232" s="7"/>
      <c r="L232" s="8"/>
      <c r="M232" s="4"/>
      <c r="N232" s="8"/>
      <c r="O232" s="8"/>
    </row>
    <row r="233" spans="7:15" x14ac:dyDescent="0.25">
      <c r="G233" s="3"/>
      <c r="H233" s="7"/>
      <c r="I233" s="7"/>
      <c r="J233" s="7"/>
      <c r="K233" s="7"/>
      <c r="L233" s="8"/>
      <c r="M233" s="4"/>
      <c r="N233" s="8"/>
      <c r="O233" s="8"/>
    </row>
    <row r="234" spans="7:15" x14ac:dyDescent="0.25">
      <c r="G234" s="3"/>
      <c r="H234" s="7"/>
      <c r="I234" s="7"/>
      <c r="J234" s="7"/>
      <c r="K234" s="7"/>
      <c r="L234" s="8"/>
      <c r="M234" s="4"/>
      <c r="N234" s="8"/>
      <c r="O234" s="8"/>
    </row>
    <row r="235" spans="7:15" x14ac:dyDescent="0.25">
      <c r="G235" s="3"/>
      <c r="H235" s="7"/>
      <c r="I235" s="7"/>
      <c r="J235" s="7"/>
      <c r="K235" s="7"/>
      <c r="L235" s="8"/>
      <c r="M235" s="4"/>
      <c r="N235" s="8"/>
      <c r="O235" s="8"/>
    </row>
    <row r="236" spans="7:15" x14ac:dyDescent="0.25">
      <c r="G236" s="3"/>
      <c r="H236" s="7"/>
      <c r="I236" s="7"/>
      <c r="J236" s="7"/>
      <c r="K236" s="7"/>
      <c r="L236" s="8"/>
      <c r="M236" s="4"/>
      <c r="N236" s="8"/>
      <c r="O236" s="8"/>
    </row>
    <row r="237" spans="7:15" x14ac:dyDescent="0.25">
      <c r="G237" s="3"/>
      <c r="H237" s="7"/>
      <c r="I237" s="7"/>
      <c r="J237" s="7"/>
      <c r="K237" s="7"/>
      <c r="L237" s="8"/>
      <c r="M237" s="4"/>
      <c r="N237" s="8"/>
      <c r="O237" s="8"/>
    </row>
    <row r="238" spans="7:15" x14ac:dyDescent="0.25">
      <c r="G238" s="3"/>
      <c r="H238" s="7"/>
      <c r="I238" s="7"/>
      <c r="J238" s="7"/>
      <c r="K238" s="7"/>
      <c r="L238" s="8"/>
      <c r="M238" s="4"/>
      <c r="N238" s="8"/>
      <c r="O238" s="8"/>
    </row>
    <row r="239" spans="7:15" x14ac:dyDescent="0.25">
      <c r="G239" s="3"/>
      <c r="H239" s="7"/>
      <c r="I239" s="7"/>
      <c r="J239" s="7"/>
      <c r="K239" s="7"/>
      <c r="L239" s="8"/>
      <c r="M239" s="4"/>
      <c r="N239" s="8"/>
      <c r="O239" s="8"/>
    </row>
    <row r="240" spans="7:15" x14ac:dyDescent="0.25">
      <c r="G240" s="3"/>
      <c r="H240" s="7"/>
      <c r="I240" s="7"/>
      <c r="J240" s="7"/>
      <c r="K240" s="7"/>
      <c r="L240" s="8"/>
      <c r="M240" s="4"/>
      <c r="N240" s="8"/>
      <c r="O240" s="8"/>
    </row>
    <row r="241" spans="7:15" x14ac:dyDescent="0.25">
      <c r="G241" s="3"/>
      <c r="H241" s="7"/>
      <c r="I241" s="7"/>
      <c r="J241" s="7"/>
      <c r="K241" s="7"/>
      <c r="L241" s="8"/>
      <c r="M241" s="4"/>
      <c r="N241" s="8"/>
      <c r="O241" s="8"/>
    </row>
    <row r="242" spans="7:15" x14ac:dyDescent="0.25">
      <c r="G242" s="3"/>
      <c r="H242" s="7"/>
      <c r="I242" s="7"/>
      <c r="J242" s="7"/>
      <c r="K242" s="7"/>
      <c r="L242" s="8"/>
      <c r="M242" s="4"/>
      <c r="N242" s="8"/>
      <c r="O242" s="8"/>
    </row>
    <row r="243" spans="7:15" x14ac:dyDescent="0.25">
      <c r="G243" s="3"/>
      <c r="H243" s="7"/>
      <c r="I243" s="7"/>
      <c r="J243" s="7"/>
      <c r="K243" s="7"/>
      <c r="L243" s="8"/>
      <c r="M243" s="4"/>
      <c r="N243" s="8"/>
      <c r="O243" s="8"/>
    </row>
    <row r="244" spans="7:15" x14ac:dyDescent="0.25">
      <c r="G244" s="3"/>
      <c r="H244" s="7"/>
      <c r="I244" s="7"/>
      <c r="J244" s="7"/>
      <c r="K244" s="7"/>
      <c r="L244" s="8"/>
      <c r="M244" s="4"/>
      <c r="N244" s="8"/>
      <c r="O244" s="8"/>
    </row>
    <row r="245" spans="7:15" x14ac:dyDescent="0.25">
      <c r="G245" s="3"/>
      <c r="H245" s="7"/>
      <c r="I245" s="7"/>
      <c r="J245" s="7"/>
      <c r="K245" s="7"/>
      <c r="L245" s="8"/>
      <c r="M245" s="4"/>
      <c r="N245" s="8"/>
      <c r="O245" s="8"/>
    </row>
    <row r="246" spans="7:15" x14ac:dyDescent="0.25">
      <c r="G246" s="3"/>
      <c r="H246" s="7"/>
      <c r="I246" s="7"/>
      <c r="J246" s="7"/>
      <c r="K246" s="7"/>
      <c r="L246" s="8"/>
      <c r="M246" s="4"/>
      <c r="N246" s="8"/>
      <c r="O246" s="8"/>
    </row>
    <row r="247" spans="7:15" x14ac:dyDescent="0.25">
      <c r="G247" s="3"/>
      <c r="H247" s="7"/>
      <c r="I247" s="7"/>
      <c r="J247" s="7"/>
      <c r="K247" s="7"/>
      <c r="L247" s="8"/>
      <c r="M247" s="4"/>
      <c r="N247" s="8"/>
      <c r="O247" s="8"/>
    </row>
    <row r="248" spans="7:15" x14ac:dyDescent="0.25">
      <c r="G248" s="3"/>
      <c r="H248" s="7"/>
      <c r="I248" s="7"/>
      <c r="J248" s="7"/>
      <c r="K248" s="7"/>
      <c r="L248" s="8"/>
      <c r="M248" s="4"/>
      <c r="N248" s="8"/>
      <c r="O248" s="8"/>
    </row>
    <row r="249" spans="7:15" x14ac:dyDescent="0.25">
      <c r="G249" s="3"/>
      <c r="H249" s="7"/>
      <c r="I249" s="7"/>
      <c r="J249" s="7"/>
      <c r="K249" s="7"/>
      <c r="L249" s="8"/>
      <c r="M249" s="4"/>
      <c r="N249" s="8"/>
      <c r="O249" s="8"/>
    </row>
    <row r="250" spans="7:15" x14ac:dyDescent="0.25">
      <c r="G250" s="3"/>
      <c r="H250" s="7"/>
      <c r="I250" s="7"/>
      <c r="J250" s="7"/>
      <c r="K250" s="7"/>
      <c r="L250" s="8"/>
      <c r="M250" s="4"/>
      <c r="N250" s="8"/>
      <c r="O250" s="8"/>
    </row>
    <row r="251" spans="7:15" x14ac:dyDescent="0.25">
      <c r="G251" s="3"/>
      <c r="H251" s="7"/>
      <c r="I251" s="7"/>
      <c r="J251" s="7"/>
      <c r="K251" s="7"/>
      <c r="L251" s="8"/>
      <c r="M251" s="4"/>
      <c r="N251" s="8"/>
      <c r="O251" s="8"/>
    </row>
    <row r="252" spans="7:15" x14ac:dyDescent="0.25">
      <c r="G252" s="3"/>
      <c r="H252" s="7"/>
      <c r="I252" s="7"/>
      <c r="J252" s="7"/>
      <c r="K252" s="7"/>
      <c r="L252" s="8"/>
      <c r="M252" s="4"/>
      <c r="N252" s="8"/>
      <c r="O252" s="8"/>
    </row>
    <row r="253" spans="7:15" x14ac:dyDescent="0.25">
      <c r="G253" s="3"/>
      <c r="H253" s="7"/>
      <c r="I253" s="7"/>
      <c r="J253" s="7"/>
      <c r="K253" s="7"/>
      <c r="L253" s="8"/>
      <c r="M253" s="4"/>
      <c r="N253" s="8"/>
      <c r="O253" s="8"/>
    </row>
    <row r="254" spans="7:15" x14ac:dyDescent="0.25">
      <c r="G254" s="3"/>
      <c r="H254" s="7"/>
      <c r="I254" s="7"/>
      <c r="J254" s="7"/>
      <c r="K254" s="7"/>
      <c r="L254" s="8"/>
      <c r="M254" s="4"/>
      <c r="N254" s="8"/>
      <c r="O254" s="8"/>
    </row>
    <row r="255" spans="7:15" x14ac:dyDescent="0.25">
      <c r="G255" s="3"/>
      <c r="H255" s="7"/>
      <c r="I255" s="7"/>
      <c r="J255" s="7"/>
      <c r="K255" s="7"/>
      <c r="L255" s="8"/>
      <c r="M255" s="4"/>
      <c r="N255" s="8"/>
      <c r="O255" s="8"/>
    </row>
    <row r="256" spans="7:15" x14ac:dyDescent="0.25">
      <c r="G256" s="3"/>
      <c r="H256" s="7"/>
      <c r="I256" s="7"/>
      <c r="J256" s="7"/>
      <c r="K256" s="7"/>
      <c r="L256" s="8"/>
      <c r="M256" s="4"/>
      <c r="N256" s="8"/>
      <c r="O256" s="8"/>
    </row>
    <row r="257" spans="7:15" x14ac:dyDescent="0.25">
      <c r="G257" s="3"/>
      <c r="H257" s="7"/>
      <c r="I257" s="7"/>
      <c r="J257" s="7"/>
      <c r="K257" s="7"/>
      <c r="L257" s="8"/>
      <c r="M257" s="4"/>
      <c r="N257" s="8"/>
      <c r="O257" s="8"/>
    </row>
    <row r="258" spans="7:15" x14ac:dyDescent="0.25">
      <c r="G258" s="3"/>
      <c r="H258" s="7"/>
      <c r="I258" s="7"/>
      <c r="J258" s="7"/>
      <c r="K258" s="7"/>
      <c r="L258" s="8"/>
      <c r="M258" s="4"/>
      <c r="N258" s="8"/>
      <c r="O258" s="8"/>
    </row>
    <row r="259" spans="7:15" x14ac:dyDescent="0.25">
      <c r="G259" s="3"/>
      <c r="H259" s="7"/>
      <c r="I259" s="7"/>
      <c r="J259" s="7"/>
      <c r="K259" s="7"/>
      <c r="L259" s="8"/>
      <c r="M259" s="4"/>
      <c r="N259" s="8"/>
      <c r="O259" s="8"/>
    </row>
    <row r="260" spans="7:15" x14ac:dyDescent="0.25">
      <c r="G260" s="3"/>
      <c r="H260" s="7"/>
      <c r="I260" s="7"/>
      <c r="J260" s="7"/>
      <c r="K260" s="7"/>
      <c r="L260" s="8"/>
      <c r="M260" s="4"/>
      <c r="N260" s="8"/>
      <c r="O260" s="8"/>
    </row>
    <row r="261" spans="7:15" x14ac:dyDescent="0.25">
      <c r="G261" s="3"/>
      <c r="H261" s="7"/>
      <c r="I261" s="7"/>
      <c r="J261" s="7"/>
      <c r="K261" s="7"/>
      <c r="L261" s="8"/>
      <c r="M261" s="4"/>
      <c r="N261" s="8"/>
      <c r="O261" s="8"/>
    </row>
    <row r="262" spans="7:15" x14ac:dyDescent="0.25">
      <c r="G262" s="3"/>
      <c r="H262" s="7"/>
      <c r="I262" s="7"/>
      <c r="J262" s="7"/>
      <c r="K262" s="7"/>
      <c r="L262" s="8"/>
      <c r="M262" s="4"/>
      <c r="N262" s="8"/>
      <c r="O262" s="8"/>
    </row>
    <row r="263" spans="7:15" x14ac:dyDescent="0.25">
      <c r="G263" s="3"/>
      <c r="H263" s="7"/>
      <c r="I263" s="7"/>
      <c r="J263" s="7"/>
      <c r="K263" s="7"/>
      <c r="L263" s="8"/>
      <c r="M263" s="4"/>
      <c r="N263" s="8"/>
      <c r="O263" s="8"/>
    </row>
    <row r="264" spans="7:15" x14ac:dyDescent="0.25">
      <c r="G264" s="3"/>
      <c r="H264" s="7"/>
      <c r="I264" s="7"/>
      <c r="J264" s="7"/>
      <c r="K264" s="7"/>
      <c r="L264" s="8"/>
      <c r="M264" s="4"/>
      <c r="N264" s="8"/>
      <c r="O264" s="8"/>
    </row>
    <row r="265" spans="7:15" x14ac:dyDescent="0.25">
      <c r="G265" s="3"/>
      <c r="H265" s="7"/>
      <c r="I265" s="7"/>
      <c r="J265" s="7"/>
      <c r="K265" s="7"/>
      <c r="L265" s="8"/>
      <c r="M265" s="4"/>
      <c r="N265" s="8"/>
      <c r="O265" s="8"/>
    </row>
    <row r="266" spans="7:15" x14ac:dyDescent="0.25">
      <c r="G266" s="3"/>
      <c r="H266" s="7"/>
      <c r="I266" s="7"/>
      <c r="J266" s="7"/>
      <c r="K266" s="7"/>
      <c r="L266" s="8"/>
      <c r="M266" s="4"/>
      <c r="N266" s="8"/>
      <c r="O266" s="8"/>
    </row>
    <row r="267" spans="7:15" x14ac:dyDescent="0.25">
      <c r="G267" s="3"/>
      <c r="H267" s="7"/>
      <c r="I267" s="7"/>
      <c r="J267" s="7"/>
      <c r="K267" s="7"/>
      <c r="L267" s="8"/>
      <c r="M267" s="4"/>
      <c r="N267" s="8"/>
      <c r="O267" s="8"/>
    </row>
    <row r="268" spans="7:15" x14ac:dyDescent="0.25">
      <c r="G268" s="3"/>
      <c r="H268" s="7"/>
      <c r="I268" s="7"/>
      <c r="J268" s="7"/>
      <c r="K268" s="7"/>
      <c r="L268" s="8"/>
      <c r="M268" s="4"/>
      <c r="N268" s="8"/>
      <c r="O268" s="8"/>
    </row>
    <row r="269" spans="7:15" x14ac:dyDescent="0.25">
      <c r="G269" s="3"/>
      <c r="H269" s="7"/>
      <c r="I269" s="7"/>
      <c r="J269" s="7"/>
      <c r="K269" s="7"/>
      <c r="L269" s="8"/>
      <c r="M269" s="4"/>
      <c r="N269" s="8"/>
      <c r="O269" s="8"/>
    </row>
    <row r="270" spans="7:15" x14ac:dyDescent="0.25">
      <c r="G270" s="3"/>
      <c r="H270" s="7"/>
      <c r="I270" s="7"/>
      <c r="J270" s="7"/>
      <c r="K270" s="7"/>
      <c r="L270" s="8"/>
      <c r="M270" s="4"/>
      <c r="N270" s="8"/>
      <c r="O270" s="8"/>
    </row>
    <row r="271" spans="7:15" x14ac:dyDescent="0.25">
      <c r="G271" s="3"/>
      <c r="H271" s="7"/>
      <c r="I271" s="7"/>
      <c r="J271" s="7"/>
      <c r="K271" s="7"/>
      <c r="L271" s="8"/>
      <c r="M271" s="4"/>
      <c r="N271" s="8"/>
      <c r="O271" s="8"/>
    </row>
    <row r="272" spans="7:15" x14ac:dyDescent="0.25">
      <c r="G272" s="3"/>
      <c r="H272" s="7"/>
      <c r="I272" s="7"/>
      <c r="J272" s="7"/>
      <c r="K272" s="7"/>
      <c r="L272" s="8"/>
      <c r="M272" s="4"/>
      <c r="N272" s="8"/>
      <c r="O272" s="8"/>
    </row>
    <row r="273" spans="7:15" x14ac:dyDescent="0.25">
      <c r="G273" s="3"/>
      <c r="H273" s="7"/>
      <c r="I273" s="7"/>
      <c r="J273" s="7"/>
      <c r="K273" s="7"/>
      <c r="L273" s="8"/>
      <c r="M273" s="4"/>
      <c r="N273" s="8"/>
      <c r="O273" s="8"/>
    </row>
    <row r="274" spans="7:15" x14ac:dyDescent="0.25">
      <c r="G274" s="3"/>
      <c r="H274" s="7"/>
      <c r="I274" s="7"/>
      <c r="J274" s="7"/>
      <c r="K274" s="7"/>
      <c r="L274" s="8"/>
      <c r="M274" s="4"/>
      <c r="N274" s="8"/>
      <c r="O274" s="8"/>
    </row>
    <row r="275" spans="7:15" x14ac:dyDescent="0.25">
      <c r="G275" s="3"/>
      <c r="H275" s="7"/>
      <c r="I275" s="7"/>
      <c r="J275" s="7"/>
      <c r="K275" s="7"/>
      <c r="L275" s="8"/>
      <c r="M275" s="4"/>
      <c r="N275" s="8"/>
      <c r="O275" s="8"/>
    </row>
    <row r="276" spans="7:15" x14ac:dyDescent="0.25">
      <c r="G276" s="3"/>
      <c r="H276" s="7"/>
      <c r="I276" s="7"/>
      <c r="J276" s="7"/>
      <c r="K276" s="7"/>
      <c r="L276" s="8"/>
      <c r="M276" s="4"/>
      <c r="N276" s="8"/>
      <c r="O276" s="8"/>
    </row>
    <row r="277" spans="7:15" x14ac:dyDescent="0.25">
      <c r="G277" s="3"/>
      <c r="H277" s="7"/>
      <c r="I277" s="7"/>
      <c r="J277" s="7"/>
      <c r="K277" s="7"/>
      <c r="L277" s="8"/>
      <c r="M277" s="4"/>
      <c r="N277" s="8"/>
      <c r="O277" s="8"/>
    </row>
    <row r="278" spans="7:15" x14ac:dyDescent="0.25">
      <c r="G278" s="3"/>
      <c r="H278" s="7"/>
      <c r="I278" s="7"/>
      <c r="J278" s="7"/>
      <c r="K278" s="7"/>
      <c r="L278" s="8"/>
      <c r="M278" s="4"/>
      <c r="N278" s="8"/>
      <c r="O278" s="8"/>
    </row>
    <row r="279" spans="7:15" x14ac:dyDescent="0.25">
      <c r="G279" s="3"/>
      <c r="H279" s="7"/>
      <c r="I279" s="7"/>
      <c r="J279" s="7"/>
      <c r="K279" s="7"/>
      <c r="L279" s="8"/>
      <c r="M279" s="4"/>
      <c r="N279" s="8"/>
      <c r="O279" s="8"/>
    </row>
    <row r="280" spans="7:15" x14ac:dyDescent="0.25">
      <c r="G280" s="3"/>
      <c r="H280" s="7"/>
      <c r="I280" s="7"/>
      <c r="J280" s="7"/>
      <c r="K280" s="7"/>
      <c r="L280" s="8"/>
      <c r="M280" s="4"/>
      <c r="N280" s="8"/>
      <c r="O280" s="8"/>
    </row>
    <row r="281" spans="7:15" x14ac:dyDescent="0.25">
      <c r="G281" s="3"/>
      <c r="H281" s="7"/>
      <c r="I281" s="7"/>
      <c r="J281" s="7"/>
      <c r="K281" s="7"/>
      <c r="L281" s="8"/>
      <c r="M281" s="4"/>
      <c r="N281" s="8"/>
      <c r="O281" s="8"/>
    </row>
    <row r="282" spans="7:15" x14ac:dyDescent="0.25">
      <c r="G282" s="3"/>
      <c r="H282" s="7"/>
      <c r="I282" s="7"/>
      <c r="J282" s="7"/>
      <c r="K282" s="7"/>
      <c r="L282" s="8"/>
      <c r="M282" s="4"/>
      <c r="N282" s="8"/>
      <c r="O282" s="8"/>
    </row>
    <row r="283" spans="7:15" x14ac:dyDescent="0.25">
      <c r="G283" s="3"/>
      <c r="H283" s="7"/>
      <c r="I283" s="7"/>
      <c r="J283" s="7"/>
      <c r="K283" s="7"/>
      <c r="L283" s="8"/>
      <c r="M283" s="4"/>
      <c r="N283" s="8"/>
      <c r="O283" s="8"/>
    </row>
    <row r="284" spans="7:15" x14ac:dyDescent="0.25">
      <c r="G284" s="3"/>
      <c r="H284" s="7"/>
      <c r="I284" s="7"/>
      <c r="J284" s="7"/>
      <c r="K284" s="7"/>
      <c r="L284" s="8"/>
      <c r="M284" s="4"/>
      <c r="N284" s="8"/>
      <c r="O284" s="8"/>
    </row>
    <row r="285" spans="7:15" x14ac:dyDescent="0.25">
      <c r="G285" s="3"/>
      <c r="H285" s="7"/>
      <c r="I285" s="7"/>
      <c r="J285" s="7"/>
      <c r="K285" s="7"/>
      <c r="L285" s="8"/>
      <c r="M285" s="4"/>
      <c r="N285" s="8"/>
      <c r="O285" s="8"/>
    </row>
    <row r="286" spans="7:15" x14ac:dyDescent="0.25">
      <c r="G286" s="3"/>
      <c r="H286" s="7"/>
      <c r="I286" s="7"/>
      <c r="J286" s="7"/>
      <c r="K286" s="7"/>
      <c r="L286" s="8"/>
      <c r="M286" s="4"/>
      <c r="N286" s="8"/>
      <c r="O286" s="8"/>
    </row>
    <row r="287" spans="7:15" x14ac:dyDescent="0.25">
      <c r="G287" s="3"/>
      <c r="H287" s="7"/>
      <c r="I287" s="7"/>
      <c r="J287" s="7"/>
      <c r="K287" s="7"/>
      <c r="L287" s="8"/>
      <c r="M287" s="4"/>
      <c r="N287" s="8"/>
      <c r="O287" s="8"/>
    </row>
    <row r="288" spans="7:15" x14ac:dyDescent="0.25">
      <c r="G288" s="3"/>
      <c r="H288" s="7"/>
      <c r="I288" s="7"/>
      <c r="J288" s="7"/>
      <c r="K288" s="7"/>
      <c r="L288" s="8"/>
      <c r="M288" s="4"/>
      <c r="N288" s="8"/>
      <c r="O288" s="8"/>
    </row>
    <row r="289" spans="7:15" x14ac:dyDescent="0.25">
      <c r="G289" s="3"/>
      <c r="H289" s="7"/>
      <c r="I289" s="7"/>
      <c r="J289" s="7"/>
      <c r="K289" s="7"/>
      <c r="L289" s="8"/>
      <c r="M289" s="4"/>
      <c r="N289" s="8"/>
      <c r="O289" s="8"/>
    </row>
    <row r="290" spans="7:15" x14ac:dyDescent="0.25">
      <c r="G290" s="3"/>
      <c r="H290" s="7"/>
      <c r="I290" s="7"/>
      <c r="J290" s="7"/>
      <c r="K290" s="7"/>
      <c r="L290" s="8"/>
      <c r="M290" s="4"/>
      <c r="N290" s="8"/>
      <c r="O290" s="8"/>
    </row>
    <row r="291" spans="7:15" x14ac:dyDescent="0.25">
      <c r="G291" s="3"/>
      <c r="H291" s="7"/>
      <c r="I291" s="7"/>
      <c r="J291" s="7"/>
      <c r="K291" s="7"/>
      <c r="L291" s="8"/>
      <c r="M291" s="4"/>
      <c r="N291" s="8"/>
      <c r="O291" s="8"/>
    </row>
    <row r="292" spans="7:15" x14ac:dyDescent="0.25">
      <c r="G292" s="3"/>
      <c r="H292" s="7"/>
      <c r="I292" s="7"/>
      <c r="J292" s="7"/>
      <c r="K292" s="7"/>
      <c r="L292" s="8"/>
      <c r="M292" s="4"/>
      <c r="N292" s="8"/>
      <c r="O292" s="8"/>
    </row>
    <row r="293" spans="7:15" x14ac:dyDescent="0.25">
      <c r="G293" s="3"/>
      <c r="H293" s="7"/>
      <c r="I293" s="7"/>
      <c r="J293" s="7"/>
      <c r="K293" s="7"/>
      <c r="L293" s="8"/>
      <c r="M293" s="4"/>
      <c r="N293" s="8"/>
      <c r="O293" s="8"/>
    </row>
    <row r="294" spans="7:15" x14ac:dyDescent="0.25">
      <c r="G294" s="3"/>
      <c r="H294" s="7"/>
      <c r="I294" s="7"/>
      <c r="J294" s="7"/>
      <c r="K294" s="7"/>
      <c r="L294" s="8"/>
      <c r="M294" s="4"/>
      <c r="N294" s="8"/>
      <c r="O294" s="8"/>
    </row>
    <row r="295" spans="7:15" x14ac:dyDescent="0.25">
      <c r="G295" s="3"/>
      <c r="H295" s="7"/>
      <c r="I295" s="7"/>
      <c r="J295" s="7"/>
      <c r="K295" s="7"/>
      <c r="L295" s="8"/>
      <c r="M295" s="4"/>
      <c r="N295" s="8"/>
      <c r="O295" s="8"/>
    </row>
    <row r="296" spans="7:15" x14ac:dyDescent="0.25">
      <c r="G296" s="3"/>
      <c r="H296" s="7"/>
      <c r="I296" s="7"/>
      <c r="J296" s="7"/>
      <c r="K296" s="7"/>
      <c r="L296" s="8"/>
      <c r="M296" s="4"/>
      <c r="N296" s="8"/>
      <c r="O296" s="8"/>
    </row>
    <row r="297" spans="7:15" x14ac:dyDescent="0.25">
      <c r="G297" s="3"/>
      <c r="H297" s="7"/>
      <c r="I297" s="7"/>
      <c r="J297" s="7"/>
      <c r="K297" s="7"/>
      <c r="L297" s="8"/>
      <c r="M297" s="4"/>
      <c r="N297" s="8"/>
      <c r="O297" s="8"/>
    </row>
    <row r="298" spans="7:15" x14ac:dyDescent="0.25">
      <c r="G298" s="3"/>
      <c r="H298" s="7"/>
      <c r="I298" s="7"/>
      <c r="J298" s="7"/>
      <c r="K298" s="7"/>
      <c r="L298" s="8"/>
      <c r="M298" s="4"/>
      <c r="N298" s="8"/>
      <c r="O298" s="8"/>
    </row>
    <row r="299" spans="7:15" x14ac:dyDescent="0.25">
      <c r="G299" s="3"/>
      <c r="H299" s="7"/>
      <c r="I299" s="7"/>
      <c r="J299" s="7"/>
      <c r="K299" s="7"/>
      <c r="L299" s="8"/>
      <c r="M299" s="4"/>
      <c r="N299" s="8"/>
      <c r="O299" s="8"/>
    </row>
    <row r="300" spans="7:15" x14ac:dyDescent="0.25">
      <c r="G300" s="3"/>
      <c r="H300" s="7"/>
      <c r="I300" s="7"/>
      <c r="J300" s="7"/>
      <c r="K300" s="7"/>
      <c r="L300" s="8"/>
      <c r="M300" s="4"/>
      <c r="N300" s="8"/>
      <c r="O300" s="8"/>
    </row>
    <row r="301" spans="7:15" x14ac:dyDescent="0.25">
      <c r="G301" s="3"/>
      <c r="H301" s="7"/>
      <c r="I301" s="7"/>
      <c r="J301" s="7"/>
      <c r="K301" s="7"/>
      <c r="L301" s="8"/>
      <c r="M301" s="4"/>
      <c r="N301" s="8"/>
      <c r="O301" s="8"/>
    </row>
    <row r="302" spans="7:15" x14ac:dyDescent="0.25">
      <c r="G302" s="3"/>
      <c r="H302" s="7"/>
      <c r="I302" s="7"/>
      <c r="J302" s="7"/>
      <c r="K302" s="7"/>
      <c r="L302" s="8"/>
      <c r="M302" s="4"/>
      <c r="N302" s="8"/>
      <c r="O302" s="8"/>
    </row>
    <row r="303" spans="7:15" x14ac:dyDescent="0.25">
      <c r="G303" s="3"/>
      <c r="H303" s="7"/>
      <c r="I303" s="7"/>
      <c r="J303" s="7"/>
      <c r="K303" s="7"/>
      <c r="L303" s="8"/>
      <c r="M303" s="4"/>
      <c r="N303" s="8"/>
      <c r="O303" s="8"/>
    </row>
    <row r="304" spans="7:15" x14ac:dyDescent="0.25">
      <c r="G304" s="3"/>
      <c r="H304" s="7"/>
      <c r="I304" s="7"/>
      <c r="J304" s="7"/>
      <c r="K304" s="7"/>
      <c r="L304" s="8"/>
      <c r="M304" s="4"/>
      <c r="N304" s="8"/>
      <c r="O304" s="8"/>
    </row>
    <row r="305" spans="7:15" x14ac:dyDescent="0.25">
      <c r="G305" s="3"/>
      <c r="H305" s="7"/>
      <c r="I305" s="7"/>
      <c r="J305" s="7"/>
      <c r="K305" s="7"/>
      <c r="L305" s="8"/>
      <c r="M305" s="4"/>
      <c r="N305" s="8"/>
      <c r="O305" s="8"/>
    </row>
    <row r="306" spans="7:15" x14ac:dyDescent="0.25">
      <c r="G306" s="3"/>
      <c r="H306" s="7"/>
      <c r="I306" s="7"/>
      <c r="J306" s="7"/>
      <c r="K306" s="7"/>
      <c r="L306" s="8"/>
      <c r="M306" s="4"/>
      <c r="N306" s="8"/>
      <c r="O306" s="8"/>
    </row>
    <row r="307" spans="7:15" x14ac:dyDescent="0.25">
      <c r="G307" s="3"/>
      <c r="H307" s="7"/>
      <c r="I307" s="7"/>
      <c r="J307" s="7"/>
      <c r="K307" s="7"/>
      <c r="L307" s="8"/>
      <c r="M307" s="4"/>
      <c r="N307" s="8"/>
      <c r="O307" s="8"/>
    </row>
    <row r="308" spans="7:15" x14ac:dyDescent="0.25">
      <c r="G308" s="3"/>
      <c r="H308" s="7"/>
      <c r="I308" s="7"/>
      <c r="J308" s="7"/>
      <c r="K308" s="7"/>
      <c r="L308" s="8"/>
      <c r="M308" s="4"/>
      <c r="N308" s="8"/>
      <c r="O308" s="8"/>
    </row>
    <row r="309" spans="7:15" x14ac:dyDescent="0.25">
      <c r="G309" s="3"/>
      <c r="H309" s="7"/>
      <c r="I309" s="7"/>
      <c r="J309" s="7"/>
      <c r="K309" s="7"/>
      <c r="L309" s="8"/>
      <c r="M309" s="4"/>
      <c r="N309" s="8"/>
      <c r="O309" s="8"/>
    </row>
    <row r="310" spans="7:15" x14ac:dyDescent="0.25">
      <c r="G310" s="3"/>
      <c r="H310" s="7"/>
      <c r="I310" s="7"/>
      <c r="J310" s="7"/>
      <c r="K310" s="7"/>
      <c r="L310" s="8"/>
      <c r="M310" s="4"/>
      <c r="N310" s="8"/>
      <c r="O310" s="8"/>
    </row>
    <row r="311" spans="7:15" x14ac:dyDescent="0.25">
      <c r="G311" s="3"/>
      <c r="H311" s="7"/>
      <c r="I311" s="7"/>
      <c r="J311" s="7"/>
      <c r="K311" s="7"/>
      <c r="L311" s="8"/>
      <c r="M311" s="4"/>
      <c r="N311" s="8"/>
      <c r="O311" s="8"/>
    </row>
    <row r="312" spans="7:15" x14ac:dyDescent="0.25">
      <c r="G312" s="3"/>
      <c r="H312" s="7"/>
      <c r="I312" s="7"/>
      <c r="J312" s="7"/>
      <c r="K312" s="7"/>
      <c r="L312" s="8"/>
      <c r="M312" s="4"/>
      <c r="N312" s="8"/>
      <c r="O312" s="8"/>
    </row>
    <row r="313" spans="7:15" x14ac:dyDescent="0.25">
      <c r="G313" s="3"/>
      <c r="H313" s="7"/>
      <c r="I313" s="7"/>
      <c r="J313" s="7"/>
      <c r="K313" s="7"/>
      <c r="L313" s="8"/>
      <c r="M313" s="4"/>
      <c r="N313" s="8"/>
      <c r="O313" s="8"/>
    </row>
    <row r="314" spans="7:15" x14ac:dyDescent="0.25">
      <c r="G314" s="3"/>
      <c r="H314" s="7"/>
      <c r="I314" s="7"/>
      <c r="J314" s="7"/>
      <c r="K314" s="7"/>
      <c r="L314" s="8"/>
      <c r="M314" s="4"/>
      <c r="N314" s="8"/>
      <c r="O314" s="8"/>
    </row>
    <row r="315" spans="7:15" x14ac:dyDescent="0.25">
      <c r="G315" s="3"/>
      <c r="H315" s="7"/>
      <c r="I315" s="7"/>
      <c r="J315" s="7"/>
      <c r="K315" s="7"/>
      <c r="L315" s="8"/>
      <c r="M315" s="4"/>
      <c r="N315" s="8"/>
      <c r="O315" s="8"/>
    </row>
    <row r="316" spans="7:15" x14ac:dyDescent="0.25">
      <c r="G316" s="3"/>
      <c r="H316" s="7"/>
      <c r="I316" s="7"/>
      <c r="J316" s="7"/>
      <c r="K316" s="7"/>
      <c r="L316" s="8"/>
      <c r="M316" s="4"/>
      <c r="N316" s="8"/>
      <c r="O316" s="8"/>
    </row>
    <row r="317" spans="7:15" x14ac:dyDescent="0.25">
      <c r="G317" s="3"/>
      <c r="H317" s="7"/>
      <c r="I317" s="7"/>
      <c r="J317" s="7"/>
      <c r="K317" s="7"/>
      <c r="L317" s="8"/>
      <c r="M317" s="4"/>
      <c r="N317" s="8"/>
      <c r="O317" s="8"/>
    </row>
    <row r="318" spans="7:15" x14ac:dyDescent="0.25">
      <c r="G318" s="3"/>
      <c r="H318" s="7"/>
      <c r="I318" s="7"/>
      <c r="J318" s="7"/>
      <c r="K318" s="7"/>
      <c r="L318" s="8"/>
      <c r="M318" s="4"/>
      <c r="N318" s="8"/>
      <c r="O318" s="8"/>
    </row>
    <row r="319" spans="7:15" x14ac:dyDescent="0.25">
      <c r="G319" s="3"/>
      <c r="H319" s="7"/>
      <c r="I319" s="7"/>
      <c r="J319" s="7"/>
      <c r="K319" s="7"/>
      <c r="L319" s="8"/>
      <c r="M319" s="4"/>
      <c r="N319" s="8"/>
      <c r="O319" s="8"/>
    </row>
    <row r="320" spans="7:15" x14ac:dyDescent="0.25">
      <c r="G320" s="3"/>
      <c r="H320" s="7"/>
      <c r="I320" s="7"/>
      <c r="J320" s="7"/>
      <c r="K320" s="7"/>
      <c r="L320" s="8"/>
      <c r="M320" s="4"/>
      <c r="N320" s="8"/>
      <c r="O320" s="8"/>
    </row>
    <row r="321" spans="7:15" x14ac:dyDescent="0.25">
      <c r="G321" s="3"/>
      <c r="H321" s="7"/>
      <c r="I321" s="7"/>
      <c r="J321" s="7"/>
      <c r="K321" s="7"/>
      <c r="L321" s="8"/>
      <c r="M321" s="4"/>
      <c r="N321" s="8"/>
      <c r="O321" s="8"/>
    </row>
    <row r="322" spans="7:15" x14ac:dyDescent="0.25">
      <c r="G322" s="3"/>
      <c r="H322" s="7"/>
      <c r="I322" s="7"/>
      <c r="J322" s="7"/>
      <c r="K322" s="7"/>
      <c r="L322" s="8"/>
      <c r="M322" s="4"/>
      <c r="N322" s="8"/>
      <c r="O322" s="8"/>
    </row>
    <row r="323" spans="7:15" x14ac:dyDescent="0.25">
      <c r="G323" s="3"/>
      <c r="H323" s="7"/>
      <c r="I323" s="7"/>
      <c r="J323" s="7"/>
      <c r="K323" s="7"/>
      <c r="L323" s="8"/>
      <c r="M323" s="4"/>
      <c r="N323" s="8"/>
      <c r="O323" s="8"/>
    </row>
    <row r="324" spans="7:15" x14ac:dyDescent="0.25">
      <c r="G324" s="3"/>
      <c r="H324" s="7"/>
      <c r="I324" s="7"/>
      <c r="J324" s="7"/>
      <c r="K324" s="7"/>
      <c r="L324" s="8"/>
      <c r="M324" s="4"/>
      <c r="N324" s="8"/>
      <c r="O324" s="8"/>
    </row>
    <row r="325" spans="7:15" x14ac:dyDescent="0.25">
      <c r="G325" s="3"/>
      <c r="H325" s="7"/>
      <c r="I325" s="7"/>
      <c r="J325" s="7"/>
      <c r="K325" s="7"/>
      <c r="L325" s="8"/>
      <c r="M325" s="4"/>
      <c r="N325" s="8"/>
      <c r="O325" s="8"/>
    </row>
    <row r="326" spans="7:15" x14ac:dyDescent="0.25">
      <c r="G326" s="3"/>
      <c r="H326" s="7"/>
      <c r="I326" s="7"/>
      <c r="J326" s="7"/>
      <c r="K326" s="7"/>
      <c r="L326" s="8"/>
      <c r="M326" s="4"/>
      <c r="N326" s="8"/>
      <c r="O326" s="8"/>
    </row>
    <row r="327" spans="7:15" x14ac:dyDescent="0.25">
      <c r="G327" s="3"/>
      <c r="H327" s="7"/>
      <c r="I327" s="7"/>
      <c r="J327" s="7"/>
      <c r="K327" s="7"/>
      <c r="L327" s="8"/>
      <c r="M327" s="4"/>
      <c r="N327" s="8"/>
      <c r="O327" s="8"/>
    </row>
    <row r="328" spans="7:15" x14ac:dyDescent="0.25">
      <c r="G328" s="3"/>
      <c r="H328" s="7"/>
      <c r="I328" s="7"/>
      <c r="J328" s="7"/>
      <c r="K328" s="7"/>
      <c r="L328" s="8"/>
      <c r="M328" s="4"/>
      <c r="N328" s="8"/>
      <c r="O328" s="8"/>
    </row>
    <row r="329" spans="7:15" x14ac:dyDescent="0.25">
      <c r="G329" s="3"/>
      <c r="H329" s="7"/>
      <c r="I329" s="7"/>
      <c r="J329" s="7"/>
      <c r="K329" s="7"/>
      <c r="L329" s="8"/>
      <c r="M329" s="4"/>
      <c r="N329" s="8"/>
      <c r="O329" s="8"/>
    </row>
    <row r="330" spans="7:15" x14ac:dyDescent="0.25">
      <c r="G330" s="3"/>
      <c r="H330" s="7"/>
      <c r="I330" s="7"/>
      <c r="J330" s="7"/>
      <c r="K330" s="7"/>
      <c r="L330" s="8"/>
      <c r="M330" s="4"/>
      <c r="N330" s="8"/>
      <c r="O330" s="8"/>
    </row>
    <row r="331" spans="7:15" x14ac:dyDescent="0.25">
      <c r="G331" s="3"/>
      <c r="H331" s="7"/>
      <c r="I331" s="7"/>
      <c r="J331" s="7"/>
      <c r="K331" s="7"/>
      <c r="L331" s="8"/>
      <c r="M331" s="4"/>
      <c r="N331" s="8"/>
      <c r="O331" s="8"/>
    </row>
    <row r="332" spans="7:15" x14ac:dyDescent="0.25">
      <c r="G332" s="3"/>
      <c r="H332" s="7"/>
      <c r="I332" s="7"/>
      <c r="J332" s="7"/>
      <c r="K332" s="7"/>
      <c r="L332" s="8"/>
      <c r="M332" s="4"/>
      <c r="N332" s="8"/>
      <c r="O332" s="8"/>
    </row>
    <row r="333" spans="7:15" x14ac:dyDescent="0.25">
      <c r="G333" s="3"/>
      <c r="H333" s="7"/>
      <c r="I333" s="7"/>
      <c r="J333" s="7"/>
      <c r="K333" s="7"/>
      <c r="L333" s="8"/>
      <c r="M333" s="4"/>
      <c r="N333" s="8"/>
      <c r="O333" s="8"/>
    </row>
    <row r="334" spans="7:15" x14ac:dyDescent="0.25">
      <c r="G334" s="3"/>
      <c r="H334" s="7"/>
      <c r="I334" s="7"/>
      <c r="J334" s="7"/>
      <c r="K334" s="7"/>
      <c r="L334" s="8"/>
      <c r="M334" s="4"/>
      <c r="N334" s="8"/>
      <c r="O334" s="8"/>
    </row>
    <row r="335" spans="7:15" x14ac:dyDescent="0.25">
      <c r="G335" s="3"/>
      <c r="H335" s="7"/>
      <c r="I335" s="7"/>
      <c r="J335" s="7"/>
      <c r="K335" s="7"/>
      <c r="L335" s="8"/>
      <c r="M335" s="4"/>
      <c r="N335" s="8"/>
      <c r="O335" s="8"/>
    </row>
    <row r="336" spans="7:15" x14ac:dyDescent="0.25">
      <c r="G336" s="3"/>
      <c r="H336" s="7"/>
      <c r="I336" s="7"/>
      <c r="J336" s="7"/>
      <c r="K336" s="7"/>
      <c r="L336" s="8"/>
      <c r="M336" s="4"/>
      <c r="N336" s="8"/>
      <c r="O336" s="8"/>
    </row>
    <row r="337" spans="7:15" x14ac:dyDescent="0.25">
      <c r="G337" s="3"/>
      <c r="H337" s="7"/>
      <c r="I337" s="7"/>
      <c r="J337" s="7"/>
      <c r="K337" s="7"/>
      <c r="L337" s="8"/>
      <c r="M337" s="4"/>
      <c r="N337" s="8"/>
      <c r="O337" s="8"/>
    </row>
    <row r="338" spans="7:15" x14ac:dyDescent="0.25">
      <c r="G338" s="3"/>
      <c r="H338" s="7"/>
      <c r="I338" s="7"/>
      <c r="J338" s="7"/>
      <c r="K338" s="7"/>
      <c r="L338" s="8"/>
      <c r="M338" s="4"/>
      <c r="N338" s="8"/>
      <c r="O338" s="8"/>
    </row>
    <row r="339" spans="7:15" x14ac:dyDescent="0.25">
      <c r="G339" s="3"/>
      <c r="H339" s="7"/>
      <c r="I339" s="7"/>
      <c r="J339" s="7"/>
      <c r="K339" s="7"/>
      <c r="L339" s="8"/>
      <c r="M339" s="4"/>
      <c r="N339" s="8"/>
      <c r="O339" s="8"/>
    </row>
    <row r="340" spans="7:15" x14ac:dyDescent="0.25">
      <c r="G340" s="3"/>
      <c r="H340" s="7"/>
      <c r="I340" s="7"/>
      <c r="J340" s="7"/>
      <c r="K340" s="7"/>
      <c r="L340" s="8"/>
      <c r="M340" s="4"/>
      <c r="N340" s="8"/>
      <c r="O340" s="8"/>
    </row>
    <row r="341" spans="7:15" x14ac:dyDescent="0.25">
      <c r="G341" s="3"/>
      <c r="H341" s="7"/>
      <c r="I341" s="7"/>
      <c r="J341" s="7"/>
      <c r="K341" s="7"/>
      <c r="L341" s="8"/>
      <c r="M341" s="4"/>
      <c r="N341" s="8"/>
      <c r="O341" s="8"/>
    </row>
    <row r="342" spans="7:15" x14ac:dyDescent="0.25">
      <c r="G342" s="3"/>
      <c r="H342" s="7"/>
      <c r="I342" s="7"/>
      <c r="J342" s="7"/>
      <c r="K342" s="7"/>
      <c r="L342" s="8"/>
      <c r="M342" s="4"/>
      <c r="N342" s="8"/>
      <c r="O342" s="8"/>
    </row>
    <row r="343" spans="7:15" x14ac:dyDescent="0.25">
      <c r="G343" s="3"/>
      <c r="H343" s="7"/>
      <c r="I343" s="7"/>
      <c r="J343" s="7"/>
      <c r="K343" s="7"/>
      <c r="L343" s="8"/>
      <c r="M343" s="4"/>
      <c r="N343" s="8"/>
      <c r="O343" s="8"/>
    </row>
    <row r="344" spans="7:15" x14ac:dyDescent="0.25">
      <c r="G344" s="3"/>
      <c r="H344" s="7"/>
      <c r="I344" s="7"/>
      <c r="J344" s="7"/>
      <c r="K344" s="7"/>
      <c r="L344" s="8"/>
      <c r="M344" s="4"/>
      <c r="N344" s="8"/>
      <c r="O344" s="8"/>
    </row>
    <row r="345" spans="7:15" x14ac:dyDescent="0.25">
      <c r="G345" s="3"/>
      <c r="H345" s="7"/>
      <c r="I345" s="7"/>
      <c r="J345" s="7"/>
      <c r="K345" s="7"/>
      <c r="L345" s="8"/>
      <c r="M345" s="4"/>
      <c r="N345" s="8"/>
      <c r="O345" s="8"/>
    </row>
    <row r="346" spans="7:15" x14ac:dyDescent="0.25">
      <c r="G346" s="3"/>
      <c r="H346" s="7"/>
      <c r="I346" s="7"/>
      <c r="J346" s="7"/>
      <c r="K346" s="7"/>
      <c r="L346" s="8"/>
      <c r="M346" s="4"/>
      <c r="N346" s="8"/>
      <c r="O346" s="8"/>
    </row>
    <row r="347" spans="7:15" x14ac:dyDescent="0.25">
      <c r="G347" s="3"/>
      <c r="H347" s="7"/>
      <c r="I347" s="7"/>
      <c r="J347" s="7"/>
      <c r="K347" s="7"/>
      <c r="L347" s="8"/>
      <c r="M347" s="4"/>
      <c r="N347" s="8"/>
      <c r="O347" s="8"/>
    </row>
    <row r="348" spans="7:15" x14ac:dyDescent="0.25">
      <c r="G348" s="3"/>
      <c r="H348" s="7"/>
      <c r="I348" s="7"/>
      <c r="J348" s="7"/>
      <c r="K348" s="7"/>
      <c r="L348" s="8"/>
      <c r="M348" s="4"/>
      <c r="N348" s="8"/>
      <c r="O348" s="8"/>
    </row>
    <row r="349" spans="7:15" x14ac:dyDescent="0.25">
      <c r="G349" s="3"/>
      <c r="H349" s="7"/>
      <c r="I349" s="7"/>
      <c r="J349" s="7"/>
      <c r="K349" s="7"/>
      <c r="L349" s="8"/>
      <c r="M349" s="4"/>
      <c r="N349" s="8"/>
      <c r="O349" s="8"/>
    </row>
    <row r="350" spans="7:15" x14ac:dyDescent="0.25">
      <c r="G350" s="3"/>
      <c r="H350" s="7"/>
      <c r="I350" s="7"/>
      <c r="J350" s="7"/>
      <c r="K350" s="7"/>
      <c r="L350" s="8"/>
      <c r="M350" s="4"/>
      <c r="N350" s="8"/>
      <c r="O350" s="8"/>
    </row>
    <row r="351" spans="7:15" x14ac:dyDescent="0.25">
      <c r="G351" s="3"/>
      <c r="H351" s="7"/>
      <c r="I351" s="7"/>
      <c r="J351" s="7"/>
      <c r="K351" s="7"/>
      <c r="L351" s="8"/>
      <c r="M351" s="4"/>
      <c r="N351" s="8"/>
      <c r="O351" s="8"/>
    </row>
    <row r="352" spans="7:15" x14ac:dyDescent="0.25">
      <c r="G352" s="3"/>
      <c r="H352" s="7"/>
      <c r="I352" s="7"/>
      <c r="J352" s="7"/>
      <c r="K352" s="7"/>
      <c r="L352" s="8"/>
      <c r="M352" s="4"/>
      <c r="N352" s="8"/>
      <c r="O352" s="8"/>
    </row>
    <row r="353" spans="7:15" x14ac:dyDescent="0.25">
      <c r="G353" s="3"/>
      <c r="H353" s="7"/>
      <c r="I353" s="7"/>
      <c r="J353" s="7"/>
      <c r="K353" s="7"/>
      <c r="L353" s="8"/>
      <c r="M353" s="4"/>
      <c r="N353" s="8"/>
      <c r="O353" s="8"/>
    </row>
    <row r="354" spans="7:15" x14ac:dyDescent="0.25">
      <c r="G354" s="3"/>
      <c r="H354" s="7"/>
      <c r="I354" s="7"/>
      <c r="J354" s="7"/>
      <c r="K354" s="7"/>
      <c r="L354" s="8"/>
      <c r="M354" s="4"/>
      <c r="N354" s="8"/>
      <c r="O354" s="8"/>
    </row>
    <row r="355" spans="7:15" x14ac:dyDescent="0.25">
      <c r="G355" s="3"/>
      <c r="H355" s="7"/>
      <c r="I355" s="7"/>
      <c r="J355" s="7"/>
      <c r="K355" s="7"/>
      <c r="L355" s="8"/>
      <c r="M355" s="4"/>
      <c r="N355" s="8"/>
      <c r="O355" s="8"/>
    </row>
    <row r="356" spans="7:15" x14ac:dyDescent="0.25">
      <c r="G356" s="3"/>
      <c r="H356" s="7"/>
      <c r="I356" s="7"/>
      <c r="J356" s="7"/>
      <c r="K356" s="7"/>
      <c r="L356" s="8"/>
      <c r="M356" s="4"/>
      <c r="N356" s="8"/>
      <c r="O356" s="8"/>
    </row>
    <row r="357" spans="7:15" x14ac:dyDescent="0.25">
      <c r="G357" s="3"/>
      <c r="H357" s="7"/>
      <c r="I357" s="7"/>
      <c r="J357" s="7"/>
      <c r="K357" s="7"/>
      <c r="L357" s="8"/>
      <c r="M357" s="4"/>
      <c r="N357" s="8"/>
      <c r="O357" s="8"/>
    </row>
    <row r="358" spans="7:15" x14ac:dyDescent="0.25">
      <c r="G358" s="3"/>
      <c r="H358" s="7"/>
      <c r="I358" s="7"/>
      <c r="J358" s="7"/>
      <c r="K358" s="7"/>
      <c r="L358" s="8"/>
      <c r="M358" s="4"/>
      <c r="N358" s="8"/>
      <c r="O358" s="8"/>
    </row>
    <row r="359" spans="7:15" x14ac:dyDescent="0.25">
      <c r="G359" s="3"/>
      <c r="H359" s="7"/>
      <c r="I359" s="7"/>
      <c r="J359" s="7"/>
      <c r="K359" s="7"/>
      <c r="L359" s="8"/>
      <c r="M359" s="4"/>
      <c r="N359" s="8"/>
      <c r="O359" s="8"/>
    </row>
    <row r="360" spans="7:15" x14ac:dyDescent="0.25">
      <c r="G360" s="3"/>
      <c r="H360" s="7"/>
      <c r="I360" s="7"/>
      <c r="J360" s="7"/>
      <c r="K360" s="7"/>
      <c r="L360" s="8"/>
      <c r="M360" s="4"/>
      <c r="N360" s="8"/>
      <c r="O360" s="8"/>
    </row>
    <row r="361" spans="7:15" x14ac:dyDescent="0.25">
      <c r="G361" s="3"/>
      <c r="H361" s="7"/>
      <c r="I361" s="7"/>
      <c r="J361" s="7"/>
      <c r="K361" s="7"/>
      <c r="L361" s="8"/>
      <c r="M361" s="4"/>
      <c r="N361" s="8"/>
      <c r="O361" s="8"/>
    </row>
    <row r="362" spans="7:15" x14ac:dyDescent="0.25">
      <c r="G362" s="3"/>
      <c r="H362" s="7"/>
      <c r="I362" s="7"/>
      <c r="J362" s="7"/>
      <c r="K362" s="7"/>
      <c r="L362" s="8"/>
      <c r="M362" s="4"/>
      <c r="N362" s="8"/>
      <c r="O362" s="8"/>
    </row>
    <row r="363" spans="7:15" x14ac:dyDescent="0.25">
      <c r="G363" s="3"/>
      <c r="H363" s="7"/>
      <c r="I363" s="7"/>
      <c r="J363" s="7"/>
      <c r="K363" s="7"/>
      <c r="L363" s="8"/>
      <c r="M363" s="4"/>
      <c r="N363" s="8"/>
      <c r="O363" s="8"/>
    </row>
    <row r="364" spans="7:15" x14ac:dyDescent="0.25">
      <c r="G364" s="3"/>
      <c r="H364" s="7"/>
      <c r="I364" s="7"/>
      <c r="J364" s="7"/>
      <c r="K364" s="7"/>
      <c r="L364" s="8"/>
      <c r="M364" s="4"/>
      <c r="N364" s="8"/>
      <c r="O364" s="8"/>
    </row>
    <row r="365" spans="7:15" x14ac:dyDescent="0.25">
      <c r="G365" s="3"/>
      <c r="H365" s="7"/>
      <c r="I365" s="7"/>
      <c r="J365" s="7"/>
      <c r="K365" s="7"/>
      <c r="L365" s="8"/>
      <c r="M365" s="4"/>
      <c r="N365" s="8"/>
      <c r="O365" s="8"/>
    </row>
    <row r="366" spans="7:15" x14ac:dyDescent="0.25">
      <c r="G366" s="3"/>
      <c r="H366" s="7"/>
      <c r="I366" s="7"/>
      <c r="J366" s="7"/>
      <c r="K366" s="7"/>
      <c r="L366" s="8"/>
      <c r="M366" s="4"/>
      <c r="N366" s="8"/>
      <c r="O366" s="8"/>
    </row>
    <row r="367" spans="7:15" x14ac:dyDescent="0.25">
      <c r="G367" s="3"/>
      <c r="H367" s="7"/>
      <c r="I367" s="7"/>
      <c r="J367" s="7"/>
      <c r="K367" s="7"/>
      <c r="L367" s="8"/>
      <c r="M367" s="4"/>
      <c r="N367" s="8"/>
      <c r="O367" s="8"/>
    </row>
    <row r="368" spans="7:15" x14ac:dyDescent="0.25">
      <c r="G368" s="3"/>
      <c r="H368" s="7"/>
      <c r="I368" s="7"/>
      <c r="J368" s="7"/>
      <c r="K368" s="7"/>
      <c r="L368" s="8"/>
      <c r="M368" s="4"/>
      <c r="N368" s="8"/>
      <c r="O368" s="8"/>
    </row>
    <row r="369" spans="7:15" x14ac:dyDescent="0.25">
      <c r="G369" s="3"/>
      <c r="H369" s="7"/>
      <c r="I369" s="7"/>
      <c r="J369" s="7"/>
      <c r="K369" s="7"/>
      <c r="L369" s="8"/>
      <c r="M369" s="4"/>
      <c r="N369" s="8"/>
      <c r="O369" s="8"/>
    </row>
    <row r="370" spans="7:15" x14ac:dyDescent="0.25">
      <c r="G370" s="3"/>
      <c r="H370" s="7"/>
      <c r="I370" s="7"/>
      <c r="J370" s="7"/>
      <c r="K370" s="7"/>
      <c r="L370" s="8"/>
      <c r="M370" s="4"/>
      <c r="N370" s="8"/>
      <c r="O370" s="8"/>
    </row>
    <row r="371" spans="7:15" x14ac:dyDescent="0.25">
      <c r="G371" s="3"/>
      <c r="H371" s="7"/>
      <c r="I371" s="7"/>
      <c r="J371" s="7"/>
      <c r="K371" s="7"/>
      <c r="L371" s="8"/>
      <c r="M371" s="4"/>
      <c r="N371" s="8"/>
      <c r="O371" s="8"/>
    </row>
    <row r="372" spans="7:15" x14ac:dyDescent="0.25">
      <c r="G372" s="3"/>
      <c r="H372" s="7"/>
      <c r="I372" s="7"/>
      <c r="J372" s="7"/>
      <c r="K372" s="7"/>
      <c r="L372" s="8"/>
      <c r="M372" s="4"/>
      <c r="N372" s="8"/>
      <c r="O372" s="8"/>
    </row>
    <row r="373" spans="7:15" x14ac:dyDescent="0.25">
      <c r="G373" s="3"/>
      <c r="H373" s="7"/>
      <c r="I373" s="7"/>
      <c r="J373" s="7"/>
      <c r="K373" s="7"/>
      <c r="L373" s="8"/>
      <c r="M373" s="4"/>
      <c r="N373" s="8"/>
      <c r="O373" s="8"/>
    </row>
    <row r="374" spans="7:15" x14ac:dyDescent="0.25">
      <c r="G374" s="3"/>
      <c r="H374" s="7"/>
      <c r="I374" s="7"/>
      <c r="J374" s="7"/>
      <c r="K374" s="7"/>
      <c r="L374" s="8"/>
      <c r="M374" s="4"/>
      <c r="N374" s="8"/>
      <c r="O374" s="8"/>
    </row>
    <row r="375" spans="7:15" x14ac:dyDescent="0.25">
      <c r="G375" s="3"/>
      <c r="H375" s="7"/>
      <c r="I375" s="7"/>
      <c r="J375" s="7"/>
      <c r="K375" s="7"/>
      <c r="L375" s="8"/>
      <c r="M375" s="4"/>
      <c r="N375" s="8"/>
      <c r="O375" s="8"/>
    </row>
    <row r="376" spans="7:15" x14ac:dyDescent="0.25">
      <c r="G376" s="3"/>
      <c r="H376" s="7"/>
      <c r="I376" s="7"/>
      <c r="J376" s="7"/>
      <c r="K376" s="7"/>
      <c r="L376" s="8"/>
      <c r="M376" s="4"/>
      <c r="N376" s="8"/>
      <c r="O376" s="8"/>
    </row>
    <row r="377" spans="7:15" x14ac:dyDescent="0.25">
      <c r="G377" s="3"/>
      <c r="H377" s="7"/>
      <c r="I377" s="7"/>
      <c r="J377" s="7"/>
      <c r="K377" s="7"/>
      <c r="L377" s="8"/>
      <c r="M377" s="4"/>
      <c r="N377" s="8"/>
      <c r="O377" s="8"/>
    </row>
    <row r="378" spans="7:15" x14ac:dyDescent="0.25">
      <c r="G378" s="3"/>
      <c r="H378" s="7"/>
      <c r="I378" s="7"/>
      <c r="J378" s="7"/>
      <c r="K378" s="7"/>
      <c r="L378" s="8"/>
      <c r="M378" s="4"/>
      <c r="N378" s="8"/>
      <c r="O378" s="8"/>
    </row>
    <row r="379" spans="7:15" x14ac:dyDescent="0.25">
      <c r="G379" s="3"/>
      <c r="H379" s="7"/>
      <c r="I379" s="7"/>
      <c r="J379" s="7"/>
      <c r="K379" s="7"/>
      <c r="L379" s="8"/>
      <c r="M379" s="4"/>
      <c r="N379" s="8"/>
      <c r="O379" s="8"/>
    </row>
    <row r="380" spans="7:15" x14ac:dyDescent="0.25">
      <c r="G380" s="3"/>
      <c r="H380" s="7"/>
      <c r="I380" s="7"/>
      <c r="J380" s="7"/>
      <c r="K380" s="7"/>
      <c r="L380" s="8"/>
      <c r="M380" s="4"/>
      <c r="N380" s="8"/>
      <c r="O380" s="8"/>
    </row>
    <row r="381" spans="7:15" x14ac:dyDescent="0.25">
      <c r="G381" s="3"/>
      <c r="H381" s="7"/>
      <c r="I381" s="7"/>
      <c r="J381" s="7"/>
      <c r="K381" s="7"/>
      <c r="L381" s="8"/>
      <c r="M381" s="4"/>
      <c r="N381" s="8"/>
      <c r="O381" s="8"/>
    </row>
    <row r="382" spans="7:15" x14ac:dyDescent="0.25">
      <c r="G382" s="3"/>
      <c r="H382" s="7"/>
      <c r="I382" s="7"/>
      <c r="J382" s="7"/>
      <c r="K382" s="7"/>
      <c r="L382" s="8"/>
      <c r="M382" s="4"/>
      <c r="N382" s="8"/>
      <c r="O382" s="8"/>
    </row>
    <row r="383" spans="7:15" x14ac:dyDescent="0.25">
      <c r="G383" s="3"/>
      <c r="H383" s="7"/>
      <c r="I383" s="7"/>
      <c r="J383" s="7"/>
      <c r="K383" s="7"/>
      <c r="L383" s="8"/>
      <c r="M383" s="4"/>
      <c r="N383" s="8"/>
      <c r="O383" s="8"/>
    </row>
    <row r="384" spans="7:15" x14ac:dyDescent="0.25">
      <c r="G384" s="3"/>
      <c r="H384" s="7"/>
      <c r="I384" s="7"/>
      <c r="J384" s="7"/>
      <c r="K384" s="7"/>
      <c r="L384" s="8"/>
      <c r="M384" s="4"/>
      <c r="N384" s="8"/>
      <c r="O384" s="8"/>
    </row>
    <row r="385" spans="7:15" x14ac:dyDescent="0.25">
      <c r="G385" s="3"/>
      <c r="H385" s="7"/>
      <c r="I385" s="7"/>
      <c r="J385" s="7"/>
      <c r="K385" s="7"/>
      <c r="L385" s="8"/>
      <c r="M385" s="4"/>
      <c r="N385" s="8"/>
      <c r="O385" s="8"/>
    </row>
    <row r="386" spans="7:15" x14ac:dyDescent="0.25">
      <c r="G386" s="3"/>
      <c r="H386" s="7"/>
      <c r="I386" s="7"/>
      <c r="J386" s="7"/>
      <c r="K386" s="7"/>
      <c r="L386" s="8"/>
      <c r="M386" s="4"/>
      <c r="N386" s="8"/>
      <c r="O386" s="8"/>
    </row>
    <row r="387" spans="7:15" x14ac:dyDescent="0.25">
      <c r="G387" s="3"/>
      <c r="H387" s="7"/>
      <c r="I387" s="7"/>
      <c r="J387" s="7"/>
      <c r="K387" s="7"/>
      <c r="L387" s="8"/>
      <c r="M387" s="4"/>
      <c r="N387" s="8"/>
      <c r="O387" s="8"/>
    </row>
    <row r="388" spans="7:15" x14ac:dyDescent="0.25">
      <c r="G388" s="3"/>
      <c r="H388" s="7"/>
      <c r="I388" s="7"/>
      <c r="J388" s="7"/>
      <c r="K388" s="7"/>
      <c r="L388" s="8"/>
      <c r="M388" s="4"/>
      <c r="N388" s="8"/>
      <c r="O388" s="8"/>
    </row>
    <row r="389" spans="7:15" x14ac:dyDescent="0.25">
      <c r="G389" s="3"/>
      <c r="H389" s="7"/>
      <c r="I389" s="7"/>
      <c r="J389" s="7"/>
      <c r="K389" s="7"/>
      <c r="L389" s="8"/>
      <c r="M389" s="4"/>
      <c r="N389" s="8"/>
      <c r="O389" s="8"/>
    </row>
    <row r="390" spans="7:15" x14ac:dyDescent="0.25">
      <c r="G390" s="3"/>
      <c r="H390" s="7"/>
      <c r="I390" s="7"/>
      <c r="J390" s="7"/>
      <c r="K390" s="7"/>
      <c r="L390" s="8"/>
      <c r="M390" s="4"/>
      <c r="N390" s="8"/>
      <c r="O390" s="8"/>
    </row>
    <row r="391" spans="7:15" x14ac:dyDescent="0.25">
      <c r="G391" s="3"/>
      <c r="H391" s="7"/>
      <c r="I391" s="7"/>
      <c r="J391" s="7"/>
      <c r="K391" s="7"/>
      <c r="L391" s="8"/>
      <c r="M391" s="4"/>
      <c r="N391" s="8"/>
      <c r="O391" s="8"/>
    </row>
    <row r="392" spans="7:15" x14ac:dyDescent="0.25">
      <c r="G392" s="3"/>
      <c r="H392" s="7"/>
      <c r="I392" s="7"/>
      <c r="J392" s="7"/>
      <c r="K392" s="7"/>
      <c r="L392" s="8"/>
      <c r="M392" s="4"/>
      <c r="N392" s="8"/>
      <c r="O392" s="8"/>
    </row>
    <row r="393" spans="7:15" x14ac:dyDescent="0.25">
      <c r="G393" s="3"/>
      <c r="H393" s="7"/>
      <c r="I393" s="7"/>
      <c r="J393" s="7"/>
      <c r="K393" s="7"/>
      <c r="L393" s="8"/>
      <c r="M393" s="4"/>
      <c r="N393" s="8"/>
      <c r="O393" s="8"/>
    </row>
    <row r="394" spans="7:15" x14ac:dyDescent="0.25">
      <c r="G394" s="3"/>
      <c r="H394" s="7"/>
      <c r="I394" s="7"/>
      <c r="J394" s="7"/>
      <c r="K394" s="7"/>
      <c r="L394" s="8"/>
      <c r="M394" s="4"/>
      <c r="N394" s="8"/>
      <c r="O394" s="8"/>
    </row>
    <row r="395" spans="7:15" x14ac:dyDescent="0.25">
      <c r="G395" s="3"/>
      <c r="H395" s="7"/>
      <c r="I395" s="7"/>
      <c r="J395" s="7"/>
      <c r="K395" s="7"/>
      <c r="L395" s="8"/>
      <c r="M395" s="4"/>
      <c r="N395" s="8"/>
      <c r="O395" s="8"/>
    </row>
    <row r="396" spans="7:15" x14ac:dyDescent="0.25">
      <c r="G396" s="3"/>
      <c r="H396" s="7"/>
      <c r="I396" s="7"/>
      <c r="J396" s="7"/>
      <c r="K396" s="7"/>
      <c r="L396" s="8"/>
      <c r="M396" s="4"/>
      <c r="N396" s="8"/>
      <c r="O396" s="8"/>
    </row>
    <row r="397" spans="7:15" x14ac:dyDescent="0.25">
      <c r="G397" s="3"/>
      <c r="H397" s="7"/>
      <c r="I397" s="7"/>
      <c r="J397" s="7"/>
      <c r="K397" s="7"/>
      <c r="L397" s="8"/>
      <c r="M397" s="4"/>
      <c r="N397" s="8"/>
      <c r="O397" s="8"/>
    </row>
    <row r="398" spans="7:15" x14ac:dyDescent="0.25">
      <c r="G398" s="3"/>
      <c r="H398" s="7"/>
      <c r="I398" s="7"/>
      <c r="J398" s="7"/>
      <c r="K398" s="7"/>
      <c r="L398" s="8"/>
      <c r="M398" s="4"/>
      <c r="N398" s="8"/>
      <c r="O398" s="8"/>
    </row>
    <row r="399" spans="7:15" x14ac:dyDescent="0.25">
      <c r="G399" s="3"/>
      <c r="H399" s="7"/>
      <c r="I399" s="7"/>
      <c r="J399" s="7"/>
      <c r="K399" s="7"/>
      <c r="L399" s="8"/>
      <c r="M399" s="4"/>
      <c r="N399" s="8"/>
      <c r="O399" s="8"/>
    </row>
    <row r="400" spans="7:15" x14ac:dyDescent="0.25">
      <c r="G400" s="3"/>
      <c r="H400" s="7"/>
      <c r="I400" s="7"/>
      <c r="J400" s="7"/>
      <c r="K400" s="7"/>
      <c r="L400" s="8"/>
      <c r="M400" s="4"/>
      <c r="N400" s="8"/>
      <c r="O400" s="8"/>
    </row>
    <row r="401" spans="7:15" x14ac:dyDescent="0.25">
      <c r="G401" s="3"/>
      <c r="H401" s="7"/>
      <c r="I401" s="7"/>
      <c r="J401" s="7"/>
      <c r="K401" s="7"/>
      <c r="L401" s="8"/>
      <c r="M401" s="4"/>
      <c r="N401" s="8"/>
      <c r="O401" s="8"/>
    </row>
    <row r="402" spans="7:15" x14ac:dyDescent="0.25">
      <c r="G402" s="3"/>
      <c r="H402" s="7"/>
      <c r="I402" s="7"/>
      <c r="J402" s="7"/>
      <c r="K402" s="7"/>
      <c r="L402" s="8"/>
      <c r="M402" s="4"/>
      <c r="N402" s="8"/>
      <c r="O402" s="8"/>
    </row>
    <row r="403" spans="7:15" x14ac:dyDescent="0.25">
      <c r="G403" s="3"/>
      <c r="H403" s="7"/>
      <c r="I403" s="7"/>
      <c r="J403" s="7"/>
      <c r="K403" s="7"/>
      <c r="L403" s="8"/>
      <c r="M403" s="4"/>
      <c r="N403" s="8"/>
      <c r="O403" s="8"/>
    </row>
    <row r="404" spans="7:15" x14ac:dyDescent="0.25">
      <c r="G404" s="3"/>
      <c r="H404" s="7"/>
      <c r="I404" s="7"/>
      <c r="J404" s="7"/>
      <c r="K404" s="7"/>
      <c r="L404" s="8"/>
      <c r="M404" s="4"/>
      <c r="N404" s="8"/>
      <c r="O404" s="8"/>
    </row>
    <row r="405" spans="7:15" x14ac:dyDescent="0.25">
      <c r="G405" s="3"/>
      <c r="H405" s="7"/>
      <c r="I405" s="7"/>
      <c r="J405" s="7"/>
      <c r="K405" s="7"/>
      <c r="L405" s="8"/>
      <c r="M405" s="4"/>
      <c r="N405" s="8"/>
      <c r="O405" s="8"/>
    </row>
    <row r="406" spans="7:15" x14ac:dyDescent="0.25">
      <c r="G406" s="3"/>
      <c r="H406" s="7"/>
      <c r="I406" s="7"/>
      <c r="J406" s="7"/>
      <c r="K406" s="7"/>
      <c r="L406" s="8"/>
      <c r="M406" s="4"/>
      <c r="N406" s="8"/>
      <c r="O406" s="8"/>
    </row>
    <row r="407" spans="7:15" x14ac:dyDescent="0.25">
      <c r="G407" s="3"/>
      <c r="H407" s="7"/>
      <c r="I407" s="7"/>
      <c r="J407" s="7"/>
      <c r="K407" s="7"/>
      <c r="L407" s="8"/>
      <c r="M407" s="4"/>
      <c r="N407" s="8"/>
      <c r="O407" s="8"/>
    </row>
    <row r="408" spans="7:15" x14ac:dyDescent="0.25">
      <c r="G408" s="3"/>
      <c r="H408" s="7"/>
      <c r="I408" s="7"/>
      <c r="J408" s="7"/>
      <c r="K408" s="7"/>
      <c r="L408" s="8"/>
      <c r="M408" s="4"/>
      <c r="N408" s="8"/>
      <c r="O408" s="8"/>
    </row>
    <row r="409" spans="7:15" x14ac:dyDescent="0.25">
      <c r="G409" s="3"/>
      <c r="H409" s="7"/>
      <c r="I409" s="7"/>
      <c r="J409" s="7"/>
      <c r="K409" s="7"/>
      <c r="L409" s="8"/>
      <c r="M409" s="4"/>
      <c r="N409" s="8"/>
      <c r="O409" s="8"/>
    </row>
    <row r="410" spans="7:15" x14ac:dyDescent="0.25">
      <c r="G410" s="3"/>
      <c r="H410" s="7"/>
      <c r="I410" s="7"/>
      <c r="J410" s="7"/>
      <c r="K410" s="7"/>
      <c r="L410" s="8"/>
      <c r="M410" s="4"/>
      <c r="N410" s="8"/>
      <c r="O410" s="8"/>
    </row>
    <row r="411" spans="7:15" x14ac:dyDescent="0.25">
      <c r="G411" s="3"/>
      <c r="H411" s="7"/>
      <c r="I411" s="7"/>
      <c r="J411" s="7"/>
      <c r="K411" s="7"/>
      <c r="L411" s="8"/>
      <c r="M411" s="4"/>
      <c r="N411" s="8"/>
      <c r="O411" s="8"/>
    </row>
    <row r="412" spans="7:15" x14ac:dyDescent="0.25">
      <c r="G412" s="3"/>
      <c r="H412" s="7"/>
      <c r="I412" s="7"/>
      <c r="J412" s="7"/>
      <c r="K412" s="7"/>
      <c r="L412" s="8"/>
      <c r="M412" s="4"/>
      <c r="N412" s="8"/>
      <c r="O412" s="8"/>
    </row>
    <row r="413" spans="7:15" x14ac:dyDescent="0.25">
      <c r="G413" s="3"/>
      <c r="H413" s="7"/>
      <c r="I413" s="7"/>
      <c r="J413" s="7"/>
      <c r="K413" s="7"/>
      <c r="L413" s="8"/>
      <c r="M413" s="4"/>
      <c r="N413" s="8"/>
      <c r="O413" s="8"/>
    </row>
    <row r="414" spans="7:15" x14ac:dyDescent="0.25">
      <c r="G414" s="3"/>
      <c r="H414" s="7"/>
      <c r="I414" s="7"/>
      <c r="J414" s="7"/>
      <c r="K414" s="7"/>
      <c r="L414" s="8"/>
      <c r="M414" s="4"/>
      <c r="N414" s="8"/>
      <c r="O414" s="8"/>
    </row>
    <row r="415" spans="7:15" x14ac:dyDescent="0.25">
      <c r="G415" s="3"/>
      <c r="H415" s="7"/>
      <c r="I415" s="7"/>
      <c r="J415" s="7"/>
      <c r="K415" s="7"/>
      <c r="L415" s="8"/>
      <c r="M415" s="4"/>
      <c r="N415" s="8"/>
      <c r="O415" s="8"/>
    </row>
    <row r="416" spans="7:15" x14ac:dyDescent="0.25">
      <c r="G416" s="3"/>
      <c r="H416" s="7"/>
      <c r="I416" s="7"/>
      <c r="J416" s="7"/>
      <c r="K416" s="7"/>
      <c r="L416" s="8"/>
      <c r="M416" s="4"/>
      <c r="N416" s="8"/>
      <c r="O416" s="8"/>
    </row>
    <row r="417" spans="7:15" x14ac:dyDescent="0.25">
      <c r="G417" s="3"/>
      <c r="H417" s="7"/>
      <c r="I417" s="7"/>
      <c r="J417" s="7"/>
      <c r="K417" s="7"/>
      <c r="L417" s="8"/>
      <c r="M417" s="4"/>
      <c r="N417" s="8"/>
      <c r="O417" s="8"/>
    </row>
    <row r="418" spans="7:15" x14ac:dyDescent="0.25">
      <c r="G418" s="3"/>
      <c r="H418" s="7"/>
      <c r="I418" s="7"/>
      <c r="J418" s="7"/>
      <c r="K418" s="7"/>
      <c r="L418" s="8"/>
      <c r="M418" s="4"/>
      <c r="N418" s="8"/>
      <c r="O418" s="8"/>
    </row>
    <row r="419" spans="7:15" x14ac:dyDescent="0.25">
      <c r="G419" s="3"/>
      <c r="H419" s="7"/>
      <c r="I419" s="7"/>
      <c r="J419" s="7"/>
      <c r="K419" s="7"/>
      <c r="L419" s="8"/>
      <c r="M419" s="4"/>
      <c r="N419" s="8"/>
      <c r="O419" s="8"/>
    </row>
    <row r="420" spans="7:15" x14ac:dyDescent="0.25">
      <c r="G420" s="3"/>
      <c r="H420" s="7"/>
      <c r="I420" s="7"/>
      <c r="J420" s="7"/>
      <c r="K420" s="7"/>
      <c r="L420" s="8"/>
      <c r="M420" s="4"/>
      <c r="N420" s="8"/>
      <c r="O420" s="8"/>
    </row>
    <row r="421" spans="7:15" x14ac:dyDescent="0.25">
      <c r="G421" s="3"/>
      <c r="H421" s="7"/>
      <c r="I421" s="7"/>
      <c r="J421" s="7"/>
      <c r="K421" s="7"/>
      <c r="L421" s="8"/>
      <c r="M421" s="4"/>
      <c r="N421" s="8"/>
      <c r="O421" s="8"/>
    </row>
    <row r="422" spans="7:15" x14ac:dyDescent="0.25">
      <c r="G422" s="3"/>
      <c r="H422" s="7"/>
      <c r="I422" s="7"/>
      <c r="J422" s="7"/>
      <c r="K422" s="7"/>
      <c r="L422" s="8"/>
      <c r="M422" s="4"/>
      <c r="N422" s="8"/>
      <c r="O422" s="8"/>
    </row>
    <row r="423" spans="7:15" x14ac:dyDescent="0.25">
      <c r="G423" s="3"/>
      <c r="H423" s="7"/>
      <c r="I423" s="7"/>
      <c r="J423" s="7"/>
      <c r="K423" s="7"/>
      <c r="L423" s="8"/>
      <c r="M423" s="4"/>
      <c r="N423" s="8"/>
      <c r="O423" s="8"/>
    </row>
    <row r="424" spans="7:15" x14ac:dyDescent="0.25">
      <c r="G424" s="3"/>
      <c r="H424" s="7"/>
      <c r="I424" s="7"/>
      <c r="J424" s="7"/>
      <c r="K424" s="7"/>
      <c r="L424" s="8"/>
      <c r="M424" s="4"/>
      <c r="N424" s="8"/>
      <c r="O424" s="8"/>
    </row>
    <row r="425" spans="7:15" x14ac:dyDescent="0.25">
      <c r="G425" s="3"/>
      <c r="H425" s="7"/>
      <c r="I425" s="7"/>
      <c r="J425" s="7"/>
      <c r="K425" s="7"/>
      <c r="L425" s="8"/>
      <c r="M425" s="4"/>
      <c r="N425" s="8"/>
      <c r="O425" s="8"/>
    </row>
    <row r="426" spans="7:15" x14ac:dyDescent="0.25">
      <c r="G426" s="3"/>
      <c r="H426" s="7"/>
      <c r="I426" s="7"/>
      <c r="J426" s="7"/>
      <c r="K426" s="7"/>
      <c r="L426" s="8"/>
      <c r="M426" s="4"/>
      <c r="N426" s="8"/>
      <c r="O426" s="8"/>
    </row>
    <row r="427" spans="7:15" x14ac:dyDescent="0.25">
      <c r="G427" s="3"/>
      <c r="H427" s="7"/>
      <c r="I427" s="7"/>
      <c r="J427" s="7"/>
      <c r="K427" s="7"/>
      <c r="L427" s="8"/>
      <c r="M427" s="4"/>
      <c r="N427" s="8"/>
      <c r="O427" s="8"/>
    </row>
    <row r="428" spans="7:15" x14ac:dyDescent="0.25">
      <c r="G428" s="3"/>
      <c r="H428" s="7"/>
      <c r="I428" s="7"/>
      <c r="J428" s="7"/>
      <c r="K428" s="7"/>
      <c r="L428" s="8"/>
      <c r="M428" s="4"/>
      <c r="N428" s="8"/>
      <c r="O428" s="8"/>
    </row>
    <row r="429" spans="7:15" x14ac:dyDescent="0.25">
      <c r="G429" s="3"/>
      <c r="H429" s="7"/>
      <c r="I429" s="7"/>
      <c r="J429" s="7"/>
      <c r="K429" s="7"/>
      <c r="L429" s="8"/>
      <c r="M429" s="4"/>
      <c r="N429" s="8"/>
      <c r="O429" s="8"/>
    </row>
    <row r="430" spans="7:15" x14ac:dyDescent="0.25">
      <c r="G430" s="3"/>
      <c r="H430" s="7"/>
      <c r="I430" s="7"/>
      <c r="J430" s="7"/>
      <c r="K430" s="7"/>
      <c r="L430" s="8"/>
      <c r="M430" s="4"/>
      <c r="N430" s="8"/>
      <c r="O430" s="8"/>
    </row>
    <row r="431" spans="7:15" x14ac:dyDescent="0.25">
      <c r="G431" s="3"/>
      <c r="H431" s="7"/>
      <c r="I431" s="7"/>
      <c r="J431" s="7"/>
      <c r="K431" s="7"/>
      <c r="L431" s="8"/>
      <c r="M431" s="4"/>
      <c r="N431" s="8"/>
      <c r="O431" s="8"/>
    </row>
    <row r="432" spans="7:15" x14ac:dyDescent="0.25">
      <c r="G432" s="3"/>
      <c r="H432" s="7"/>
      <c r="I432" s="7"/>
      <c r="J432" s="7"/>
      <c r="K432" s="7"/>
      <c r="L432" s="8"/>
      <c r="M432" s="4"/>
      <c r="N432" s="8"/>
      <c r="O432" s="8"/>
    </row>
    <row r="433" spans="7:15" x14ac:dyDescent="0.25">
      <c r="G433" s="3"/>
      <c r="H433" s="7"/>
      <c r="I433" s="7"/>
      <c r="J433" s="7"/>
      <c r="K433" s="7"/>
      <c r="L433" s="8"/>
      <c r="M433" s="4"/>
      <c r="N433" s="8"/>
      <c r="O433" s="8"/>
    </row>
    <row r="434" spans="7:15" x14ac:dyDescent="0.25">
      <c r="G434" s="3"/>
      <c r="H434" s="7"/>
      <c r="I434" s="7"/>
      <c r="J434" s="7"/>
      <c r="K434" s="7"/>
      <c r="L434" s="8"/>
      <c r="M434" s="4"/>
      <c r="N434" s="8"/>
      <c r="O434" s="8"/>
    </row>
    <row r="435" spans="7:15" x14ac:dyDescent="0.25">
      <c r="G435" s="3"/>
      <c r="H435" s="7"/>
      <c r="I435" s="7"/>
      <c r="J435" s="7"/>
      <c r="K435" s="7"/>
      <c r="L435" s="8"/>
      <c r="M435" s="4"/>
      <c r="N435" s="8"/>
      <c r="O435" s="8"/>
    </row>
    <row r="436" spans="7:15" x14ac:dyDescent="0.25">
      <c r="G436" s="3"/>
      <c r="H436" s="7"/>
      <c r="I436" s="7"/>
      <c r="J436" s="7"/>
      <c r="K436" s="7"/>
      <c r="L436" s="8"/>
      <c r="M436" s="4"/>
      <c r="N436" s="8"/>
      <c r="O436" s="8"/>
    </row>
    <row r="437" spans="7:15" x14ac:dyDescent="0.25">
      <c r="G437" s="3"/>
      <c r="H437" s="7"/>
      <c r="I437" s="7"/>
      <c r="J437" s="7"/>
      <c r="K437" s="7"/>
      <c r="L437" s="8"/>
      <c r="M437" s="4"/>
      <c r="N437" s="8"/>
      <c r="O437" s="8"/>
    </row>
    <row r="438" spans="7:15" x14ac:dyDescent="0.25">
      <c r="G438" s="3"/>
      <c r="H438" s="7"/>
      <c r="I438" s="7"/>
      <c r="J438" s="7"/>
      <c r="K438" s="7"/>
      <c r="L438" s="8"/>
      <c r="M438" s="4"/>
      <c r="N438" s="8"/>
      <c r="O438" s="8"/>
    </row>
    <row r="439" spans="7:15" x14ac:dyDescent="0.25">
      <c r="G439" s="3"/>
      <c r="H439" s="7"/>
      <c r="I439" s="7"/>
      <c r="J439" s="7"/>
      <c r="K439" s="7"/>
      <c r="L439" s="8"/>
      <c r="M439" s="4"/>
      <c r="N439" s="8"/>
      <c r="O439" s="8"/>
    </row>
    <row r="440" spans="7:15" x14ac:dyDescent="0.25">
      <c r="G440" s="3"/>
      <c r="H440" s="7"/>
      <c r="I440" s="7"/>
      <c r="J440" s="7"/>
      <c r="K440" s="7"/>
      <c r="L440" s="8"/>
      <c r="M440" s="4"/>
      <c r="N440" s="8"/>
      <c r="O440" s="8"/>
    </row>
    <row r="441" spans="7:15" x14ac:dyDescent="0.25">
      <c r="G441" s="3"/>
      <c r="H441" s="7"/>
      <c r="I441" s="7"/>
      <c r="J441" s="7"/>
      <c r="K441" s="7"/>
      <c r="L441" s="8"/>
      <c r="M441" s="4"/>
      <c r="N441" s="8"/>
      <c r="O441" s="8"/>
    </row>
    <row r="442" spans="7:15" x14ac:dyDescent="0.25">
      <c r="G442" s="3"/>
      <c r="H442" s="7"/>
      <c r="I442" s="7"/>
      <c r="J442" s="7"/>
      <c r="K442" s="7"/>
      <c r="L442" s="8"/>
      <c r="M442" s="4"/>
      <c r="N442" s="8"/>
      <c r="O442" s="8"/>
    </row>
    <row r="443" spans="7:15" x14ac:dyDescent="0.25">
      <c r="G443" s="3"/>
      <c r="H443" s="7"/>
      <c r="I443" s="7"/>
      <c r="J443" s="7"/>
      <c r="K443" s="7"/>
      <c r="L443" s="8"/>
      <c r="M443" s="4"/>
      <c r="N443" s="8"/>
      <c r="O443" s="8"/>
    </row>
    <row r="444" spans="7:15" x14ac:dyDescent="0.25">
      <c r="G444" s="3"/>
      <c r="H444" s="7"/>
      <c r="I444" s="7"/>
      <c r="J444" s="7"/>
      <c r="K444" s="7"/>
      <c r="L444" s="8"/>
      <c r="M444" s="4"/>
      <c r="N444" s="8"/>
      <c r="O444" s="8"/>
    </row>
    <row r="445" spans="7:15" x14ac:dyDescent="0.25">
      <c r="G445" s="3"/>
      <c r="H445" s="7"/>
      <c r="I445" s="7"/>
      <c r="J445" s="7"/>
      <c r="K445" s="7"/>
      <c r="L445" s="8"/>
      <c r="M445" s="4"/>
      <c r="N445" s="8"/>
      <c r="O445" s="8"/>
    </row>
    <row r="446" spans="7:15" x14ac:dyDescent="0.25">
      <c r="G446" s="3"/>
      <c r="H446" s="7"/>
      <c r="I446" s="7"/>
      <c r="J446" s="7"/>
      <c r="K446" s="7"/>
      <c r="L446" s="8"/>
      <c r="M446" s="4"/>
      <c r="N446" s="8"/>
      <c r="O446" s="8"/>
    </row>
    <row r="447" spans="7:15" x14ac:dyDescent="0.25">
      <c r="G447" s="3"/>
      <c r="H447" s="7"/>
      <c r="I447" s="7"/>
      <c r="J447" s="7"/>
      <c r="K447" s="7"/>
      <c r="L447" s="8"/>
      <c r="M447" s="4"/>
      <c r="N447" s="8"/>
      <c r="O447" s="8"/>
    </row>
    <row r="448" spans="7:15" x14ac:dyDescent="0.25">
      <c r="G448" s="3"/>
      <c r="H448" s="7"/>
      <c r="I448" s="7"/>
      <c r="J448" s="7"/>
      <c r="K448" s="7"/>
      <c r="L448" s="8"/>
      <c r="M448" s="4"/>
      <c r="N448" s="8"/>
      <c r="O448" s="8"/>
    </row>
    <row r="449" spans="7:15" x14ac:dyDescent="0.25">
      <c r="G449" s="3"/>
      <c r="H449" s="7"/>
      <c r="I449" s="7"/>
      <c r="J449" s="7"/>
      <c r="K449" s="7"/>
      <c r="L449" s="8"/>
      <c r="M449" s="4"/>
      <c r="N449" s="8"/>
      <c r="O449" s="8"/>
    </row>
    <row r="450" spans="7:15" x14ac:dyDescent="0.25">
      <c r="G450" s="3"/>
      <c r="H450" s="7"/>
      <c r="I450" s="7"/>
      <c r="J450" s="7"/>
      <c r="K450" s="7"/>
      <c r="L450" s="8"/>
      <c r="M450" s="4"/>
      <c r="N450" s="8"/>
      <c r="O450" s="8"/>
    </row>
    <row r="451" spans="7:15" x14ac:dyDescent="0.25">
      <c r="G451" s="3"/>
      <c r="H451" s="7"/>
      <c r="I451" s="7"/>
      <c r="J451" s="7"/>
      <c r="K451" s="7"/>
      <c r="L451" s="8"/>
      <c r="M451" s="4"/>
      <c r="N451" s="8"/>
      <c r="O451" s="8"/>
    </row>
    <row r="452" spans="7:15" x14ac:dyDescent="0.25">
      <c r="G452" s="3"/>
      <c r="H452" s="7"/>
      <c r="I452" s="7"/>
      <c r="J452" s="7"/>
      <c r="K452" s="7"/>
      <c r="L452" s="8"/>
      <c r="M452" s="4"/>
      <c r="N452" s="8"/>
      <c r="O452" s="8"/>
    </row>
    <row r="453" spans="7:15" x14ac:dyDescent="0.25">
      <c r="G453" s="3"/>
      <c r="H453" s="7"/>
      <c r="I453" s="7"/>
      <c r="J453" s="7"/>
      <c r="K453" s="7"/>
      <c r="L453" s="8"/>
      <c r="M453" s="4"/>
      <c r="N453" s="8"/>
      <c r="O453" s="8"/>
    </row>
    <row r="454" spans="7:15" x14ac:dyDescent="0.25">
      <c r="G454" s="3"/>
      <c r="H454" s="7"/>
      <c r="I454" s="7"/>
      <c r="J454" s="7"/>
      <c r="K454" s="7"/>
      <c r="L454" s="8"/>
      <c r="M454" s="4"/>
      <c r="N454" s="8"/>
      <c r="O454" s="8"/>
    </row>
    <row r="455" spans="7:15" x14ac:dyDescent="0.25">
      <c r="G455" s="3"/>
      <c r="H455" s="7"/>
      <c r="I455" s="7"/>
      <c r="J455" s="7"/>
      <c r="K455" s="7"/>
      <c r="L455" s="8"/>
      <c r="M455" s="4"/>
      <c r="N455" s="8"/>
      <c r="O455" s="8"/>
    </row>
    <row r="456" spans="7:15" x14ac:dyDescent="0.25">
      <c r="G456" s="3"/>
      <c r="H456" s="7"/>
      <c r="I456" s="7"/>
      <c r="J456" s="7"/>
      <c r="K456" s="7"/>
      <c r="L456" s="8"/>
      <c r="M456" s="4"/>
      <c r="N456" s="8"/>
      <c r="O456" s="8"/>
    </row>
    <row r="457" spans="7:15" x14ac:dyDescent="0.25">
      <c r="G457" s="3"/>
      <c r="H457" s="7"/>
      <c r="I457" s="7"/>
      <c r="J457" s="7"/>
      <c r="K457" s="7"/>
      <c r="L457" s="8"/>
      <c r="M457" s="4"/>
      <c r="N457" s="8"/>
      <c r="O457" s="8"/>
    </row>
    <row r="458" spans="7:15" x14ac:dyDescent="0.25">
      <c r="G458" s="3"/>
      <c r="H458" s="7"/>
      <c r="I458" s="7"/>
      <c r="J458" s="7"/>
      <c r="K458" s="7"/>
      <c r="L458" s="8"/>
      <c r="M458" s="4"/>
      <c r="N458" s="8"/>
      <c r="O458" s="8"/>
    </row>
    <row r="459" spans="7:15" x14ac:dyDescent="0.25">
      <c r="G459" s="3"/>
      <c r="H459" s="7"/>
      <c r="I459" s="7"/>
      <c r="J459" s="7"/>
      <c r="K459" s="7"/>
      <c r="L459" s="8"/>
      <c r="M459" s="4"/>
      <c r="N459" s="8"/>
      <c r="O459" s="8"/>
    </row>
    <row r="460" spans="7:15" x14ac:dyDescent="0.25">
      <c r="G460" s="3"/>
      <c r="H460" s="7"/>
      <c r="I460" s="7"/>
      <c r="J460" s="7"/>
      <c r="K460" s="7"/>
      <c r="L460" s="8"/>
      <c r="M460" s="4"/>
      <c r="N460" s="8"/>
      <c r="O460" s="8"/>
    </row>
    <row r="461" spans="7:15" x14ac:dyDescent="0.25">
      <c r="G461" s="3"/>
      <c r="H461" s="7"/>
      <c r="I461" s="7"/>
      <c r="J461" s="7"/>
      <c r="K461" s="7"/>
      <c r="L461" s="8"/>
      <c r="M461" s="4"/>
      <c r="N461" s="8"/>
      <c r="O461" s="8"/>
    </row>
    <row r="462" spans="7:15" x14ac:dyDescent="0.25">
      <c r="G462" s="3"/>
      <c r="H462" s="7"/>
      <c r="I462" s="7"/>
      <c r="J462" s="7"/>
      <c r="K462" s="7"/>
      <c r="L462" s="8"/>
      <c r="M462" s="4"/>
      <c r="N462" s="8"/>
      <c r="O462" s="8"/>
    </row>
    <row r="463" spans="7:15" x14ac:dyDescent="0.25">
      <c r="G463" s="3"/>
      <c r="H463" s="7"/>
      <c r="I463" s="7"/>
      <c r="J463" s="7"/>
      <c r="K463" s="7"/>
      <c r="L463" s="8"/>
      <c r="M463" s="4"/>
      <c r="N463" s="8"/>
      <c r="O463" s="8"/>
    </row>
    <row r="464" spans="7:15" x14ac:dyDescent="0.25">
      <c r="G464" s="3"/>
      <c r="H464" s="7"/>
      <c r="I464" s="7"/>
      <c r="J464" s="7"/>
      <c r="K464" s="7"/>
      <c r="L464" s="8"/>
      <c r="M464" s="4"/>
      <c r="N464" s="8"/>
      <c r="O464" s="8"/>
    </row>
    <row r="465" spans="7:15" x14ac:dyDescent="0.25">
      <c r="G465" s="3"/>
      <c r="H465" s="7"/>
      <c r="I465" s="7"/>
      <c r="J465" s="7"/>
      <c r="K465" s="7"/>
      <c r="L465" s="8"/>
      <c r="M465" s="4"/>
      <c r="N465" s="8"/>
      <c r="O465" s="8"/>
    </row>
    <row r="466" spans="7:15" x14ac:dyDescent="0.25">
      <c r="G466" s="3"/>
      <c r="H466" s="7"/>
      <c r="I466" s="7"/>
      <c r="J466" s="7"/>
      <c r="K466" s="7"/>
      <c r="L466" s="8"/>
      <c r="M466" s="4"/>
      <c r="N466" s="8"/>
      <c r="O466" s="8"/>
    </row>
    <row r="467" spans="7:15" x14ac:dyDescent="0.25">
      <c r="G467" s="3"/>
      <c r="H467" s="7"/>
      <c r="I467" s="7"/>
      <c r="J467" s="7"/>
      <c r="K467" s="7"/>
      <c r="L467" s="8"/>
      <c r="M467" s="4"/>
      <c r="N467" s="8"/>
      <c r="O467" s="8"/>
    </row>
    <row r="468" spans="7:15" x14ac:dyDescent="0.25">
      <c r="G468" s="3"/>
      <c r="H468" s="7"/>
      <c r="I468" s="7"/>
      <c r="J468" s="7"/>
      <c r="K468" s="7"/>
      <c r="L468" s="8"/>
      <c r="M468" s="4"/>
      <c r="N468" s="8"/>
      <c r="O468" s="8"/>
    </row>
    <row r="469" spans="7:15" x14ac:dyDescent="0.25">
      <c r="G469" s="3"/>
      <c r="H469" s="7"/>
      <c r="I469" s="7"/>
      <c r="J469" s="7"/>
      <c r="K469" s="7"/>
      <c r="L469" s="8"/>
      <c r="M469" s="4"/>
      <c r="N469" s="8"/>
      <c r="O469" s="8"/>
    </row>
    <row r="470" spans="7:15" x14ac:dyDescent="0.25">
      <c r="G470" s="3"/>
      <c r="H470" s="7"/>
      <c r="I470" s="7"/>
      <c r="J470" s="7"/>
      <c r="K470" s="7"/>
      <c r="L470" s="8"/>
      <c r="M470" s="4"/>
      <c r="N470" s="8"/>
      <c r="O470" s="8"/>
    </row>
    <row r="471" spans="7:15" x14ac:dyDescent="0.25">
      <c r="G471" s="3"/>
      <c r="H471" s="7"/>
      <c r="I471" s="7"/>
      <c r="J471" s="7"/>
      <c r="K471" s="7"/>
      <c r="L471" s="8"/>
      <c r="M471" s="4"/>
      <c r="N471" s="8"/>
      <c r="O471" s="8"/>
    </row>
    <row r="472" spans="7:15" x14ac:dyDescent="0.25">
      <c r="G472" s="3"/>
      <c r="H472" s="7"/>
      <c r="I472" s="7"/>
      <c r="J472" s="7"/>
      <c r="K472" s="7"/>
      <c r="L472" s="8"/>
      <c r="M472" s="4"/>
      <c r="N472" s="8"/>
      <c r="O472" s="8"/>
    </row>
    <row r="473" spans="7:15" x14ac:dyDescent="0.25">
      <c r="G473" s="3"/>
      <c r="H473" s="7"/>
      <c r="I473" s="7"/>
      <c r="J473" s="7"/>
      <c r="K473" s="7"/>
      <c r="L473" s="8"/>
      <c r="M473" s="4"/>
      <c r="N473" s="8"/>
      <c r="O473" s="8"/>
    </row>
    <row r="474" spans="7:15" x14ac:dyDescent="0.25">
      <c r="G474" s="3"/>
      <c r="H474" s="7"/>
      <c r="I474" s="7"/>
      <c r="J474" s="7"/>
      <c r="K474" s="7"/>
      <c r="L474" s="8"/>
      <c r="M474" s="4"/>
      <c r="N474" s="8"/>
      <c r="O474" s="8"/>
    </row>
    <row r="475" spans="7:15" x14ac:dyDescent="0.25">
      <c r="G475" s="3"/>
      <c r="H475" s="7"/>
      <c r="I475" s="7"/>
      <c r="J475" s="7"/>
      <c r="K475" s="7"/>
      <c r="L475" s="8"/>
      <c r="M475" s="4"/>
      <c r="N475" s="8"/>
      <c r="O475" s="8"/>
    </row>
    <row r="476" spans="7:15" x14ac:dyDescent="0.25">
      <c r="G476" s="3"/>
      <c r="H476" s="7"/>
      <c r="I476" s="7"/>
      <c r="J476" s="7"/>
      <c r="K476" s="7"/>
      <c r="L476" s="8"/>
      <c r="M476" s="4"/>
      <c r="N476" s="8"/>
      <c r="O476" s="8"/>
    </row>
    <row r="477" spans="7:15" x14ac:dyDescent="0.25">
      <c r="G477" s="3"/>
      <c r="H477" s="7"/>
      <c r="I477" s="7"/>
      <c r="J477" s="7"/>
      <c r="K477" s="7"/>
      <c r="L477" s="8"/>
      <c r="M477" s="4"/>
      <c r="N477" s="8"/>
      <c r="O477" s="8"/>
    </row>
    <row r="478" spans="7:15" x14ac:dyDescent="0.25">
      <c r="G478" s="3"/>
      <c r="H478" s="7"/>
      <c r="I478" s="7"/>
      <c r="J478" s="7"/>
      <c r="K478" s="7"/>
      <c r="L478" s="8"/>
      <c r="M478" s="4"/>
      <c r="N478" s="8"/>
      <c r="O478" s="8"/>
    </row>
    <row r="479" spans="7:15" x14ac:dyDescent="0.25">
      <c r="G479" s="3"/>
      <c r="H479" s="7"/>
      <c r="I479" s="7"/>
      <c r="J479" s="7"/>
      <c r="K479" s="7"/>
      <c r="L479" s="8"/>
      <c r="M479" s="4"/>
      <c r="N479" s="8"/>
      <c r="O479" s="8"/>
    </row>
    <row r="480" spans="7:15" x14ac:dyDescent="0.25">
      <c r="G480" s="3"/>
      <c r="H480" s="7"/>
      <c r="I480" s="7"/>
      <c r="J480" s="7"/>
      <c r="K480" s="7"/>
      <c r="L480" s="8"/>
      <c r="M480" s="4"/>
      <c r="N480" s="8"/>
      <c r="O480" s="8"/>
    </row>
    <row r="481" spans="7:15" x14ac:dyDescent="0.25">
      <c r="G481" s="3"/>
      <c r="H481" s="7"/>
      <c r="I481" s="7"/>
      <c r="J481" s="7"/>
      <c r="K481" s="7"/>
      <c r="L481" s="8"/>
      <c r="M481" s="4"/>
      <c r="N481" s="8"/>
      <c r="O481" s="8"/>
    </row>
    <row r="482" spans="7:15" x14ac:dyDescent="0.25">
      <c r="G482" s="3"/>
      <c r="H482" s="7"/>
      <c r="I482" s="7"/>
      <c r="J482" s="7"/>
      <c r="K482" s="7"/>
      <c r="L482" s="8"/>
      <c r="M482" s="4"/>
      <c r="N482" s="8"/>
      <c r="O482" s="8"/>
    </row>
    <row r="483" spans="7:15" x14ac:dyDescent="0.25">
      <c r="G483" s="3"/>
      <c r="H483" s="7"/>
      <c r="I483" s="7"/>
      <c r="J483" s="7"/>
      <c r="K483" s="7"/>
      <c r="L483" s="8"/>
      <c r="M483" s="4"/>
      <c r="N483" s="8"/>
      <c r="O483" s="8"/>
    </row>
    <row r="484" spans="7:15" x14ac:dyDescent="0.25">
      <c r="G484" s="3"/>
      <c r="H484" s="7"/>
      <c r="I484" s="7"/>
      <c r="J484" s="7"/>
      <c r="K484" s="7"/>
      <c r="L484" s="8"/>
      <c r="M484" s="4"/>
      <c r="N484" s="8"/>
      <c r="O484" s="8"/>
    </row>
    <row r="485" spans="7:15" x14ac:dyDescent="0.25">
      <c r="G485" s="3"/>
      <c r="H485" s="7"/>
      <c r="I485" s="7"/>
      <c r="J485" s="7"/>
      <c r="K485" s="7"/>
      <c r="L485" s="8"/>
      <c r="M485" s="4"/>
      <c r="N485" s="8"/>
      <c r="O485" s="8"/>
    </row>
    <row r="486" spans="7:15" x14ac:dyDescent="0.25">
      <c r="G486" s="3"/>
      <c r="H486" s="7"/>
      <c r="I486" s="7"/>
      <c r="J486" s="7"/>
      <c r="K486" s="7"/>
      <c r="L486" s="8"/>
      <c r="M486" s="4"/>
      <c r="N486" s="8"/>
      <c r="O486" s="8"/>
    </row>
    <row r="487" spans="7:15" x14ac:dyDescent="0.25">
      <c r="G487" s="3"/>
      <c r="H487" s="7"/>
      <c r="I487" s="7"/>
      <c r="J487" s="7"/>
      <c r="K487" s="7"/>
      <c r="L487" s="8"/>
      <c r="M487" s="4"/>
      <c r="N487" s="8"/>
      <c r="O487" s="8"/>
    </row>
    <row r="488" spans="7:15" x14ac:dyDescent="0.25">
      <c r="G488" s="3"/>
      <c r="H488" s="7"/>
      <c r="I488" s="7"/>
      <c r="J488" s="7"/>
      <c r="K488" s="7"/>
      <c r="L488" s="8"/>
      <c r="M488" s="4"/>
      <c r="N488" s="8"/>
      <c r="O488" s="8"/>
    </row>
    <row r="489" spans="7:15" x14ac:dyDescent="0.25">
      <c r="G489" s="3"/>
      <c r="H489" s="7"/>
      <c r="I489" s="7"/>
      <c r="J489" s="7"/>
      <c r="K489" s="7"/>
      <c r="L489" s="8"/>
      <c r="M489" s="4"/>
      <c r="N489" s="8"/>
      <c r="O489" s="8"/>
    </row>
    <row r="490" spans="7:15" x14ac:dyDescent="0.25">
      <c r="G490" s="3"/>
      <c r="H490" s="7"/>
      <c r="I490" s="7"/>
      <c r="J490" s="7"/>
      <c r="K490" s="7"/>
      <c r="L490" s="8"/>
      <c r="M490" s="4"/>
      <c r="N490" s="8"/>
      <c r="O490" s="8"/>
    </row>
    <row r="491" spans="7:15" x14ac:dyDescent="0.25">
      <c r="G491" s="3"/>
      <c r="H491" s="7"/>
      <c r="I491" s="7"/>
      <c r="J491" s="7"/>
      <c r="K491" s="7"/>
      <c r="L491" s="8"/>
      <c r="M491" s="4"/>
      <c r="N491" s="8"/>
      <c r="O491" s="8"/>
    </row>
    <row r="492" spans="7:15" x14ac:dyDescent="0.25">
      <c r="G492" s="3"/>
      <c r="H492" s="7"/>
      <c r="I492" s="7"/>
      <c r="J492" s="7"/>
      <c r="K492" s="7"/>
      <c r="L492" s="8"/>
      <c r="M492" s="4"/>
      <c r="N492" s="8"/>
      <c r="O492" s="8"/>
    </row>
    <row r="493" spans="7:15" x14ac:dyDescent="0.25">
      <c r="G493" s="3"/>
      <c r="H493" s="7"/>
      <c r="I493" s="7"/>
      <c r="J493" s="7"/>
      <c r="K493" s="7"/>
      <c r="L493" s="8"/>
      <c r="M493" s="4"/>
      <c r="N493" s="8"/>
      <c r="O493" s="8"/>
    </row>
    <row r="494" spans="7:15" x14ac:dyDescent="0.25">
      <c r="G494" s="3"/>
      <c r="H494" s="7"/>
      <c r="I494" s="7"/>
      <c r="J494" s="7"/>
      <c r="K494" s="7"/>
      <c r="L494" s="8"/>
      <c r="M494" s="4"/>
      <c r="N494" s="8"/>
      <c r="O494" s="8"/>
    </row>
    <row r="495" spans="7:15" x14ac:dyDescent="0.25">
      <c r="G495" s="3"/>
      <c r="H495" s="7"/>
      <c r="I495" s="7"/>
      <c r="J495" s="7"/>
      <c r="K495" s="7"/>
      <c r="L495" s="8"/>
      <c r="M495" s="4"/>
      <c r="N495" s="8"/>
      <c r="O495" s="8"/>
    </row>
    <row r="496" spans="7:15" x14ac:dyDescent="0.25">
      <c r="G496" s="3"/>
      <c r="H496" s="7"/>
      <c r="I496" s="7"/>
      <c r="J496" s="7"/>
      <c r="K496" s="7"/>
      <c r="L496" s="8"/>
      <c r="M496" s="4"/>
      <c r="N496" s="8"/>
      <c r="O496" s="8"/>
    </row>
    <row r="497" spans="7:15" x14ac:dyDescent="0.25">
      <c r="G497" s="3"/>
      <c r="H497" s="7"/>
      <c r="I497" s="7"/>
      <c r="J497" s="7"/>
      <c r="K497" s="7"/>
      <c r="L497" s="8"/>
      <c r="M497" s="4"/>
      <c r="N497" s="8"/>
      <c r="O497" s="8"/>
    </row>
    <row r="498" spans="7:15" x14ac:dyDescent="0.25">
      <c r="G498" s="3"/>
      <c r="H498" s="7"/>
      <c r="I498" s="7"/>
      <c r="J498" s="7"/>
      <c r="K498" s="7"/>
      <c r="L498" s="8"/>
      <c r="M498" s="4"/>
      <c r="N498" s="8"/>
      <c r="O498" s="8"/>
    </row>
    <row r="499" spans="7:15" x14ac:dyDescent="0.25">
      <c r="G499" s="3"/>
      <c r="H499" s="7"/>
      <c r="I499" s="7"/>
      <c r="J499" s="7"/>
      <c r="K499" s="7"/>
      <c r="L499" s="8"/>
      <c r="M499" s="4"/>
      <c r="N499" s="8"/>
      <c r="O499" s="8"/>
    </row>
    <row r="500" spans="7:15" x14ac:dyDescent="0.25">
      <c r="G500" s="3"/>
      <c r="H500" s="7"/>
      <c r="I500" s="7"/>
      <c r="J500" s="7"/>
      <c r="K500" s="7"/>
      <c r="L500" s="8"/>
      <c r="M500" s="4"/>
      <c r="N500" s="8"/>
      <c r="O500" s="8"/>
    </row>
    <row r="501" spans="7:15" x14ac:dyDescent="0.25">
      <c r="G501" s="3"/>
      <c r="H501" s="7"/>
      <c r="I501" s="7"/>
      <c r="J501" s="7"/>
      <c r="K501" s="7"/>
      <c r="L501" s="8"/>
      <c r="M501" s="4"/>
      <c r="N501" s="8"/>
      <c r="O501" s="8"/>
    </row>
    <row r="502" spans="7:15" x14ac:dyDescent="0.25">
      <c r="G502" s="3"/>
      <c r="H502" s="7"/>
      <c r="I502" s="7"/>
      <c r="J502" s="7"/>
      <c r="K502" s="7"/>
      <c r="L502" s="8"/>
      <c r="M502" s="4"/>
      <c r="N502" s="8"/>
      <c r="O502" s="8"/>
    </row>
    <row r="503" spans="7:15" x14ac:dyDescent="0.25">
      <c r="G503" s="3"/>
      <c r="H503" s="7"/>
      <c r="I503" s="7"/>
      <c r="J503" s="7"/>
      <c r="K503" s="7"/>
      <c r="L503" s="8"/>
      <c r="M503" s="4"/>
      <c r="N503" s="8"/>
      <c r="O50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Results</vt:lpstr>
      <vt:lpstr> 59430000601 (FT82-43)</vt:lpstr>
      <vt:lpstr> 59430000601 (FT82-43) B2B</vt:lpstr>
      <vt:lpstr>59430000601 + 5943001101 B2B</vt:lpstr>
      <vt:lpstr>59430000601 + 5943001101</vt:lpstr>
      <vt:lpstr>5943000501 (FT82-43 „double“)</vt:lpstr>
      <vt:lpstr>2643625002</vt:lpstr>
      <vt:lpstr>5943001001 (FT114-43)</vt:lpstr>
      <vt:lpstr>5943001001 + 2643665902</vt:lpstr>
      <vt:lpstr>FT140-43</vt:lpstr>
      <vt:lpstr>2643803802 (FT240-43)</vt:lpstr>
      <vt:lpstr>2643251002</vt:lpstr>
      <vt:lpstr>LoadResistor 2400 Ohm LossCalib</vt:lpstr>
      <vt:lpstr>LoadResistor 2800 Ohm LossCalib</vt:lpstr>
      <vt:lpstr>' 59430000601 (FT82-43)'!_20230613231404</vt:lpstr>
      <vt:lpstr>' 59430000601 (FT82-43) B2B'!_20230613231404</vt:lpstr>
      <vt:lpstr>'2643251002'!_20230613231404</vt:lpstr>
      <vt:lpstr>'2643625002'!_20230613231404</vt:lpstr>
      <vt:lpstr>'2643803802 (FT240-43)'!_20230613231404</vt:lpstr>
      <vt:lpstr>'59430000601 + 5943001101'!_20230613231404</vt:lpstr>
      <vt:lpstr>'59430000601 + 5943001101 B2B'!_20230613231404</vt:lpstr>
      <vt:lpstr>'5943000501 (FT82-43 „double“)'!_20230613231404</vt:lpstr>
      <vt:lpstr>'5943001001 (FT114-43)'!_20230613231404</vt:lpstr>
      <vt:lpstr>'5943001001 + 2643665902'!_20230613231404</vt:lpstr>
      <vt:lpstr>'FT140-43'!_20230613231404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Liebhaeuser Jan</dc:creator>
  <cp:lastModifiedBy>Liebhaeuser Jan</cp:lastModifiedBy>
  <dcterms:created xsi:type="dcterms:W3CDTF">2023-06-13T22:48:42Z</dcterms:created>
  <dcterms:modified xsi:type="dcterms:W3CDTF">2023-06-20T12:59:41Z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2023-06-13T21:23:56Z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e72662f6-a633-4e43-b1fe-dd483d806f56</vt:lpwstr>
  </property>
  <property fmtid="{D5CDD505-2E9C-101B-9397-08002B2CF9AE}" pid="8" name="MSIP_Label_19540963-e559-4020-8a90-fe8a502c2801_ContentBits">
    <vt:lpwstr>0</vt:lpwstr>
  </property>
</Properties>
</file>