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24226"/>
  <mc:AlternateContent xmlns:mc="http://schemas.openxmlformats.org/markup-compatibility/2006">
    <mc:Choice Requires="x15">
      <x15ac:absPath xmlns:x15ac="http://schemas.microsoft.com/office/spreadsheetml/2010/11/ac" url="C:\Users\Josh\Google Drive\DEP\COVID-19\WCS Reports\2019 Reports Analysis\"/>
    </mc:Choice>
  </mc:AlternateContent>
  <xr:revisionPtr revIDLastSave="0" documentId="13_ncr:1_{187D9E53-ABCC-4ACD-9C2D-9109A95AA2A1}" xr6:coauthVersionLast="45" xr6:coauthVersionMax="45" xr10:uidLastSave="{00000000-0000-0000-0000-000000000000}"/>
  <bookViews>
    <workbookView xWindow="990" yWindow="3420" windowWidth="24945" windowHeight="16335" tabRatio="939" xr2:uid="{00000000-000D-0000-FFFF-FFFF00000000}"/>
  </bookViews>
  <sheets>
    <sheet name="Documentation" sheetId="1" r:id="rId1"/>
    <sheet name="2010 Primary Categories" sheetId="2" r:id="rId2"/>
    <sheet name="2010 Detailed Categories" sheetId="3" r:id="rId3"/>
    <sheet name="2013 Primary Categories" sheetId="8" r:id="rId4"/>
    <sheet name="2013 Detailed Categories" sheetId="9" r:id="rId5"/>
    <sheet name="2016 Primary Categories" sheetId="11" r:id="rId6"/>
    <sheet name="2016 Detailed Categories" sheetId="12" r:id="rId7"/>
    <sheet name="2019 Primary Categories" sheetId="14" r:id="rId8"/>
    <sheet name="2019 Detailed Categories" sheetId="13" r:id="rId9"/>
  </sheets>
  <definedNames>
    <definedName name="_WTA10">'2010 Detailed Categories'!$A:$I</definedName>
    <definedName name="_WTA13">'2013 Detailed Categories'!$A:$I</definedName>
    <definedName name="_WTA16">'2016 Detailed Categories'!$A:$I</definedName>
    <definedName name="_WTA19">'2019 Detailed Categories'!$A:$I</definedName>
    <definedName name="perCOMB">Documentation!$B$15:$J$18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1" i="1" l="1"/>
  <c r="D18" i="1" s="1"/>
  <c r="J10" i="1"/>
  <c r="J9" i="1"/>
  <c r="E16" i="1"/>
  <c r="C2" i="2"/>
  <c r="D2" i="2"/>
  <c r="E2" i="2"/>
  <c r="F2" i="2"/>
  <c r="G2" i="2"/>
  <c r="C3" i="2"/>
  <c r="D3" i="2"/>
  <c r="E3" i="2"/>
  <c r="E11" i="2" s="1"/>
  <c r="F3" i="2"/>
  <c r="G3" i="2"/>
  <c r="C4" i="2"/>
  <c r="D4" i="2"/>
  <c r="E4" i="2"/>
  <c r="F4" i="2"/>
  <c r="G4" i="2"/>
  <c r="C5" i="2"/>
  <c r="D5" i="2"/>
  <c r="E5" i="2"/>
  <c r="F5" i="2"/>
  <c r="G5" i="2"/>
  <c r="C6" i="2"/>
  <c r="D6" i="2"/>
  <c r="E6" i="2"/>
  <c r="F6" i="2"/>
  <c r="H6" i="2"/>
  <c r="G6" i="2"/>
  <c r="C7" i="2"/>
  <c r="D7" i="2"/>
  <c r="E7" i="2"/>
  <c r="F7" i="2"/>
  <c r="G7" i="2"/>
  <c r="C8" i="2"/>
  <c r="D8" i="2"/>
  <c r="E8" i="2"/>
  <c r="F8" i="2"/>
  <c r="G8" i="2"/>
  <c r="C9" i="2"/>
  <c r="D9" i="2"/>
  <c r="E9" i="2"/>
  <c r="F9" i="2"/>
  <c r="G9" i="2"/>
  <c r="C10" i="2"/>
  <c r="D10" i="2"/>
  <c r="E10" i="2"/>
  <c r="F10" i="2"/>
  <c r="F11" i="2" s="1"/>
  <c r="G10" i="2"/>
  <c r="B2" i="2"/>
  <c r="B3" i="2"/>
  <c r="H3" i="2" s="1"/>
  <c r="B4" i="2"/>
  <c r="H4" i="2" s="1"/>
  <c r="B5" i="2"/>
  <c r="B6" i="2"/>
  <c r="B7" i="2"/>
  <c r="B8" i="2"/>
  <c r="B9" i="2"/>
  <c r="B10" i="2"/>
  <c r="B2" i="8"/>
  <c r="B3" i="8"/>
  <c r="B4" i="8"/>
  <c r="B5" i="8"/>
  <c r="B6" i="8"/>
  <c r="B7" i="8"/>
  <c r="B8" i="8"/>
  <c r="B9" i="8"/>
  <c r="B10" i="8"/>
  <c r="C8" i="8"/>
  <c r="D8" i="8"/>
  <c r="E8" i="8"/>
  <c r="F8" i="8"/>
  <c r="G8" i="8"/>
  <c r="C10" i="8"/>
  <c r="D10" i="8"/>
  <c r="E10" i="8"/>
  <c r="F10" i="8"/>
  <c r="G10" i="8"/>
  <c r="C2" i="8"/>
  <c r="D2" i="8"/>
  <c r="E2" i="8"/>
  <c r="F2" i="8"/>
  <c r="G2" i="8"/>
  <c r="C3" i="8"/>
  <c r="D3" i="8"/>
  <c r="E3" i="8"/>
  <c r="F3" i="8"/>
  <c r="G3" i="8"/>
  <c r="C4" i="8"/>
  <c r="D4" i="8"/>
  <c r="E4" i="8"/>
  <c r="F4" i="8"/>
  <c r="G4" i="8"/>
  <c r="C5" i="8"/>
  <c r="D5" i="8"/>
  <c r="E5" i="8"/>
  <c r="F5" i="8"/>
  <c r="G5" i="8"/>
  <c r="C6" i="8"/>
  <c r="D6" i="8"/>
  <c r="E6" i="8"/>
  <c r="F6" i="8"/>
  <c r="G6" i="8"/>
  <c r="C7" i="8"/>
  <c r="D7" i="8"/>
  <c r="E7" i="8"/>
  <c r="F7" i="8"/>
  <c r="G7" i="8"/>
  <c r="C9" i="8"/>
  <c r="D9" i="8"/>
  <c r="E9" i="8"/>
  <c r="F9" i="8"/>
  <c r="G9" i="8"/>
  <c r="H4" i="9"/>
  <c r="H5" i="9"/>
  <c r="H6" i="9"/>
  <c r="H7" i="9"/>
  <c r="H8" i="9"/>
  <c r="H9" i="9"/>
  <c r="H10" i="9"/>
  <c r="H12" i="9"/>
  <c r="H13" i="9"/>
  <c r="H14" i="9"/>
  <c r="H15" i="9"/>
  <c r="H16" i="9"/>
  <c r="H17" i="9"/>
  <c r="H18" i="9"/>
  <c r="H19" i="9"/>
  <c r="H20" i="9"/>
  <c r="H21" i="9"/>
  <c r="H22" i="9"/>
  <c r="H23" i="9"/>
  <c r="H24" i="9"/>
  <c r="H26" i="9"/>
  <c r="H27" i="9"/>
  <c r="H28" i="9"/>
  <c r="H29" i="9"/>
  <c r="H30" i="9"/>
  <c r="H31" i="9"/>
  <c r="H32" i="9"/>
  <c r="H34" i="9"/>
  <c r="H35" i="9"/>
  <c r="H36" i="9"/>
  <c r="H37" i="9"/>
  <c r="H39" i="9"/>
  <c r="H40" i="9"/>
  <c r="H41" i="9"/>
  <c r="H42" i="9"/>
  <c r="H43" i="9"/>
  <c r="H45" i="9"/>
  <c r="H46" i="9"/>
  <c r="H47" i="9"/>
  <c r="H48" i="9"/>
  <c r="H49" i="9"/>
  <c r="H50" i="9"/>
  <c r="H51" i="9"/>
  <c r="H52" i="9"/>
  <c r="H54" i="9"/>
  <c r="H55" i="9"/>
  <c r="H56" i="9"/>
  <c r="H57" i="9"/>
  <c r="H58" i="9"/>
  <c r="H59" i="9"/>
  <c r="H60" i="9"/>
  <c r="H61" i="9"/>
  <c r="H62" i="9"/>
  <c r="H64" i="9"/>
  <c r="H65" i="9"/>
  <c r="H66" i="9"/>
  <c r="H68" i="9"/>
  <c r="H69" i="9"/>
  <c r="H70" i="9"/>
  <c r="H71" i="9"/>
  <c r="H72" i="9"/>
  <c r="H4" i="12"/>
  <c r="H5" i="12"/>
  <c r="H6" i="12"/>
  <c r="H7" i="12"/>
  <c r="H8" i="12"/>
  <c r="H9" i="12"/>
  <c r="H10" i="12"/>
  <c r="H12" i="12"/>
  <c r="H13" i="12"/>
  <c r="H14" i="12"/>
  <c r="H15" i="12"/>
  <c r="H16" i="12"/>
  <c r="H17" i="12"/>
  <c r="H18" i="12"/>
  <c r="H19" i="12"/>
  <c r="H20" i="12"/>
  <c r="H21" i="12"/>
  <c r="H22" i="12"/>
  <c r="H23" i="12"/>
  <c r="H24" i="12"/>
  <c r="H26" i="12"/>
  <c r="H27" i="12"/>
  <c r="H28" i="12"/>
  <c r="H29" i="12"/>
  <c r="H30" i="12"/>
  <c r="H31" i="12"/>
  <c r="H32" i="12"/>
  <c r="H34" i="12"/>
  <c r="H35" i="12"/>
  <c r="H36" i="12"/>
  <c r="H37" i="12"/>
  <c r="H39" i="12"/>
  <c r="H40" i="12"/>
  <c r="H41" i="12"/>
  <c r="H42" i="12"/>
  <c r="H43" i="12"/>
  <c r="H45" i="12"/>
  <c r="H46" i="12"/>
  <c r="H47" i="12"/>
  <c r="H48" i="12"/>
  <c r="H49" i="12"/>
  <c r="H50" i="12"/>
  <c r="H51" i="12"/>
  <c r="H52" i="12"/>
  <c r="H54" i="12"/>
  <c r="H55" i="12"/>
  <c r="H56" i="12"/>
  <c r="H57" i="12"/>
  <c r="H58" i="12"/>
  <c r="H59" i="12"/>
  <c r="H60" i="12"/>
  <c r="H61" i="12"/>
  <c r="H63" i="12"/>
  <c r="H64" i="12"/>
  <c r="H65" i="12"/>
  <c r="H67" i="12"/>
  <c r="H68" i="12"/>
  <c r="H69" i="12"/>
  <c r="H70" i="12"/>
  <c r="H71" i="12"/>
  <c r="H72" i="12"/>
  <c r="H3" i="12"/>
  <c r="H73" i="12" s="1"/>
  <c r="C2" i="11"/>
  <c r="D2" i="11"/>
  <c r="E2" i="11"/>
  <c r="H2" i="11" s="1"/>
  <c r="F2" i="11"/>
  <c r="G2" i="11"/>
  <c r="C3" i="11"/>
  <c r="D3" i="11"/>
  <c r="H3" i="11" s="1"/>
  <c r="E3" i="11"/>
  <c r="F3" i="11"/>
  <c r="G3" i="11"/>
  <c r="C4" i="11"/>
  <c r="C11" i="11" s="1"/>
  <c r="D4" i="11"/>
  <c r="E4" i="11"/>
  <c r="F4" i="11"/>
  <c r="G4" i="11"/>
  <c r="C5" i="11"/>
  <c r="D5" i="11"/>
  <c r="E5" i="11"/>
  <c r="F5" i="11"/>
  <c r="G5" i="11"/>
  <c r="C6" i="11"/>
  <c r="D6" i="11"/>
  <c r="E6" i="11"/>
  <c r="H6" i="11" s="1"/>
  <c r="F6" i="11"/>
  <c r="G6" i="11"/>
  <c r="C7" i="11"/>
  <c r="D7" i="11"/>
  <c r="H7" i="11" s="1"/>
  <c r="E7" i="11"/>
  <c r="F7" i="11"/>
  <c r="G7" i="11"/>
  <c r="C8" i="11"/>
  <c r="D8" i="11"/>
  <c r="E8" i="11"/>
  <c r="F8" i="11"/>
  <c r="G8" i="11"/>
  <c r="C9" i="11"/>
  <c r="D9" i="11"/>
  <c r="E9" i="11"/>
  <c r="F9" i="11"/>
  <c r="G9" i="11"/>
  <c r="C10" i="11"/>
  <c r="D10" i="11"/>
  <c r="E10" i="11"/>
  <c r="H10" i="11" s="1"/>
  <c r="F10" i="11"/>
  <c r="G10" i="11"/>
  <c r="B10" i="11"/>
  <c r="B9" i="11"/>
  <c r="H9" i="11" s="1"/>
  <c r="B8" i="11"/>
  <c r="H8" i="11" s="1"/>
  <c r="B7" i="11"/>
  <c r="B6" i="11"/>
  <c r="B5" i="11"/>
  <c r="H5" i="11" s="1"/>
  <c r="B4" i="11"/>
  <c r="B3" i="11"/>
  <c r="B2" i="11"/>
  <c r="H4" i="13"/>
  <c r="H5" i="13"/>
  <c r="H6" i="13"/>
  <c r="H7" i="13"/>
  <c r="H8" i="13"/>
  <c r="H9" i="13"/>
  <c r="H10" i="13"/>
  <c r="H12" i="13"/>
  <c r="H13" i="13"/>
  <c r="H14" i="13"/>
  <c r="H15" i="13"/>
  <c r="H16" i="13"/>
  <c r="H17" i="13"/>
  <c r="H18" i="13"/>
  <c r="H19" i="13"/>
  <c r="H20" i="13"/>
  <c r="H21" i="13"/>
  <c r="H22" i="13"/>
  <c r="H23" i="13"/>
  <c r="H24" i="13"/>
  <c r="H26" i="13"/>
  <c r="H27" i="13"/>
  <c r="H28" i="13"/>
  <c r="H29" i="13"/>
  <c r="H30" i="13"/>
  <c r="H31" i="13"/>
  <c r="H32" i="13"/>
  <c r="H34" i="13"/>
  <c r="H35" i="13"/>
  <c r="H36" i="13"/>
  <c r="H37" i="13"/>
  <c r="H39" i="13"/>
  <c r="H40" i="13"/>
  <c r="H41" i="13"/>
  <c r="H42" i="13"/>
  <c r="H43" i="13"/>
  <c r="H45" i="13"/>
  <c r="H46" i="13"/>
  <c r="H47" i="13"/>
  <c r="H48" i="13"/>
  <c r="H49" i="13"/>
  <c r="H50" i="13"/>
  <c r="H51" i="13"/>
  <c r="H52" i="13"/>
  <c r="H54" i="13"/>
  <c r="H55" i="13"/>
  <c r="H56" i="13"/>
  <c r="H57" i="13"/>
  <c r="H58" i="13"/>
  <c r="H59" i="13"/>
  <c r="H60" i="13"/>
  <c r="H61" i="13"/>
  <c r="H63" i="13"/>
  <c r="H64" i="13"/>
  <c r="H65" i="13"/>
  <c r="H67" i="13"/>
  <c r="H68" i="13"/>
  <c r="H69" i="13"/>
  <c r="H70" i="13"/>
  <c r="H71" i="13"/>
  <c r="H72" i="13"/>
  <c r="H73" i="13"/>
  <c r="H3" i="13"/>
  <c r="C10" i="14"/>
  <c r="D10" i="14"/>
  <c r="E10" i="14"/>
  <c r="F10" i="14"/>
  <c r="G10" i="14"/>
  <c r="B10" i="14"/>
  <c r="H10" i="14" s="1"/>
  <c r="C9" i="14"/>
  <c r="D9" i="14"/>
  <c r="E9" i="14"/>
  <c r="F9" i="14"/>
  <c r="G9" i="14"/>
  <c r="B9" i="14"/>
  <c r="C8" i="14"/>
  <c r="D8" i="14"/>
  <c r="E8" i="14"/>
  <c r="F8" i="14"/>
  <c r="G8" i="14"/>
  <c r="B8" i="14"/>
  <c r="H8" i="14" s="1"/>
  <c r="C7" i="14"/>
  <c r="D7" i="14"/>
  <c r="E7" i="14"/>
  <c r="F7" i="14"/>
  <c r="G7" i="14"/>
  <c r="B7" i="14"/>
  <c r="C6" i="14"/>
  <c r="D6" i="14"/>
  <c r="E6" i="14"/>
  <c r="F6" i="14"/>
  <c r="G6" i="14"/>
  <c r="B6" i="14"/>
  <c r="C5" i="14"/>
  <c r="D5" i="14"/>
  <c r="E5" i="14"/>
  <c r="F5" i="14"/>
  <c r="G5" i="14"/>
  <c r="B5" i="14"/>
  <c r="C4" i="14"/>
  <c r="D4" i="14"/>
  <c r="E4" i="14"/>
  <c r="E11" i="14" s="1"/>
  <c r="F4" i="14"/>
  <c r="G4" i="14"/>
  <c r="B4" i="14"/>
  <c r="C3" i="14"/>
  <c r="D3" i="14"/>
  <c r="E3" i="14"/>
  <c r="F3" i="14"/>
  <c r="G3" i="14"/>
  <c r="B3" i="14"/>
  <c r="C2" i="14"/>
  <c r="D2" i="14"/>
  <c r="D11" i="14" s="1"/>
  <c r="E2" i="14"/>
  <c r="F2" i="14"/>
  <c r="F11" i="14" s="1"/>
  <c r="G2" i="14"/>
  <c r="G11" i="14" s="1"/>
  <c r="B2" i="14"/>
  <c r="G73" i="13"/>
  <c r="F73" i="13"/>
  <c r="E73" i="13"/>
  <c r="D73" i="13"/>
  <c r="C73" i="13"/>
  <c r="B73" i="13"/>
  <c r="J8" i="1"/>
  <c r="H15" i="1"/>
  <c r="G11" i="11"/>
  <c r="C73" i="12"/>
  <c r="D73" i="12"/>
  <c r="E73" i="12"/>
  <c r="F73" i="12"/>
  <c r="G73" i="12"/>
  <c r="B73" i="12"/>
  <c r="G73" i="9"/>
  <c r="F73" i="9"/>
  <c r="E73" i="9"/>
  <c r="D73" i="9"/>
  <c r="C73" i="9"/>
  <c r="B73" i="9"/>
  <c r="H3" i="9"/>
  <c r="G11" i="2"/>
  <c r="C73" i="3"/>
  <c r="D73" i="3"/>
  <c r="E73" i="3"/>
  <c r="F73" i="3"/>
  <c r="G73" i="3"/>
  <c r="B73" i="3"/>
  <c r="C11" i="2"/>
  <c r="H3" i="3"/>
  <c r="H4" i="3"/>
  <c r="H5" i="3"/>
  <c r="H6" i="3"/>
  <c r="H7" i="3"/>
  <c r="H8" i="3"/>
  <c r="H9" i="3"/>
  <c r="H10" i="3"/>
  <c r="H12" i="3"/>
  <c r="H13" i="3"/>
  <c r="H14" i="3"/>
  <c r="H15" i="3"/>
  <c r="H16" i="3"/>
  <c r="H17" i="3"/>
  <c r="H18" i="3"/>
  <c r="H19" i="3"/>
  <c r="H20" i="3"/>
  <c r="H21" i="3"/>
  <c r="H22" i="3"/>
  <c r="H23" i="3"/>
  <c r="H24" i="3"/>
  <c r="H26" i="3"/>
  <c r="H27" i="3"/>
  <c r="H28" i="3"/>
  <c r="H29" i="3"/>
  <c r="H30" i="3"/>
  <c r="H31" i="3"/>
  <c r="H32" i="3"/>
  <c r="H34" i="3"/>
  <c r="H35" i="3"/>
  <c r="H36" i="3"/>
  <c r="H37" i="3"/>
  <c r="H39" i="3"/>
  <c r="H40" i="3"/>
  <c r="H41" i="3"/>
  <c r="H42" i="3"/>
  <c r="H43" i="3"/>
  <c r="H45" i="3"/>
  <c r="H46" i="3"/>
  <c r="H47" i="3"/>
  <c r="H48" i="3"/>
  <c r="H49" i="3"/>
  <c r="H50" i="3"/>
  <c r="H51" i="3"/>
  <c r="H52" i="3"/>
  <c r="H54" i="3"/>
  <c r="H55" i="3"/>
  <c r="H56" i="3"/>
  <c r="H57" i="3"/>
  <c r="H58" i="3"/>
  <c r="H59" i="3"/>
  <c r="H60" i="3"/>
  <c r="H61" i="3"/>
  <c r="H62" i="3"/>
  <c r="H64" i="3"/>
  <c r="H65" i="3"/>
  <c r="H66" i="3"/>
  <c r="H68" i="3"/>
  <c r="H69" i="3"/>
  <c r="H70" i="3"/>
  <c r="H71" i="3"/>
  <c r="H72" i="3"/>
  <c r="H8" i="2"/>
  <c r="H10" i="2"/>
  <c r="H6" i="14"/>
  <c r="C11" i="8"/>
  <c r="H4" i="8"/>
  <c r="H7" i="2"/>
  <c r="H2" i="2"/>
  <c r="H5" i="2"/>
  <c r="H10" i="8"/>
  <c r="H6" i="8"/>
  <c r="H2" i="8"/>
  <c r="H5" i="8"/>
  <c r="H7" i="8"/>
  <c r="I17" i="1"/>
  <c r="F17" i="1"/>
  <c r="I20" i="12" s="1"/>
  <c r="G17" i="1"/>
  <c r="G15" i="1"/>
  <c r="E15" i="1"/>
  <c r="D15" i="1"/>
  <c r="I4" i="3" s="1"/>
  <c r="I15" i="1"/>
  <c r="F15" i="1"/>
  <c r="E17" i="1"/>
  <c r="H17" i="1"/>
  <c r="G16" i="1"/>
  <c r="D17" i="1"/>
  <c r="F16" i="1"/>
  <c r="D16" i="1"/>
  <c r="I16" i="1"/>
  <c r="H16" i="1"/>
  <c r="I4" i="12"/>
  <c r="I69" i="12"/>
  <c r="I22" i="12"/>
  <c r="I57" i="12"/>
  <c r="I57" i="3"/>
  <c r="I29" i="12"/>
  <c r="I56" i="12"/>
  <c r="I42" i="12"/>
  <c r="I61" i="3"/>
  <c r="I6" i="3"/>
  <c r="I7" i="3"/>
  <c r="I22" i="3"/>
  <c r="I24" i="3"/>
  <c r="I10" i="2"/>
  <c r="I43" i="3"/>
  <c r="I55" i="3"/>
  <c r="I48" i="12"/>
  <c r="I4" i="11"/>
  <c r="I7" i="11"/>
  <c r="I49" i="12"/>
  <c r="I27" i="12"/>
  <c r="I50" i="12"/>
  <c r="I8" i="11"/>
  <c r="I35" i="12"/>
  <c r="I23" i="12"/>
  <c r="I8" i="12"/>
  <c r="I58" i="12"/>
  <c r="I32" i="12"/>
  <c r="I9" i="12"/>
  <c r="I31" i="12"/>
  <c r="I59" i="12"/>
  <c r="I10" i="11"/>
  <c r="I60" i="12"/>
  <c r="I54" i="12"/>
  <c r="I37" i="12"/>
  <c r="I21" i="12"/>
  <c r="I5" i="11"/>
  <c r="I47" i="12"/>
  <c r="I14" i="12"/>
  <c r="I41" i="12"/>
  <c r="I64" i="12"/>
  <c r="I7" i="12"/>
  <c r="I14" i="3"/>
  <c r="I59" i="3"/>
  <c r="I10" i="3"/>
  <c r="I28" i="3"/>
  <c r="I47" i="3"/>
  <c r="I65" i="3"/>
  <c r="J15" i="1"/>
  <c r="I12" i="3"/>
  <c r="I29" i="3"/>
  <c r="I48" i="3"/>
  <c r="I66" i="3"/>
  <c r="I18" i="3"/>
  <c r="I64" i="3"/>
  <c r="I8" i="3"/>
  <c r="I26" i="3"/>
  <c r="I45" i="3"/>
  <c r="I62" i="3"/>
  <c r="I6" i="2"/>
  <c r="I27" i="3"/>
  <c r="I69" i="3"/>
  <c r="I7" i="2"/>
  <c r="I15" i="3"/>
  <c r="I32" i="3"/>
  <c r="I51" i="3"/>
  <c r="I70" i="3"/>
  <c r="I4" i="2"/>
  <c r="I16" i="3"/>
  <c r="I34" i="3"/>
  <c r="I52" i="3"/>
  <c r="I71" i="3"/>
  <c r="I31" i="3"/>
  <c r="I5" i="2"/>
  <c r="I11" i="2" s="1"/>
  <c r="I13" i="3"/>
  <c r="I30" i="3"/>
  <c r="I49" i="3"/>
  <c r="I68" i="3"/>
  <c r="I5" i="3"/>
  <c r="I36" i="3"/>
  <c r="I3" i="2"/>
  <c r="I2" i="2"/>
  <c r="I19" i="3"/>
  <c r="I37" i="3"/>
  <c r="I56" i="3"/>
  <c r="I50" i="3"/>
  <c r="I8" i="2"/>
  <c r="I20" i="3"/>
  <c r="I39" i="3"/>
  <c r="I41" i="3"/>
  <c r="I9" i="2"/>
  <c r="I17" i="3"/>
  <c r="I35" i="3"/>
  <c r="I54" i="3"/>
  <c r="I72" i="3"/>
  <c r="I9" i="3"/>
  <c r="I46" i="3"/>
  <c r="I16" i="12"/>
  <c r="I34" i="12"/>
  <c r="I52" i="12"/>
  <c r="I71" i="12"/>
  <c r="I13" i="12"/>
  <c r="I45" i="12"/>
  <c r="I9" i="11"/>
  <c r="I65" i="12"/>
  <c r="I30" i="12"/>
  <c r="I68" i="12"/>
  <c r="I19" i="12"/>
  <c r="I70" i="12"/>
  <c r="I18" i="12"/>
  <c r="I36" i="12"/>
  <c r="I55" i="12"/>
  <c r="I3" i="12"/>
  <c r="I15" i="12"/>
  <c r="I3" i="11"/>
  <c r="I10" i="12"/>
  <c r="I2" i="8"/>
  <c r="I3" i="9"/>
  <c r="I5" i="8"/>
  <c r="I27" i="9"/>
  <c r="I36" i="9"/>
  <c r="I41" i="9"/>
  <c r="I48" i="9"/>
  <c r="I52" i="9"/>
  <c r="I57" i="9"/>
  <c r="I61" i="9"/>
  <c r="I66" i="9"/>
  <c r="I71" i="9"/>
  <c r="I6" i="8"/>
  <c r="I5" i="9"/>
  <c r="I7" i="9"/>
  <c r="I9" i="9"/>
  <c r="I12" i="9"/>
  <c r="I14" i="9"/>
  <c r="I16" i="9"/>
  <c r="I18" i="9"/>
  <c r="I20" i="9"/>
  <c r="I22" i="9"/>
  <c r="I24" i="9"/>
  <c r="I29" i="9"/>
  <c r="I31" i="9"/>
  <c r="I34" i="9"/>
  <c r="I39" i="9"/>
  <c r="I43" i="9"/>
  <c r="I46" i="9"/>
  <c r="I50" i="9"/>
  <c r="I55" i="9"/>
  <c r="I59" i="9"/>
  <c r="I64" i="9"/>
  <c r="I69" i="9"/>
  <c r="I10" i="8"/>
  <c r="I9" i="8"/>
  <c r="I37" i="9"/>
  <c r="I47" i="9"/>
  <c r="I51" i="9"/>
  <c r="I56" i="9"/>
  <c r="I60" i="9"/>
  <c r="I65" i="9"/>
  <c r="I72" i="9"/>
  <c r="J16" i="1"/>
  <c r="I8" i="8"/>
  <c r="I4" i="8"/>
  <c r="I4" i="9"/>
  <c r="I6" i="9"/>
  <c r="I8" i="9"/>
  <c r="I10" i="9"/>
  <c r="I13" i="9"/>
  <c r="I15" i="9"/>
  <c r="I17" i="9"/>
  <c r="I19" i="9"/>
  <c r="I21" i="9"/>
  <c r="I23" i="9"/>
  <c r="I26" i="9"/>
  <c r="I28" i="9"/>
  <c r="I30" i="9"/>
  <c r="I32" i="9"/>
  <c r="I35" i="9"/>
  <c r="I40" i="9"/>
  <c r="I42" i="9"/>
  <c r="I45" i="9"/>
  <c r="I49" i="9"/>
  <c r="I54" i="9"/>
  <c r="I58" i="9"/>
  <c r="I62" i="9"/>
  <c r="I68" i="9"/>
  <c r="I70" i="9"/>
  <c r="I7" i="8"/>
  <c r="I3" i="8"/>
  <c r="I18" i="1"/>
  <c r="F18" i="1"/>
  <c r="E18" i="1"/>
  <c r="G18" i="1" l="1"/>
  <c r="I11" i="8"/>
  <c r="I5" i="12"/>
  <c r="I72" i="12"/>
  <c r="I24" i="12"/>
  <c r="I60" i="3"/>
  <c r="I42" i="3"/>
  <c r="I23" i="3"/>
  <c r="I3" i="3"/>
  <c r="I63" i="12"/>
  <c r="I28" i="12"/>
  <c r="I17" i="12"/>
  <c r="I67" i="12"/>
  <c r="H73" i="3"/>
  <c r="D11" i="11"/>
  <c r="C11" i="14"/>
  <c r="H2" i="14"/>
  <c r="B11" i="2"/>
  <c r="D11" i="2"/>
  <c r="H18" i="1"/>
  <c r="I35" i="13" s="1"/>
  <c r="I23" i="13"/>
  <c r="I8" i="14"/>
  <c r="I70" i="13"/>
  <c r="I73" i="9"/>
  <c r="I6" i="11"/>
  <c r="I6" i="12"/>
  <c r="I26" i="12"/>
  <c r="I58" i="3"/>
  <c r="I40" i="3"/>
  <c r="I21" i="3"/>
  <c r="I2" i="11"/>
  <c r="I61" i="12"/>
  <c r="I51" i="12"/>
  <c r="H4" i="14"/>
  <c r="H73" i="9"/>
  <c r="H5" i="14"/>
  <c r="B11" i="14"/>
  <c r="H7" i="14"/>
  <c r="H9" i="14"/>
  <c r="H3" i="14"/>
  <c r="H4" i="11"/>
  <c r="H11" i="11" s="1"/>
  <c r="B11" i="11"/>
  <c r="F11" i="11"/>
  <c r="H9" i="8"/>
  <c r="E11" i="8"/>
  <c r="H8" i="8"/>
  <c r="H3" i="8"/>
  <c r="H11" i="8" s="1"/>
  <c r="H9" i="2"/>
  <c r="H11" i="2" s="1"/>
  <c r="J17" i="1"/>
  <c r="I40" i="12"/>
  <c r="I12" i="12"/>
  <c r="I46" i="12"/>
  <c r="I39" i="12"/>
  <c r="I43" i="12"/>
  <c r="E11" i="11"/>
  <c r="F11" i="8"/>
  <c r="G11" i="8"/>
  <c r="D11" i="8"/>
  <c r="B11" i="8"/>
  <c r="I15" i="13" l="1"/>
  <c r="I9" i="13"/>
  <c r="I36" i="13"/>
  <c r="I16" i="13"/>
  <c r="I41" i="13"/>
  <c r="I55" i="13"/>
  <c r="I14" i="13"/>
  <c r="I22" i="13"/>
  <c r="I73" i="13"/>
  <c r="I26" i="13"/>
  <c r="I6" i="13"/>
  <c r="I10" i="13"/>
  <c r="I11" i="11"/>
  <c r="I37" i="13"/>
  <c r="I31" i="13"/>
  <c r="I5" i="14"/>
  <c r="I29" i="13"/>
  <c r="I63" i="13"/>
  <c r="I68" i="13"/>
  <c r="I40" i="13"/>
  <c r="I3" i="14"/>
  <c r="I4" i="13"/>
  <c r="I50" i="13"/>
  <c r="I46" i="13"/>
  <c r="I12" i="13"/>
  <c r="I13" i="13"/>
  <c r="I6" i="14"/>
  <c r="I7" i="13"/>
  <c r="I67" i="13"/>
  <c r="I69" i="13"/>
  <c r="I59" i="13"/>
  <c r="I60" i="13"/>
  <c r="I28" i="13"/>
  <c r="I65" i="13"/>
  <c r="I43" i="13"/>
  <c r="I45" i="13"/>
  <c r="I54" i="13"/>
  <c r="I21" i="13"/>
  <c r="I5" i="13"/>
  <c r="I32" i="13"/>
  <c r="I47" i="13"/>
  <c r="J18" i="1"/>
  <c r="I56" i="13"/>
  <c r="I27" i="13"/>
  <c r="I30" i="13"/>
  <c r="I61" i="13"/>
  <c r="I8" i="13"/>
  <c r="I24" i="13"/>
  <c r="I57" i="13"/>
  <c r="I73" i="3"/>
  <c r="I49" i="13"/>
  <c r="I42" i="13"/>
  <c r="I52" i="13"/>
  <c r="I3" i="13"/>
  <c r="I18" i="13"/>
  <c r="I71" i="13"/>
  <c r="I51" i="13"/>
  <c r="I17" i="13"/>
  <c r="I20" i="13"/>
  <c r="I2" i="14"/>
  <c r="I73" i="12"/>
  <c r="I4" i="14"/>
  <c r="I39" i="13"/>
  <c r="I19" i="13"/>
  <c r="I9" i="14"/>
  <c r="I58" i="13"/>
  <c r="H11" i="14"/>
  <c r="I7" i="14"/>
  <c r="I72" i="13"/>
  <c r="I10" i="14"/>
  <c r="I34" i="13"/>
  <c r="I64" i="13"/>
  <c r="I48" i="13"/>
  <c r="I11" i="14" l="1"/>
</calcChain>
</file>

<file path=xl/sharedStrings.xml><?xml version="1.0" encoding="utf-8"?>
<sst xmlns="http://schemas.openxmlformats.org/spreadsheetml/2006/main" count="434" uniqueCount="214">
  <si>
    <t>Saugus</t>
  </si>
  <si>
    <t>North Andover</t>
  </si>
  <si>
    <t>Millbury</t>
  </si>
  <si>
    <t>Haverhill</t>
  </si>
  <si>
    <t>Springfield</t>
  </si>
  <si>
    <t>Rochester</t>
  </si>
  <si>
    <t>Combined Total</t>
  </si>
  <si>
    <t>% of Combined Total</t>
  </si>
  <si>
    <t>Paper</t>
  </si>
  <si>
    <t>Plastics</t>
  </si>
  <si>
    <t>Metals</t>
  </si>
  <si>
    <t>Glass</t>
  </si>
  <si>
    <t>Organic Materials</t>
  </si>
  <si>
    <t>Construction and Demolition</t>
  </si>
  <si>
    <t>Household Hazardous Waste</t>
  </si>
  <si>
    <t>Electronics</t>
  </si>
  <si>
    <t>Other Materials</t>
  </si>
  <si>
    <t>Average</t>
  </si>
  <si>
    <t>Weighted Average</t>
  </si>
  <si>
    <t xml:space="preserve">310 CMR 19.300 requires Massachusetts combustion facilities to conduct waste characterization studies within 18 months of receiving their Class II Recycling Program certifications from the Massachusetts Department of Environmental Protection (MassDEP).  Six facilities have completed this requirement.  These studies are posted on the MassDEP web site along with this summary analysis.  </t>
  </si>
  <si>
    <t>Construction and Demolition (in the MSW stream)</t>
  </si>
  <si>
    <t>Expanded Polystyrene Non-food Grade</t>
  </si>
  <si>
    <t>Plastic</t>
  </si>
  <si>
    <t>Metal</t>
  </si>
  <si>
    <t>Other Aluminum</t>
  </si>
  <si>
    <t>White Goods</t>
  </si>
  <si>
    <t>Remainder/Composite Glass</t>
  </si>
  <si>
    <t>Aggregates, Stone, Rock</t>
  </si>
  <si>
    <t>Other “brown goods”</t>
  </si>
  <si>
    <t xml:space="preserve">Textiles </t>
  </si>
  <si>
    <t>Total</t>
  </si>
  <si>
    <t>Mattresses</t>
  </si>
  <si>
    <t>MA Tons Combusted*</t>
  </si>
  <si>
    <t xml:space="preserve">Uncoated Corrugated Cardboard/Kraft Paper </t>
  </si>
  <si>
    <t xml:space="preserve">Waxed Cardboard </t>
  </si>
  <si>
    <t xml:space="preserve">High Grade Office Paper </t>
  </si>
  <si>
    <t xml:space="preserve">Magazines/Catalogs </t>
  </si>
  <si>
    <t xml:space="preserve">Newsprint </t>
  </si>
  <si>
    <t xml:space="preserve">Other Recyclable Paper </t>
  </si>
  <si>
    <t xml:space="preserve">Compostable Paper </t>
  </si>
  <si>
    <t xml:space="preserve">Remainder/Composite Paper </t>
  </si>
  <si>
    <t xml:space="preserve">PET Beverage Containers (non-MA deposit containers) </t>
  </si>
  <si>
    <t xml:space="preserve">PET Containers other than Beverage Containers (which originally contained non-hazardous material) </t>
  </si>
  <si>
    <t xml:space="preserve">Plastic MA Deposit Beverage Containers </t>
  </si>
  <si>
    <t xml:space="preserve">HDPE Bottles, colored and natural, (which originally contained non-hazardous material) </t>
  </si>
  <si>
    <t xml:space="preserve">Plastic Tubs and lids (HDPE, PP, etc) </t>
  </si>
  <si>
    <t xml:space="preserve">Plastic Containers #3-#7 (which originally contained non-hazardous material) </t>
  </si>
  <si>
    <t xml:space="preserve">Expanded Polystyrene Food Grade </t>
  </si>
  <si>
    <t xml:space="preserve">Bulk Rigid Plastic Items </t>
  </si>
  <si>
    <t xml:space="preserve">Film (non-bag clean commercial and industrial packaging film) </t>
  </si>
  <si>
    <t xml:space="preserve">Grocery and other Merchandise Bags </t>
  </si>
  <si>
    <t xml:space="preserve">Other Film means plastic film  </t>
  </si>
  <si>
    <t xml:space="preserve">Remainder/Composite Plastic </t>
  </si>
  <si>
    <t xml:space="preserve">Aluminum Beverage Containers (non-MA deposit containers) </t>
  </si>
  <si>
    <t xml:space="preserve">Aluminum MA Deposit Beverage Containers </t>
  </si>
  <si>
    <t xml:space="preserve">Tin/Steel Containers </t>
  </si>
  <si>
    <t xml:space="preserve">Other Ferrous and non-ferrous </t>
  </si>
  <si>
    <t xml:space="preserve">Remainder/Composite Metal </t>
  </si>
  <si>
    <t xml:space="preserve">Glass Beverage Containers (non-MA deposit containers) </t>
  </si>
  <si>
    <t xml:space="preserve">Other Glass Packaging Containers (non-MA deposit containers)  </t>
  </si>
  <si>
    <t xml:space="preserve">Glass MA Deposit Beverage Containers </t>
  </si>
  <si>
    <t xml:space="preserve">Food Waste </t>
  </si>
  <si>
    <t xml:space="preserve">Branches and Stumps </t>
  </si>
  <si>
    <t xml:space="preserve">Prunings, Trimings, Leaves and Grass </t>
  </si>
  <si>
    <t xml:space="preserve">Manures </t>
  </si>
  <si>
    <t xml:space="preserve">Remainder/Composite Organic </t>
  </si>
  <si>
    <t xml:space="preserve">Asphalt Pavement, Brick, and Concrete </t>
  </si>
  <si>
    <t xml:space="preserve">Wood – Treated </t>
  </si>
  <si>
    <t xml:space="preserve">Wood – Untreated </t>
  </si>
  <si>
    <t xml:space="preserve">Asphalt Roofing </t>
  </si>
  <si>
    <t xml:space="preserve">Drywall/Gypsum Board </t>
  </si>
  <si>
    <t xml:space="preserve">Carpet and Carpet Padding </t>
  </si>
  <si>
    <t xml:space="preserve">Remainder/Composite Construction and Demolition </t>
  </si>
  <si>
    <t xml:space="preserve">Ballasts, CFLs, and Other Fluorescents </t>
  </si>
  <si>
    <t xml:space="preserve">Batteries – Lead Acid </t>
  </si>
  <si>
    <t xml:space="preserve">Batteries – Other </t>
  </si>
  <si>
    <t xml:space="preserve">Paint </t>
  </si>
  <si>
    <t xml:space="preserve">Bio-Hazardous </t>
  </si>
  <si>
    <t xml:space="preserve">Vehicle and Equipment Fluids </t>
  </si>
  <si>
    <t xml:space="preserve">Empty Metal, Glass, and Plastic Containers (that originally contained toxic materials) </t>
  </si>
  <si>
    <t xml:space="preserve">Other Hazardous or Household Hazardous Waste </t>
  </si>
  <si>
    <t xml:space="preserve">Computer-related Electronics </t>
  </si>
  <si>
    <t xml:space="preserve">Televisions and Computer Monitors </t>
  </si>
  <si>
    <t xml:space="preserve">Tires and other rubber </t>
  </si>
  <si>
    <t xml:space="preserve">Bulky Materials </t>
  </si>
  <si>
    <t xml:space="preserve">Restaurant Fats, Oils and Grease </t>
  </si>
  <si>
    <t xml:space="preserve">Other Miscellaneous </t>
  </si>
  <si>
    <t>Seasons</t>
  </si>
  <si>
    <t>Fall and Winter</t>
  </si>
  <si>
    <t>Spring and Summer</t>
  </si>
  <si>
    <t>Summary Analysis of Municipal Waste Combustor Class II Recycling Program Waste Characterization Studies</t>
  </si>
  <si>
    <t>Sampling Year</t>
  </si>
  <si>
    <t>Overall Waste Composition By Detailed Material Category - Spring and Summer 2019 Sampling</t>
  </si>
  <si>
    <t>Summary compostion data for primary material categories is show on the sheet titled "Primary Categories" for a given sampling year.</t>
  </si>
  <si>
    <t>Summary compostion data for primary material categories is show on the sheet titled "Detailed Categories" for a given sampling year.</t>
  </si>
  <si>
    <r>
      <t>Uncoated Corrugated Cardboard/Kraft Paper</t>
    </r>
    <r>
      <rPr>
        <sz val="11"/>
        <color indexed="8"/>
        <rFont val="Calibri"/>
        <family val="2"/>
      </rPr>
      <t xml:space="preserve"> </t>
    </r>
  </si>
  <si>
    <r>
      <t>Waxed Cardboard</t>
    </r>
    <r>
      <rPr>
        <sz val="11"/>
        <color indexed="8"/>
        <rFont val="Calibri"/>
        <family val="2"/>
      </rPr>
      <t xml:space="preserve"> </t>
    </r>
  </si>
  <si>
    <r>
      <t>High Grade Office Paper</t>
    </r>
    <r>
      <rPr>
        <sz val="11"/>
        <color indexed="8"/>
        <rFont val="Calibri"/>
        <family val="2"/>
      </rPr>
      <t xml:space="preserve"> </t>
    </r>
  </si>
  <si>
    <r>
      <t>Magazines/Catalogs</t>
    </r>
    <r>
      <rPr>
        <sz val="11"/>
        <color indexed="8"/>
        <rFont val="Calibri"/>
        <family val="2"/>
      </rPr>
      <t xml:space="preserve"> </t>
    </r>
  </si>
  <si>
    <r>
      <t>Newsprint</t>
    </r>
    <r>
      <rPr>
        <sz val="11"/>
        <color indexed="8"/>
        <rFont val="Calibri"/>
        <family val="2"/>
      </rPr>
      <t xml:space="preserve"> </t>
    </r>
  </si>
  <si>
    <r>
      <t>Other Recyclable Paper</t>
    </r>
    <r>
      <rPr>
        <sz val="11"/>
        <color indexed="8"/>
        <rFont val="Calibri"/>
        <family val="2"/>
      </rPr>
      <t xml:space="preserve"> </t>
    </r>
  </si>
  <si>
    <r>
      <t>Compostable Paper</t>
    </r>
    <r>
      <rPr>
        <sz val="11"/>
        <color indexed="8"/>
        <rFont val="Calibri"/>
        <family val="2"/>
      </rPr>
      <t xml:space="preserve"> </t>
    </r>
  </si>
  <si>
    <r>
      <t>Remainder/Composite Paper</t>
    </r>
    <r>
      <rPr>
        <sz val="11"/>
        <color indexed="8"/>
        <rFont val="Calibri"/>
        <family val="2"/>
      </rPr>
      <t xml:space="preserve"> </t>
    </r>
  </si>
  <si>
    <r>
      <t>PET Beverage Containers (non-MA deposit containers)</t>
    </r>
    <r>
      <rPr>
        <sz val="11"/>
        <color indexed="8"/>
        <rFont val="Calibri"/>
        <family val="2"/>
      </rPr>
      <t xml:space="preserve"> </t>
    </r>
  </si>
  <si>
    <r>
      <t>PET Containers other than Beverage Containers (which originally contained non-hazardous material)</t>
    </r>
    <r>
      <rPr>
        <sz val="11"/>
        <color indexed="8"/>
        <rFont val="Calibri"/>
        <family val="2"/>
      </rPr>
      <t xml:space="preserve"> </t>
    </r>
  </si>
  <si>
    <r>
      <t>Plastic MA Deposit Beverage Containers</t>
    </r>
    <r>
      <rPr>
        <sz val="11"/>
        <color indexed="8"/>
        <rFont val="Calibri"/>
        <family val="2"/>
      </rPr>
      <t xml:space="preserve"> </t>
    </r>
  </si>
  <si>
    <r>
      <t>HDPE Bottles, colored and natural, (which originally contained non-hazardous material)</t>
    </r>
    <r>
      <rPr>
        <sz val="11"/>
        <color indexed="8"/>
        <rFont val="Calibri"/>
        <family val="2"/>
      </rPr>
      <t xml:space="preserve"> </t>
    </r>
  </si>
  <si>
    <r>
      <t>Plastic Tubs and lids (HDPE, PP, etc)</t>
    </r>
    <r>
      <rPr>
        <sz val="11"/>
        <color indexed="8"/>
        <rFont val="Calibri"/>
        <family val="2"/>
      </rPr>
      <t xml:space="preserve"> </t>
    </r>
  </si>
  <si>
    <r>
      <t>Plastic Containers #3-#7 (which originally contained non-hazardous material)</t>
    </r>
    <r>
      <rPr>
        <sz val="11"/>
        <color indexed="8"/>
        <rFont val="Calibri"/>
        <family val="2"/>
      </rPr>
      <t xml:space="preserve"> </t>
    </r>
  </si>
  <si>
    <r>
      <t>Expanded Polystyrene Food Grade</t>
    </r>
    <r>
      <rPr>
        <sz val="11"/>
        <color indexed="8"/>
        <rFont val="Calibri"/>
        <family val="2"/>
      </rPr>
      <t xml:space="preserve"> </t>
    </r>
  </si>
  <si>
    <r>
      <t>Bulk Rigid Plastic Items</t>
    </r>
    <r>
      <rPr>
        <sz val="11"/>
        <color indexed="8"/>
        <rFont val="Calibri"/>
        <family val="2"/>
      </rPr>
      <t xml:space="preserve"> </t>
    </r>
  </si>
  <si>
    <r>
      <t>Film (non-bag clean commercial and industrial packaging film)</t>
    </r>
    <r>
      <rPr>
        <sz val="11"/>
        <color indexed="8"/>
        <rFont val="Calibri"/>
        <family val="2"/>
      </rPr>
      <t xml:space="preserve"> </t>
    </r>
  </si>
  <si>
    <r>
      <t>Grocery and other Merchandise Bags</t>
    </r>
    <r>
      <rPr>
        <sz val="11"/>
        <color indexed="8"/>
        <rFont val="Calibri"/>
        <family val="2"/>
      </rPr>
      <t xml:space="preserve"> </t>
    </r>
  </si>
  <si>
    <r>
      <t xml:space="preserve">Other Film means plastic film </t>
    </r>
    <r>
      <rPr>
        <sz val="11"/>
        <color indexed="8"/>
        <rFont val="Calibri"/>
        <family val="2"/>
      </rPr>
      <t xml:space="preserve"> </t>
    </r>
  </si>
  <si>
    <r>
      <t>Remainder/Composite Plastic</t>
    </r>
    <r>
      <rPr>
        <sz val="11"/>
        <color indexed="8"/>
        <rFont val="Calibri"/>
        <family val="2"/>
      </rPr>
      <t xml:space="preserve"> </t>
    </r>
  </si>
  <si>
    <r>
      <t>Aluminum Beverage Containers (non-MA deposit containers)</t>
    </r>
    <r>
      <rPr>
        <sz val="11"/>
        <color indexed="8"/>
        <rFont val="Calibri"/>
        <family val="2"/>
      </rPr>
      <t xml:space="preserve"> </t>
    </r>
  </si>
  <si>
    <r>
      <t>Aluminum MA Deposit Beverage Containers</t>
    </r>
    <r>
      <rPr>
        <sz val="11"/>
        <color indexed="8"/>
        <rFont val="Calibri"/>
        <family val="2"/>
      </rPr>
      <t xml:space="preserve"> </t>
    </r>
  </si>
  <si>
    <r>
      <t>Tin/Steel Containers</t>
    </r>
    <r>
      <rPr>
        <sz val="11"/>
        <color indexed="8"/>
        <rFont val="Calibri"/>
        <family val="2"/>
      </rPr>
      <t xml:space="preserve"> </t>
    </r>
  </si>
  <si>
    <r>
      <t>Other Ferrous and non-ferrous</t>
    </r>
    <r>
      <rPr>
        <sz val="11"/>
        <color indexed="8"/>
        <rFont val="Calibri"/>
        <family val="2"/>
      </rPr>
      <t xml:space="preserve"> </t>
    </r>
  </si>
  <si>
    <r>
      <t>Remainder/Composite Metal</t>
    </r>
    <r>
      <rPr>
        <sz val="11"/>
        <color indexed="8"/>
        <rFont val="Calibri"/>
        <family val="2"/>
      </rPr>
      <t xml:space="preserve"> </t>
    </r>
  </si>
  <si>
    <r>
      <t>Glass Beverage Containers (non-MA deposit containers)</t>
    </r>
    <r>
      <rPr>
        <sz val="11"/>
        <color indexed="8"/>
        <rFont val="Calibri"/>
        <family val="2"/>
      </rPr>
      <t xml:space="preserve"> </t>
    </r>
  </si>
  <si>
    <r>
      <t>Other Glass Packaging Containers (non-MA deposit containers)</t>
    </r>
    <r>
      <rPr>
        <sz val="11"/>
        <color indexed="8"/>
        <rFont val="Calibri"/>
        <family val="2"/>
      </rPr>
      <t xml:space="preserve">  </t>
    </r>
  </si>
  <si>
    <r>
      <t>Glass MA Deposit Beverage Containers</t>
    </r>
    <r>
      <rPr>
        <sz val="11"/>
        <color indexed="8"/>
        <rFont val="Calibri"/>
        <family val="2"/>
      </rPr>
      <t xml:space="preserve"> </t>
    </r>
  </si>
  <si>
    <r>
      <t>Food Waste</t>
    </r>
    <r>
      <rPr>
        <sz val="11"/>
        <color indexed="8"/>
        <rFont val="Calibri"/>
        <family val="2"/>
      </rPr>
      <t xml:space="preserve"> </t>
    </r>
  </si>
  <si>
    <r>
      <t>Branches and Stumps</t>
    </r>
    <r>
      <rPr>
        <sz val="11"/>
        <color indexed="8"/>
        <rFont val="Calibri"/>
        <family val="2"/>
      </rPr>
      <t xml:space="preserve"> </t>
    </r>
  </si>
  <si>
    <r>
      <t>Prunings, Trimings, Leaves and Grass</t>
    </r>
    <r>
      <rPr>
        <sz val="11"/>
        <color indexed="8"/>
        <rFont val="Calibri"/>
        <family val="2"/>
      </rPr>
      <t xml:space="preserve"> </t>
    </r>
  </si>
  <si>
    <r>
      <t>Manures</t>
    </r>
    <r>
      <rPr>
        <sz val="11"/>
        <color indexed="8"/>
        <rFont val="Calibri"/>
        <family val="2"/>
      </rPr>
      <t xml:space="preserve"> </t>
    </r>
  </si>
  <si>
    <r>
      <t>Remainder/Composite Organic</t>
    </r>
    <r>
      <rPr>
        <sz val="11"/>
        <color indexed="8"/>
        <rFont val="Calibri"/>
        <family val="2"/>
      </rPr>
      <t xml:space="preserve"> </t>
    </r>
  </si>
  <si>
    <r>
      <t>Asphalt Pavement, Brick, and Concrete</t>
    </r>
    <r>
      <rPr>
        <sz val="11"/>
        <color indexed="8"/>
        <rFont val="Calibri"/>
        <family val="2"/>
      </rPr>
      <t xml:space="preserve"> </t>
    </r>
  </si>
  <si>
    <r>
      <t>Wood – Treated</t>
    </r>
    <r>
      <rPr>
        <sz val="11"/>
        <color indexed="8"/>
        <rFont val="Calibri"/>
        <family val="2"/>
      </rPr>
      <t xml:space="preserve"> </t>
    </r>
  </si>
  <si>
    <r>
      <t>Wood – Untreated</t>
    </r>
    <r>
      <rPr>
        <sz val="11"/>
        <color indexed="8"/>
        <rFont val="Calibri"/>
        <family val="2"/>
      </rPr>
      <t xml:space="preserve"> </t>
    </r>
  </si>
  <si>
    <r>
      <t>Asphalt Roofing</t>
    </r>
    <r>
      <rPr>
        <sz val="11"/>
        <color indexed="8"/>
        <rFont val="Calibri"/>
        <family val="2"/>
      </rPr>
      <t xml:space="preserve"> </t>
    </r>
  </si>
  <si>
    <r>
      <t>Drywall/Gypsum Board</t>
    </r>
    <r>
      <rPr>
        <sz val="11"/>
        <color indexed="8"/>
        <rFont val="Calibri"/>
        <family val="2"/>
      </rPr>
      <t xml:space="preserve"> </t>
    </r>
  </si>
  <si>
    <r>
      <t>Carpet and Carpet Padding</t>
    </r>
    <r>
      <rPr>
        <sz val="11"/>
        <color indexed="8"/>
        <rFont val="Calibri"/>
        <family val="2"/>
      </rPr>
      <t xml:space="preserve"> </t>
    </r>
  </si>
  <si>
    <r>
      <t>Remainder/Composite Construction and Demolition</t>
    </r>
    <r>
      <rPr>
        <sz val="11"/>
        <color indexed="8"/>
        <rFont val="Calibri"/>
        <family val="2"/>
      </rPr>
      <t xml:space="preserve"> </t>
    </r>
  </si>
  <si>
    <r>
      <t>Ballasts, CFLs, and Other Fluorescents</t>
    </r>
    <r>
      <rPr>
        <sz val="11"/>
        <color indexed="8"/>
        <rFont val="Calibri"/>
        <family val="2"/>
      </rPr>
      <t xml:space="preserve"> </t>
    </r>
  </si>
  <si>
    <r>
      <t>Batteries – Lead Acid</t>
    </r>
    <r>
      <rPr>
        <sz val="11"/>
        <color indexed="8"/>
        <rFont val="Calibri"/>
        <family val="2"/>
      </rPr>
      <t xml:space="preserve"> </t>
    </r>
  </si>
  <si>
    <r>
      <t>Batteries – Other</t>
    </r>
    <r>
      <rPr>
        <sz val="11"/>
        <color indexed="8"/>
        <rFont val="Calibri"/>
        <family val="2"/>
      </rPr>
      <t xml:space="preserve"> </t>
    </r>
  </si>
  <si>
    <r>
      <t>Paint</t>
    </r>
    <r>
      <rPr>
        <sz val="11"/>
        <color indexed="8"/>
        <rFont val="Calibri"/>
        <family val="2"/>
      </rPr>
      <t xml:space="preserve"> </t>
    </r>
  </si>
  <si>
    <r>
      <t>Bio-Hazardous</t>
    </r>
    <r>
      <rPr>
        <sz val="11"/>
        <color indexed="8"/>
        <rFont val="Calibri"/>
        <family val="2"/>
      </rPr>
      <t xml:space="preserve"> </t>
    </r>
  </si>
  <si>
    <r>
      <t>Vehicle and Equipment Fluids</t>
    </r>
    <r>
      <rPr>
        <sz val="11"/>
        <color indexed="8"/>
        <rFont val="Calibri"/>
        <family val="2"/>
      </rPr>
      <t xml:space="preserve"> </t>
    </r>
  </si>
  <si>
    <r>
      <t>Empty Metal, Glass, and Plastic Containers (that originally contained toxic materials)</t>
    </r>
    <r>
      <rPr>
        <sz val="11"/>
        <color indexed="8"/>
        <rFont val="Calibri"/>
        <family val="2"/>
      </rPr>
      <t xml:space="preserve"> </t>
    </r>
  </si>
  <si>
    <r>
      <t>Pesticides and Fertilizers</t>
    </r>
    <r>
      <rPr>
        <sz val="11"/>
        <color indexed="8"/>
        <rFont val="Calibri"/>
        <family val="2"/>
      </rPr>
      <t xml:space="preserve"> </t>
    </r>
  </si>
  <si>
    <r>
      <t>Other Hazardous or Household Hazardous Waste</t>
    </r>
    <r>
      <rPr>
        <sz val="11"/>
        <color indexed="8"/>
        <rFont val="Calibri"/>
        <family val="2"/>
      </rPr>
      <t xml:space="preserve"> </t>
    </r>
  </si>
  <si>
    <r>
      <t>Computer-related Electronics</t>
    </r>
    <r>
      <rPr>
        <sz val="11"/>
        <color indexed="8"/>
        <rFont val="Calibri"/>
        <family val="2"/>
      </rPr>
      <t xml:space="preserve"> </t>
    </r>
  </si>
  <si>
    <r>
      <t>Televisions and Computer Monitors</t>
    </r>
    <r>
      <rPr>
        <sz val="11"/>
        <color indexed="8"/>
        <rFont val="Calibri"/>
        <family val="2"/>
      </rPr>
      <t xml:space="preserve"> </t>
    </r>
  </si>
  <si>
    <r>
      <t>Tires and other rubber</t>
    </r>
    <r>
      <rPr>
        <sz val="11"/>
        <color indexed="8"/>
        <rFont val="Calibri"/>
        <family val="2"/>
      </rPr>
      <t xml:space="preserve"> </t>
    </r>
  </si>
  <si>
    <r>
      <t>Bulky Materials</t>
    </r>
    <r>
      <rPr>
        <sz val="11"/>
        <color indexed="8"/>
        <rFont val="Calibri"/>
        <family val="2"/>
      </rPr>
      <t xml:space="preserve"> </t>
    </r>
  </si>
  <si>
    <r>
      <t>Restaurant Fats, Oils and Grease</t>
    </r>
    <r>
      <rPr>
        <sz val="11"/>
        <color indexed="8"/>
        <rFont val="Calibri"/>
        <family val="2"/>
      </rPr>
      <t xml:space="preserve"> </t>
    </r>
  </si>
  <si>
    <r>
      <t>Other Miscellaneous</t>
    </r>
    <r>
      <rPr>
        <sz val="11"/>
        <color indexed="8"/>
        <rFont val="Calibri"/>
        <family val="2"/>
      </rPr>
      <t xml:space="preserve"> </t>
    </r>
  </si>
  <si>
    <t>Overall Waste Composition By Primary Material Category Winter and Fall 2016 Sampling</t>
  </si>
  <si>
    <t>Overall Waste Composition By Primary Material Category  Spring and Summer 2013 Sampling</t>
  </si>
  <si>
    <r>
      <t>Uncoated Corrugated Cardboard/Kraft Paper</t>
    </r>
    <r>
      <rPr>
        <sz val="11"/>
        <color indexed="8"/>
        <rFont val="Calibri"/>
        <family val="2"/>
      </rPr>
      <t xml:space="preserve"> </t>
    </r>
  </si>
  <si>
    <r>
      <t>Waxed Cardboard</t>
    </r>
    <r>
      <rPr>
        <sz val="11"/>
        <color indexed="8"/>
        <rFont val="Calibri"/>
        <family val="2"/>
      </rPr>
      <t xml:space="preserve"> </t>
    </r>
  </si>
  <si>
    <r>
      <t>High Grade Office Paper</t>
    </r>
    <r>
      <rPr>
        <sz val="11"/>
        <color indexed="8"/>
        <rFont val="Calibri"/>
        <family val="2"/>
      </rPr>
      <t xml:space="preserve"> </t>
    </r>
  </si>
  <si>
    <r>
      <t>Magazines/Catalogs</t>
    </r>
    <r>
      <rPr>
        <sz val="11"/>
        <color indexed="8"/>
        <rFont val="Calibri"/>
        <family val="2"/>
      </rPr>
      <t xml:space="preserve"> </t>
    </r>
  </si>
  <si>
    <r>
      <t>Newsprint</t>
    </r>
    <r>
      <rPr>
        <sz val="11"/>
        <color indexed="8"/>
        <rFont val="Calibri"/>
        <family val="2"/>
      </rPr>
      <t xml:space="preserve"> </t>
    </r>
  </si>
  <si>
    <r>
      <t>Other Recyclable Paper</t>
    </r>
    <r>
      <rPr>
        <sz val="11"/>
        <color indexed="8"/>
        <rFont val="Calibri"/>
        <family val="2"/>
      </rPr>
      <t xml:space="preserve"> </t>
    </r>
  </si>
  <si>
    <r>
      <t>Compostable Paper</t>
    </r>
    <r>
      <rPr>
        <sz val="11"/>
        <color indexed="8"/>
        <rFont val="Calibri"/>
        <family val="2"/>
      </rPr>
      <t xml:space="preserve"> </t>
    </r>
  </si>
  <si>
    <r>
      <t>Remainder/Composite Paper</t>
    </r>
    <r>
      <rPr>
        <sz val="11"/>
        <color indexed="8"/>
        <rFont val="Calibri"/>
        <family val="2"/>
      </rPr>
      <t xml:space="preserve"> </t>
    </r>
  </si>
  <si>
    <r>
      <t>PET Beverage Containers (non-MA deposit containers)</t>
    </r>
    <r>
      <rPr>
        <sz val="11"/>
        <color indexed="8"/>
        <rFont val="Calibri"/>
        <family val="2"/>
      </rPr>
      <t xml:space="preserve"> </t>
    </r>
  </si>
  <si>
    <r>
      <t>PET Containers other than Beverage Containers (which originally contained non-hazardous material)</t>
    </r>
    <r>
      <rPr>
        <sz val="11"/>
        <color indexed="8"/>
        <rFont val="Calibri"/>
        <family val="2"/>
      </rPr>
      <t xml:space="preserve"> </t>
    </r>
  </si>
  <si>
    <r>
      <t>Plastic MA Deposit Beverage Containers</t>
    </r>
    <r>
      <rPr>
        <sz val="11"/>
        <color indexed="8"/>
        <rFont val="Calibri"/>
        <family val="2"/>
      </rPr>
      <t xml:space="preserve"> </t>
    </r>
  </si>
  <si>
    <r>
      <t>HDPE Bottles, colored and natural, (which originally contained non-hazardous material)</t>
    </r>
    <r>
      <rPr>
        <sz val="11"/>
        <color indexed="8"/>
        <rFont val="Calibri"/>
        <family val="2"/>
      </rPr>
      <t xml:space="preserve"> </t>
    </r>
  </si>
  <si>
    <r>
      <t>Plastic Tubs and lids (HDPE, PP, etc)</t>
    </r>
    <r>
      <rPr>
        <sz val="11"/>
        <color indexed="8"/>
        <rFont val="Calibri"/>
        <family val="2"/>
      </rPr>
      <t xml:space="preserve"> </t>
    </r>
  </si>
  <si>
    <r>
      <t>Plastic Containers #3-#7 (which originally contained non-hazardous material)</t>
    </r>
    <r>
      <rPr>
        <sz val="11"/>
        <color indexed="8"/>
        <rFont val="Calibri"/>
        <family val="2"/>
      </rPr>
      <t xml:space="preserve"> </t>
    </r>
  </si>
  <si>
    <r>
      <t>Expanded Polystyrene Food Grade</t>
    </r>
    <r>
      <rPr>
        <sz val="11"/>
        <color indexed="8"/>
        <rFont val="Calibri"/>
        <family val="2"/>
      </rPr>
      <t xml:space="preserve"> </t>
    </r>
  </si>
  <si>
    <r>
      <t>Bulk Rigid Plastic Items</t>
    </r>
    <r>
      <rPr>
        <sz val="11"/>
        <color indexed="8"/>
        <rFont val="Calibri"/>
        <family val="2"/>
      </rPr>
      <t xml:space="preserve"> </t>
    </r>
  </si>
  <si>
    <r>
      <t>Film (non-bag clean commercial and industrial packaging film)</t>
    </r>
    <r>
      <rPr>
        <sz val="11"/>
        <color indexed="8"/>
        <rFont val="Calibri"/>
        <family val="2"/>
      </rPr>
      <t xml:space="preserve"> </t>
    </r>
  </si>
  <si>
    <r>
      <t>Grocery and other Merchandise Bags</t>
    </r>
    <r>
      <rPr>
        <sz val="11"/>
        <color indexed="8"/>
        <rFont val="Calibri"/>
        <family val="2"/>
      </rPr>
      <t xml:space="preserve"> </t>
    </r>
  </si>
  <si>
    <r>
      <t xml:space="preserve">Other Film means plastic film </t>
    </r>
    <r>
      <rPr>
        <sz val="11"/>
        <color indexed="8"/>
        <rFont val="Calibri"/>
        <family val="2"/>
      </rPr>
      <t xml:space="preserve"> </t>
    </r>
  </si>
  <si>
    <r>
      <t>Remainder/Composite Plastic</t>
    </r>
    <r>
      <rPr>
        <sz val="11"/>
        <color indexed="8"/>
        <rFont val="Calibri"/>
        <family val="2"/>
      </rPr>
      <t xml:space="preserve"> </t>
    </r>
  </si>
  <si>
    <r>
      <t>Aluminum Beverage Containers (non-MA deposit containers)</t>
    </r>
    <r>
      <rPr>
        <sz val="11"/>
        <color indexed="8"/>
        <rFont val="Calibri"/>
        <family val="2"/>
      </rPr>
      <t xml:space="preserve"> </t>
    </r>
  </si>
  <si>
    <r>
      <t>Aluminum MA Deposit Beverage Containers</t>
    </r>
    <r>
      <rPr>
        <sz val="11"/>
        <color indexed="8"/>
        <rFont val="Calibri"/>
        <family val="2"/>
      </rPr>
      <t xml:space="preserve"> </t>
    </r>
  </si>
  <si>
    <r>
      <t>Tin/Steel Containers</t>
    </r>
    <r>
      <rPr>
        <sz val="11"/>
        <color indexed="8"/>
        <rFont val="Calibri"/>
        <family val="2"/>
      </rPr>
      <t xml:space="preserve"> </t>
    </r>
  </si>
  <si>
    <r>
      <t>Other Ferrous and non-ferrous</t>
    </r>
    <r>
      <rPr>
        <sz val="11"/>
        <color indexed="8"/>
        <rFont val="Calibri"/>
        <family val="2"/>
      </rPr>
      <t xml:space="preserve"> </t>
    </r>
  </si>
  <si>
    <r>
      <t>Remainder/Composite Metal</t>
    </r>
    <r>
      <rPr>
        <sz val="11"/>
        <color indexed="8"/>
        <rFont val="Calibri"/>
        <family val="2"/>
      </rPr>
      <t xml:space="preserve"> </t>
    </r>
  </si>
  <si>
    <r>
      <t>Glass Beverage Containers (non-MA deposit containers)</t>
    </r>
    <r>
      <rPr>
        <sz val="11"/>
        <color indexed="8"/>
        <rFont val="Calibri"/>
        <family val="2"/>
      </rPr>
      <t xml:space="preserve"> </t>
    </r>
  </si>
  <si>
    <r>
      <t>Other Glass Packaging Containers (non-MA deposit containers)</t>
    </r>
    <r>
      <rPr>
        <sz val="11"/>
        <color indexed="8"/>
        <rFont val="Calibri"/>
        <family val="2"/>
      </rPr>
      <t xml:space="preserve">  </t>
    </r>
  </si>
  <si>
    <r>
      <t>Glass MA Deposit Beverage Containers</t>
    </r>
    <r>
      <rPr>
        <sz val="11"/>
        <color indexed="8"/>
        <rFont val="Calibri"/>
        <family val="2"/>
      </rPr>
      <t xml:space="preserve"> </t>
    </r>
  </si>
  <si>
    <r>
      <t>Food Waste</t>
    </r>
    <r>
      <rPr>
        <sz val="11"/>
        <color indexed="8"/>
        <rFont val="Calibri"/>
        <family val="2"/>
      </rPr>
      <t xml:space="preserve"> </t>
    </r>
  </si>
  <si>
    <r>
      <t>Branches and Stumps</t>
    </r>
    <r>
      <rPr>
        <sz val="11"/>
        <color indexed="8"/>
        <rFont val="Calibri"/>
        <family val="2"/>
      </rPr>
      <t xml:space="preserve"> </t>
    </r>
  </si>
  <si>
    <r>
      <t>Prunings, Trimings, Leaves and Grass</t>
    </r>
    <r>
      <rPr>
        <sz val="11"/>
        <color indexed="8"/>
        <rFont val="Calibri"/>
        <family val="2"/>
      </rPr>
      <t xml:space="preserve"> </t>
    </r>
  </si>
  <si>
    <r>
      <t>Manures</t>
    </r>
    <r>
      <rPr>
        <sz val="11"/>
        <color indexed="8"/>
        <rFont val="Calibri"/>
        <family val="2"/>
      </rPr>
      <t xml:space="preserve"> </t>
    </r>
  </si>
  <si>
    <r>
      <t>Remainder/Composite Organic</t>
    </r>
    <r>
      <rPr>
        <sz val="11"/>
        <color indexed="8"/>
        <rFont val="Calibri"/>
        <family val="2"/>
      </rPr>
      <t xml:space="preserve"> </t>
    </r>
  </si>
  <si>
    <r>
      <t>Asphalt Pavement, Brick, and Concrete</t>
    </r>
    <r>
      <rPr>
        <sz val="11"/>
        <color indexed="8"/>
        <rFont val="Calibri"/>
        <family val="2"/>
      </rPr>
      <t xml:space="preserve"> </t>
    </r>
  </si>
  <si>
    <r>
      <t>Wood – Treated</t>
    </r>
    <r>
      <rPr>
        <sz val="11"/>
        <color indexed="8"/>
        <rFont val="Calibri"/>
        <family val="2"/>
      </rPr>
      <t xml:space="preserve"> </t>
    </r>
  </si>
  <si>
    <r>
      <t>Wood – Untreated</t>
    </r>
    <r>
      <rPr>
        <sz val="11"/>
        <color indexed="8"/>
        <rFont val="Calibri"/>
        <family val="2"/>
      </rPr>
      <t xml:space="preserve"> </t>
    </r>
  </si>
  <si>
    <r>
      <t>Asphalt Roofing</t>
    </r>
    <r>
      <rPr>
        <sz val="11"/>
        <color indexed="8"/>
        <rFont val="Calibri"/>
        <family val="2"/>
      </rPr>
      <t xml:space="preserve"> </t>
    </r>
  </si>
  <si>
    <r>
      <t>Drywall/Gypsum Board</t>
    </r>
    <r>
      <rPr>
        <sz val="11"/>
        <color indexed="8"/>
        <rFont val="Calibri"/>
        <family val="2"/>
      </rPr>
      <t xml:space="preserve"> </t>
    </r>
  </si>
  <si>
    <r>
      <t>Carpet and Carpet Padding</t>
    </r>
    <r>
      <rPr>
        <sz val="11"/>
        <color indexed="8"/>
        <rFont val="Calibri"/>
        <family val="2"/>
      </rPr>
      <t xml:space="preserve"> </t>
    </r>
  </si>
  <si>
    <r>
      <t>Remainder/Composite Construction and Demolition</t>
    </r>
    <r>
      <rPr>
        <sz val="11"/>
        <color indexed="8"/>
        <rFont val="Calibri"/>
        <family val="2"/>
      </rPr>
      <t xml:space="preserve"> </t>
    </r>
  </si>
  <si>
    <r>
      <t>Ballasts, CFLs, and Other Fluorescents</t>
    </r>
    <r>
      <rPr>
        <sz val="11"/>
        <color indexed="8"/>
        <rFont val="Calibri"/>
        <family val="2"/>
      </rPr>
      <t xml:space="preserve"> </t>
    </r>
  </si>
  <si>
    <r>
      <t>Batteries – Lead Acid</t>
    </r>
    <r>
      <rPr>
        <sz val="11"/>
        <color indexed="8"/>
        <rFont val="Calibri"/>
        <family val="2"/>
      </rPr>
      <t xml:space="preserve"> </t>
    </r>
  </si>
  <si>
    <r>
      <t>Batteries – Other</t>
    </r>
    <r>
      <rPr>
        <sz val="11"/>
        <color indexed="8"/>
        <rFont val="Calibri"/>
        <family val="2"/>
      </rPr>
      <t xml:space="preserve"> </t>
    </r>
  </si>
  <si>
    <r>
      <t>Paint</t>
    </r>
    <r>
      <rPr>
        <sz val="11"/>
        <color indexed="8"/>
        <rFont val="Calibri"/>
        <family val="2"/>
      </rPr>
      <t xml:space="preserve"> </t>
    </r>
  </si>
  <si>
    <r>
      <t>Bio-Hazardous</t>
    </r>
    <r>
      <rPr>
        <sz val="11"/>
        <color indexed="8"/>
        <rFont val="Calibri"/>
        <family val="2"/>
      </rPr>
      <t xml:space="preserve"> </t>
    </r>
  </si>
  <si>
    <r>
      <t>Vehicle and Equipment Fluids</t>
    </r>
    <r>
      <rPr>
        <sz val="11"/>
        <color indexed="8"/>
        <rFont val="Calibri"/>
        <family val="2"/>
      </rPr>
      <t xml:space="preserve"> </t>
    </r>
  </si>
  <si>
    <r>
      <t>Empty Metal, Glass, and Plastic Containers (that originally contained toxic materials)</t>
    </r>
    <r>
      <rPr>
        <sz val="11"/>
        <color indexed="8"/>
        <rFont val="Calibri"/>
        <family val="2"/>
      </rPr>
      <t xml:space="preserve"> </t>
    </r>
  </si>
  <si>
    <r>
      <t>Pesticides and Fertilizers</t>
    </r>
    <r>
      <rPr>
        <sz val="11"/>
        <color indexed="8"/>
        <rFont val="Calibri"/>
        <family val="2"/>
      </rPr>
      <t xml:space="preserve"> </t>
    </r>
  </si>
  <si>
    <r>
      <t>Other Hazardous or Household Hazardous Waste</t>
    </r>
    <r>
      <rPr>
        <sz val="11"/>
        <color indexed="8"/>
        <rFont val="Calibri"/>
        <family val="2"/>
      </rPr>
      <t xml:space="preserve"> </t>
    </r>
  </si>
  <si>
    <r>
      <t>Computer-related Electronics</t>
    </r>
    <r>
      <rPr>
        <sz val="11"/>
        <color indexed="8"/>
        <rFont val="Calibri"/>
        <family val="2"/>
      </rPr>
      <t xml:space="preserve"> </t>
    </r>
  </si>
  <si>
    <r>
      <t>Televisions and Computer Monitors</t>
    </r>
    <r>
      <rPr>
        <sz val="11"/>
        <color indexed="8"/>
        <rFont val="Calibri"/>
        <family val="2"/>
      </rPr>
      <t xml:space="preserve"> </t>
    </r>
  </si>
  <si>
    <r>
      <t>Tires and other rubber</t>
    </r>
    <r>
      <rPr>
        <sz val="11"/>
        <color indexed="8"/>
        <rFont val="Calibri"/>
        <family val="2"/>
      </rPr>
      <t xml:space="preserve"> </t>
    </r>
  </si>
  <si>
    <r>
      <t>Bulky Materials</t>
    </r>
    <r>
      <rPr>
        <sz val="11"/>
        <color indexed="8"/>
        <rFont val="Calibri"/>
        <family val="2"/>
      </rPr>
      <t xml:space="preserve"> </t>
    </r>
  </si>
  <si>
    <r>
      <t>Restaurant Fats, Oils and Grease</t>
    </r>
    <r>
      <rPr>
        <sz val="11"/>
        <color indexed="8"/>
        <rFont val="Calibri"/>
        <family val="2"/>
      </rPr>
      <t xml:space="preserve"> </t>
    </r>
  </si>
  <si>
    <r>
      <t>Other Miscellaneous</t>
    </r>
    <r>
      <rPr>
        <sz val="11"/>
        <color indexed="8"/>
        <rFont val="Calibri"/>
        <family val="2"/>
      </rPr>
      <t xml:space="preserve"> </t>
    </r>
  </si>
  <si>
    <t>Overall Waste Composition By Primary Material Category  Fall &amp; Winter 2010 Sampling</t>
  </si>
  <si>
    <t>Overall Waste Composition By Detailed Material Category Spring and Summer 2013 Sampling</t>
  </si>
  <si>
    <t>Overall Waste Composition By Detailed Material Category Winter and Fall 2016 Sampling</t>
  </si>
  <si>
    <t>Overall Waste Composition By Primary Material Category  Spring and Summer 2019 Sampling</t>
  </si>
  <si>
    <t>Overall Waste Composition By Detailed Material Category Fall &amp; Winter 2010 Sampling</t>
  </si>
  <si>
    <t>*MA Tons Combusted based on Annual Solid Waste Facility Reports for tonnage from Massachusetts sources.</t>
  </si>
  <si>
    <t>This summary analysis has been prepared by the Massachusetts Department of Environmental Protection using the data in these studies.   This analysis provides a weighted average composition by material category based on the amount of in-state waste that each facility received in the calendar year for a given sampling year, as shown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</si>
</sst>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
    <numFmt numFmtId="167" formatCode="0.000000000000000%"/>
  </numFmts>
  <fonts count="12"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sz val="11"/>
      <name val="Calibri"/>
      <family val="2"/>
      <scheme val="minor"/>
    </font>
    <font>
      <b/>
      <sz val="12"/>
      <color rgb="FF000000"/>
      <name val="Arial Narrow"/>
      <family val="2"/>
    </font>
    <font>
      <sz val="12"/>
      <color theme="1"/>
      <name val="Calibri"/>
      <family val="2"/>
      <scheme val="minor"/>
    </font>
    <font>
      <b/>
      <sz val="11"/>
      <color rgb="FF000000"/>
      <name val="Arial Narrow"/>
      <family val="2"/>
    </font>
    <font>
      <b/>
      <sz val="11"/>
      <name val="Calibri"/>
      <family val="2"/>
      <scheme val="minor"/>
    </font>
    <font>
      <b/>
      <sz val="11"/>
      <color rgb="FF000000"/>
      <name val="Calibri"/>
      <family val="2"/>
      <scheme val="minor"/>
    </font>
    <font>
      <sz val="11"/>
      <color rgb="FF000000"/>
      <name val="Calibri"/>
      <family val="2"/>
      <scheme val="minor"/>
    </font>
    <font>
      <b/>
      <sz val="12"/>
      <color theme="1"/>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43">
    <xf numFmtId="0" fontId="0" fillId="0" borderId="0" xfId="0"/>
    <xf numFmtId="0" fontId="0" fillId="0" borderId="0" xfId="0" applyAlignment="1">
      <alignment wrapText="1"/>
    </xf>
    <xf numFmtId="0" fontId="0" fillId="0" borderId="0" xfId="0" applyBorder="1"/>
    <xf numFmtId="166" fontId="3" fillId="0" borderId="1" xfId="2" applyNumberFormat="1" applyFont="1" applyBorder="1"/>
    <xf numFmtId="0" fontId="0" fillId="0" borderId="1" xfId="0" applyBorder="1"/>
    <xf numFmtId="165" fontId="4" fillId="0" borderId="1" xfId="1" applyNumberFormat="1" applyFont="1" applyFill="1" applyBorder="1"/>
    <xf numFmtId="0" fontId="3" fillId="0" borderId="1" xfId="0" applyFont="1" applyBorder="1"/>
    <xf numFmtId="165" fontId="3" fillId="0" borderId="1" xfId="0" applyNumberFormat="1" applyFont="1" applyBorder="1"/>
    <xf numFmtId="9" fontId="3" fillId="0" borderId="1" xfId="0" applyNumberFormat="1" applyFont="1" applyBorder="1"/>
    <xf numFmtId="166" fontId="0" fillId="0" borderId="0" xfId="0" applyNumberFormat="1" applyFont="1" applyBorder="1"/>
    <xf numFmtId="0" fontId="0" fillId="0" borderId="0" xfId="0" applyFont="1" applyBorder="1"/>
    <xf numFmtId="0" fontId="0" fillId="0" borderId="0" xfId="0" applyFont="1" applyFill="1" applyBorder="1"/>
    <xf numFmtId="0" fontId="0" fillId="0" borderId="0" xfId="0" applyFill="1" applyBorder="1"/>
    <xf numFmtId="0" fontId="0" fillId="0" borderId="0" xfId="0" applyFill="1"/>
    <xf numFmtId="0" fontId="5" fillId="0" borderId="0" xfId="0" applyFont="1" applyFill="1"/>
    <xf numFmtId="0" fontId="6" fillId="0" borderId="0" xfId="0" applyFont="1" applyFill="1" applyBorder="1"/>
    <xf numFmtId="0" fontId="3" fillId="0" borderId="0" xfId="0" applyFont="1" applyFill="1" applyBorder="1"/>
    <xf numFmtId="0" fontId="3" fillId="0" borderId="0" xfId="0" applyFont="1" applyFill="1" applyAlignment="1">
      <alignment horizontal="center"/>
    </xf>
    <xf numFmtId="166" fontId="2" fillId="0" borderId="0" xfId="2" applyNumberFormat="1" applyFont="1" applyFill="1" applyBorder="1"/>
    <xf numFmtId="0" fontId="7" fillId="0" borderId="0" xfId="0" applyFont="1" applyFill="1"/>
    <xf numFmtId="0" fontId="4" fillId="0" borderId="0" xfId="0" applyFont="1" applyFill="1" applyBorder="1"/>
    <xf numFmtId="0" fontId="3" fillId="0" borderId="0" xfId="0" applyFont="1" applyBorder="1"/>
    <xf numFmtId="0" fontId="0" fillId="0" borderId="0" xfId="0" applyFont="1"/>
    <xf numFmtId="43" fontId="0" fillId="0" borderId="0" xfId="0" applyNumberFormat="1" applyFont="1"/>
    <xf numFmtId="0" fontId="3" fillId="0" borderId="0" xfId="0" applyFont="1" applyBorder="1" applyAlignment="1">
      <alignment wrapText="1"/>
    </xf>
    <xf numFmtId="0" fontId="0" fillId="0" borderId="0" xfId="0" applyAlignment="1">
      <alignment wrapText="1"/>
    </xf>
    <xf numFmtId="0" fontId="3" fillId="0" borderId="0" xfId="0" applyFont="1"/>
    <xf numFmtId="165" fontId="4" fillId="0" borderId="1" xfId="1" applyNumberFormat="1" applyFont="1" applyBorder="1"/>
    <xf numFmtId="165" fontId="2" fillId="0" borderId="1" xfId="1" applyNumberFormat="1" applyFont="1" applyBorder="1"/>
    <xf numFmtId="0" fontId="0" fillId="0" borderId="0" xfId="0" applyFont="1"/>
    <xf numFmtId="166" fontId="8" fillId="0" borderId="1" xfId="2" applyNumberFormat="1" applyFont="1" applyFill="1" applyBorder="1"/>
    <xf numFmtId="164" fontId="3" fillId="0" borderId="0" xfId="0" applyNumberFormat="1" applyFont="1" applyBorder="1"/>
    <xf numFmtId="0" fontId="9" fillId="0" borderId="0" xfId="0" applyFont="1" applyBorder="1"/>
    <xf numFmtId="166" fontId="3" fillId="0" borderId="0" xfId="0" applyNumberFormat="1" applyFont="1" applyBorder="1"/>
    <xf numFmtId="9" fontId="0" fillId="0" borderId="0" xfId="0" applyNumberFormat="1" applyFont="1" applyBorder="1"/>
    <xf numFmtId="0" fontId="3" fillId="0" borderId="0" xfId="0" applyFont="1" applyFill="1" applyBorder="1" applyAlignment="1">
      <alignment wrapText="1"/>
    </xf>
    <xf numFmtId="0" fontId="0" fillId="0" borderId="2" xfId="0" applyFont="1" applyFill="1" applyBorder="1" applyAlignment="1">
      <alignment textRotation="45"/>
    </xf>
    <xf numFmtId="0" fontId="0" fillId="0" borderId="2" xfId="0" applyFont="1" applyFill="1" applyBorder="1" applyAlignment="1">
      <alignment textRotation="45" wrapText="1"/>
    </xf>
    <xf numFmtId="0" fontId="8" fillId="0" borderId="2" xfId="0" applyFont="1" applyFill="1" applyBorder="1" applyAlignment="1">
      <alignment textRotation="45"/>
    </xf>
    <xf numFmtId="0" fontId="3" fillId="0" borderId="2" xfId="0" applyFont="1" applyFill="1" applyBorder="1" applyAlignment="1">
      <alignment textRotation="45" wrapText="1"/>
    </xf>
    <xf numFmtId="0" fontId="0" fillId="0" borderId="3" xfId="0" applyFont="1" applyFill="1" applyBorder="1"/>
    <xf numFmtId="0" fontId="0" fillId="0" borderId="4" xfId="0" applyFont="1" applyFill="1" applyBorder="1"/>
    <xf numFmtId="0" fontId="0" fillId="0" borderId="5" xfId="0" applyFont="1" applyFill="1" applyBorder="1"/>
    <xf numFmtId="0" fontId="10" fillId="0" borderId="0" xfId="0" applyFont="1" applyFill="1"/>
    <xf numFmtId="166" fontId="2" fillId="0" borderId="6" xfId="2" applyNumberFormat="1" applyFont="1" applyFill="1" applyBorder="1"/>
    <xf numFmtId="166" fontId="3" fillId="0" borderId="6" xfId="0" applyNumberFormat="1" applyFont="1" applyFill="1" applyBorder="1"/>
    <xf numFmtId="166" fontId="3" fillId="0" borderId="6" xfId="2" applyNumberFormat="1" applyFont="1" applyFill="1" applyBorder="1"/>
    <xf numFmtId="166" fontId="2" fillId="0" borderId="1" xfId="2" applyNumberFormat="1" applyFont="1" applyFill="1" applyBorder="1"/>
    <xf numFmtId="166" fontId="3" fillId="0" borderId="1" xfId="0" applyNumberFormat="1" applyFont="1" applyFill="1" applyBorder="1"/>
    <xf numFmtId="166" fontId="3" fillId="0" borderId="1" xfId="2" applyNumberFormat="1" applyFont="1" applyFill="1" applyBorder="1"/>
    <xf numFmtId="166" fontId="2" fillId="0" borderId="2" xfId="2" applyNumberFormat="1" applyFont="1" applyFill="1" applyBorder="1"/>
    <xf numFmtId="166" fontId="3" fillId="0" borderId="2" xfId="0" applyNumberFormat="1" applyFont="1" applyFill="1" applyBorder="1"/>
    <xf numFmtId="166" fontId="3" fillId="0" borderId="2" xfId="2" applyNumberFormat="1" applyFont="1" applyFill="1" applyBorder="1"/>
    <xf numFmtId="0" fontId="9" fillId="0" borderId="0" xfId="0" applyFont="1" applyFill="1" applyAlignment="1">
      <alignment horizontal="center"/>
    </xf>
    <xf numFmtId="166" fontId="2" fillId="0" borderId="3" xfId="2" applyNumberFormat="1" applyFont="1" applyFill="1" applyBorder="1"/>
    <xf numFmtId="166" fontId="2" fillId="0" borderId="4" xfId="2" applyNumberFormat="1" applyFont="1" applyFill="1" applyBorder="1"/>
    <xf numFmtId="166" fontId="3" fillId="0" borderId="4" xfId="0" applyNumberFormat="1" applyFont="1" applyFill="1" applyBorder="1"/>
    <xf numFmtId="166" fontId="3" fillId="0" borderId="5" xfId="2" applyNumberFormat="1" applyFont="1" applyFill="1" applyBorder="1"/>
    <xf numFmtId="0" fontId="0" fillId="0" borderId="0" xfId="0" applyFont="1" applyAlignment="1">
      <alignment wrapText="1"/>
    </xf>
    <xf numFmtId="167" fontId="0" fillId="0" borderId="0" xfId="0" applyNumberFormat="1" applyFont="1" applyBorder="1"/>
    <xf numFmtId="0" fontId="0" fillId="0" borderId="1" xfId="0" applyFont="1" applyFill="1" applyBorder="1" applyAlignment="1">
      <alignment textRotation="45" wrapText="1"/>
    </xf>
    <xf numFmtId="0" fontId="3" fillId="0" borderId="1" xfId="0" applyFont="1" applyFill="1" applyBorder="1" applyAlignment="1">
      <alignment textRotation="45" wrapText="1"/>
    </xf>
    <xf numFmtId="0" fontId="3" fillId="0" borderId="0" xfId="0" applyFont="1" applyFill="1" applyBorder="1" applyAlignment="1">
      <alignment horizontal="center"/>
    </xf>
    <xf numFmtId="0" fontId="10" fillId="0" borderId="0" xfId="0" applyFont="1" applyFill="1" applyBorder="1"/>
    <xf numFmtId="0" fontId="9" fillId="0" borderId="0" xfId="0" applyFont="1" applyFill="1" applyBorder="1" applyAlignment="1">
      <alignment horizontal="center"/>
    </xf>
    <xf numFmtId="9" fontId="3" fillId="0" borderId="5" xfId="0" applyNumberFormat="1" applyFont="1" applyFill="1" applyBorder="1"/>
    <xf numFmtId="9" fontId="3" fillId="0" borderId="1" xfId="0" applyNumberFormat="1" applyFont="1" applyFill="1" applyBorder="1"/>
    <xf numFmtId="166" fontId="3" fillId="0" borderId="4" xfId="2" applyNumberFormat="1" applyFont="1" applyFill="1" applyBorder="1" applyAlignment="1">
      <alignment vertical="center"/>
    </xf>
    <xf numFmtId="166" fontId="2" fillId="0" borderId="0" xfId="2" applyNumberFormat="1" applyFont="1" applyBorder="1"/>
    <xf numFmtId="166" fontId="3" fillId="0" borderId="6" xfId="2" applyNumberFormat="1" applyFont="1" applyFill="1" applyBorder="1" applyAlignment="1">
      <alignment vertical="center"/>
    </xf>
    <xf numFmtId="166" fontId="3" fillId="0" borderId="6" xfId="2" applyNumberFormat="1" applyFont="1" applyFill="1" applyBorder="1" applyAlignment="1">
      <alignment wrapText="1"/>
    </xf>
    <xf numFmtId="166" fontId="3" fillId="0" borderId="1" xfId="2" applyNumberFormat="1" applyFont="1" applyFill="1" applyBorder="1" applyAlignment="1">
      <alignment wrapText="1"/>
    </xf>
    <xf numFmtId="166" fontId="3" fillId="0" borderId="7" xfId="2" applyNumberFormat="1" applyFont="1" applyFill="1" applyBorder="1" applyAlignment="1">
      <alignment wrapText="1"/>
    </xf>
    <xf numFmtId="9" fontId="3" fillId="0" borderId="1" xfId="2" applyNumberFormat="1" applyFont="1" applyBorder="1"/>
    <xf numFmtId="166" fontId="2" fillId="0" borderId="0" xfId="2" applyNumberFormat="1" applyFont="1"/>
    <xf numFmtId="9" fontId="2" fillId="0" borderId="0" xfId="2" applyNumberFormat="1" applyFont="1"/>
    <xf numFmtId="166" fontId="3" fillId="0" borderId="7" xfId="2" applyNumberFormat="1" applyFont="1" applyFill="1" applyBorder="1" applyAlignment="1">
      <alignment vertical="center"/>
    </xf>
    <xf numFmtId="166" fontId="3" fillId="0" borderId="5" xfId="2" applyNumberFormat="1" applyFont="1" applyFill="1" applyBorder="1" applyAlignment="1">
      <alignment wrapText="1"/>
    </xf>
    <xf numFmtId="0" fontId="8" fillId="0" borderId="1" xfId="0" applyFont="1" applyFill="1" applyBorder="1" applyAlignment="1">
      <alignment textRotation="45" wrapText="1"/>
    </xf>
    <xf numFmtId="0" fontId="4" fillId="0" borderId="5" xfId="0" applyFont="1" applyFill="1" applyBorder="1" applyAlignment="1">
      <alignment textRotation="45" wrapText="1"/>
    </xf>
    <xf numFmtId="9" fontId="3" fillId="0" borderId="5" xfId="2" applyNumberFormat="1" applyFont="1" applyBorder="1"/>
    <xf numFmtId="0" fontId="0" fillId="0" borderId="0" xfId="0" applyFont="1" applyBorder="1" applyAlignment="1">
      <alignment wrapText="1"/>
    </xf>
    <xf numFmtId="0" fontId="3" fillId="0" borderId="8" xfId="0" applyFont="1" applyFill="1" applyBorder="1" applyAlignment="1">
      <alignment textRotation="45" wrapText="1"/>
    </xf>
    <xf numFmtId="0" fontId="0" fillId="0" borderId="9" xfId="0" applyFill="1" applyBorder="1"/>
    <xf numFmtId="166" fontId="3" fillId="0" borderId="7" xfId="2" applyNumberFormat="1" applyFont="1" applyFill="1" applyBorder="1"/>
    <xf numFmtId="9" fontId="0" fillId="0" borderId="1" xfId="0" applyNumberFormat="1" applyFont="1" applyFill="1" applyBorder="1"/>
    <xf numFmtId="166" fontId="2" fillId="0" borderId="5" xfId="2" applyNumberFormat="1" applyFont="1" applyFill="1" applyBorder="1"/>
    <xf numFmtId="166" fontId="2" fillId="0" borderId="1" xfId="2" applyNumberFormat="1" applyFont="1" applyFill="1" applyBorder="1"/>
    <xf numFmtId="166" fontId="2" fillId="0" borderId="10" xfId="2" applyNumberFormat="1" applyFont="1" applyFill="1" applyBorder="1"/>
    <xf numFmtId="166" fontId="2" fillId="0" borderId="2" xfId="2" applyNumberFormat="1" applyFont="1" applyFill="1" applyBorder="1"/>
    <xf numFmtId="166" fontId="2" fillId="0" borderId="3" xfId="2" applyNumberFormat="1" applyFont="1" applyFill="1" applyBorder="1"/>
    <xf numFmtId="166" fontId="2" fillId="0" borderId="4" xfId="2" applyNumberFormat="1" applyFont="1" applyFill="1" applyBorder="1"/>
    <xf numFmtId="166" fontId="2" fillId="0" borderId="11" xfId="2" applyNumberFormat="1" applyFont="1" applyFill="1" applyBorder="1"/>
    <xf numFmtId="166" fontId="2" fillId="0" borderId="6" xfId="2" applyNumberFormat="1" applyFont="1" applyFill="1" applyBorder="1"/>
    <xf numFmtId="166" fontId="8" fillId="0" borderId="1" xfId="2" applyNumberFormat="1" applyFont="1" applyFill="1" applyBorder="1" applyAlignment="1"/>
    <xf numFmtId="166" fontId="3" fillId="0" borderId="1" xfId="2" applyNumberFormat="1" applyFont="1" applyBorder="1" applyAlignment="1"/>
    <xf numFmtId="9" fontId="3" fillId="0" borderId="1" xfId="2" applyFont="1" applyBorder="1" applyAlignment="1"/>
    <xf numFmtId="0" fontId="8" fillId="0" borderId="2" xfId="0" applyFont="1" applyFill="1" applyBorder="1" applyAlignment="1">
      <alignment textRotation="45" wrapText="1"/>
    </xf>
    <xf numFmtId="10" fontId="2" fillId="0" borderId="1" xfId="2" applyNumberFormat="1" applyFont="1" applyBorder="1"/>
    <xf numFmtId="0" fontId="10" fillId="0" borderId="9" xfId="0" applyFont="1" applyBorder="1"/>
    <xf numFmtId="0" fontId="10" fillId="0" borderId="7" xfId="0" applyFont="1" applyBorder="1"/>
    <xf numFmtId="0" fontId="3" fillId="0" borderId="7" xfId="0" applyFont="1" applyBorder="1"/>
    <xf numFmtId="0" fontId="0" fillId="0" borderId="2" xfId="0" applyFont="1" applyBorder="1" applyAlignment="1">
      <alignment textRotation="45" wrapText="1"/>
    </xf>
    <xf numFmtId="0" fontId="3" fillId="0" borderId="2" xfId="0" applyFont="1" applyBorder="1" applyAlignment="1">
      <alignment textRotation="45" wrapText="1"/>
    </xf>
    <xf numFmtId="9" fontId="3" fillId="0" borderId="6" xfId="0" applyNumberFormat="1" applyFont="1" applyBorder="1"/>
    <xf numFmtId="166" fontId="10" fillId="0" borderId="1" xfId="2" applyNumberFormat="1" applyFont="1" applyBorder="1" applyAlignment="1">
      <alignment vertical="center"/>
    </xf>
    <xf numFmtId="9" fontId="2" fillId="0" borderId="1" xfId="2" applyNumberFormat="1" applyFont="1" applyBorder="1" applyAlignment="1">
      <alignment vertical="center"/>
    </xf>
    <xf numFmtId="9" fontId="3" fillId="0" borderId="6" xfId="2" applyNumberFormat="1" applyFont="1" applyBorder="1"/>
    <xf numFmtId="166" fontId="10" fillId="0" borderId="1" xfId="2" applyNumberFormat="1" applyFont="1" applyBorder="1" applyAlignment="1"/>
    <xf numFmtId="0" fontId="4" fillId="0" borderId="10" xfId="0" applyFont="1" applyFill="1" applyBorder="1" applyAlignment="1">
      <alignment textRotation="45" wrapText="1"/>
    </xf>
    <xf numFmtId="0" fontId="0" fillId="0" borderId="10" xfId="0" applyFont="1" applyBorder="1" applyAlignment="1">
      <alignment textRotation="45" wrapText="1"/>
    </xf>
    <xf numFmtId="0" fontId="0" fillId="0" borderId="10" xfId="0" applyFont="1" applyFill="1" applyBorder="1" applyAlignment="1">
      <alignment textRotation="45"/>
    </xf>
    <xf numFmtId="0" fontId="3" fillId="0" borderId="4" xfId="0" applyFont="1" applyFill="1" applyBorder="1"/>
    <xf numFmtId="0" fontId="3" fillId="0" borderId="5" xfId="0" applyFont="1" applyFill="1" applyBorder="1"/>
    <xf numFmtId="166" fontId="2" fillId="0" borderId="12" xfId="2" applyNumberFormat="1" applyFont="1" applyFill="1" applyBorder="1" applyAlignment="1">
      <alignment textRotation="45"/>
    </xf>
    <xf numFmtId="166" fontId="4" fillId="0" borderId="7" xfId="2" applyNumberFormat="1" applyFont="1" applyFill="1" applyBorder="1" applyAlignment="1">
      <alignment textRotation="45" wrapText="1"/>
    </xf>
    <xf numFmtId="166" fontId="2" fillId="0" borderId="7" xfId="2" applyNumberFormat="1" applyFont="1" applyFill="1" applyBorder="1" applyAlignment="1">
      <alignment textRotation="45"/>
    </xf>
    <xf numFmtId="166" fontId="3" fillId="0" borderId="7" xfId="2" applyNumberFormat="1" applyFont="1" applyFill="1" applyBorder="1" applyAlignment="1">
      <alignment textRotation="45"/>
    </xf>
    <xf numFmtId="166" fontId="3" fillId="0" borderId="7" xfId="2" applyNumberFormat="1" applyFont="1" applyFill="1" applyBorder="1" applyAlignment="1">
      <alignment textRotation="45" wrapText="1"/>
    </xf>
    <xf numFmtId="166" fontId="3" fillId="0" borderId="0" xfId="0" applyNumberFormat="1" applyFont="1" applyFill="1" applyAlignment="1">
      <alignment horizontal="center"/>
    </xf>
    <xf numFmtId="166" fontId="0" fillId="0" borderId="3" xfId="0" applyNumberFormat="1" applyFont="1" applyBorder="1"/>
    <xf numFmtId="166" fontId="4" fillId="0" borderId="4" xfId="0" applyNumberFormat="1" applyFont="1" applyFill="1" applyBorder="1"/>
    <xf numFmtId="166" fontId="0" fillId="0" borderId="4" xfId="0" applyNumberFormat="1" applyFont="1" applyBorder="1"/>
    <xf numFmtId="166" fontId="3" fillId="0" borderId="4" xfId="0" applyNumberFormat="1" applyFont="1" applyBorder="1"/>
    <xf numFmtId="166" fontId="3" fillId="0" borderId="5" xfId="0" applyNumberFormat="1" applyFont="1" applyBorder="1" applyAlignment="1">
      <alignment wrapText="1"/>
    </xf>
    <xf numFmtId="166" fontId="10" fillId="0" borderId="0" xfId="0" applyNumberFormat="1" applyFont="1" applyFill="1"/>
    <xf numFmtId="166" fontId="4" fillId="0" borderId="6" xfId="2" applyNumberFormat="1" applyFont="1" applyFill="1" applyBorder="1"/>
    <xf numFmtId="166" fontId="4" fillId="0" borderId="1" xfId="2" applyNumberFormat="1" applyFont="1" applyFill="1" applyBorder="1"/>
    <xf numFmtId="166" fontId="4" fillId="0" borderId="2" xfId="2" applyNumberFormat="1" applyFont="1" applyFill="1" applyBorder="1"/>
    <xf numFmtId="166" fontId="9" fillId="0" borderId="0" xfId="0" applyNumberFormat="1" applyFont="1" applyFill="1" applyAlignment="1">
      <alignment horizontal="center"/>
    </xf>
    <xf numFmtId="166" fontId="2" fillId="0" borderId="12" xfId="2" applyNumberFormat="1" applyFont="1" applyFill="1" applyBorder="1" applyAlignment="1">
      <alignment textRotation="45"/>
    </xf>
    <xf numFmtId="166" fontId="2" fillId="0" borderId="7" xfId="2" applyNumberFormat="1" applyFont="1" applyFill="1" applyBorder="1" applyAlignment="1">
      <alignment textRotation="45"/>
    </xf>
    <xf numFmtId="165" fontId="2" fillId="0" borderId="1" xfId="1" applyNumberFormat="1" applyFont="1" applyFill="1" applyBorder="1"/>
    <xf numFmtId="0" fontId="3" fillId="0" borderId="12" xfId="0" applyFont="1" applyBorder="1" applyAlignment="1">
      <alignment wrapText="1"/>
    </xf>
    <xf numFmtId="0" fontId="3" fillId="0" borderId="12" xfId="0" applyFont="1" applyFill="1" applyBorder="1" applyAlignment="1">
      <alignment wrapText="1"/>
    </xf>
    <xf numFmtId="166" fontId="3" fillId="0" borderId="12" xfId="0" applyNumberFormat="1" applyFont="1" applyFill="1" applyBorder="1" applyAlignment="1">
      <alignment wrapText="1"/>
    </xf>
    <xf numFmtId="0" fontId="3" fillId="0" borderId="1" xfId="0" applyFont="1" applyBorder="1" applyAlignment="1">
      <alignment horizontal="right"/>
    </xf>
    <xf numFmtId="0" fontId="0" fillId="0" borderId="6" xfId="0" applyFont="1" applyBorder="1" applyAlignment="1">
      <alignment horizontal="right"/>
    </xf>
    <xf numFmtId="165" fontId="2" fillId="0" borderId="0" xfId="1" applyNumberFormat="1" applyFont="1" applyFill="1" applyBorder="1"/>
    <xf numFmtId="165" fontId="3" fillId="0" borderId="0" xfId="0" applyNumberFormat="1" applyFont="1" applyBorder="1"/>
    <xf numFmtId="0" fontId="0" fillId="0" borderId="0" xfId="0" applyAlignment="1">
      <alignment wrapText="1"/>
    </xf>
    <xf numFmtId="0" fontId="11" fillId="0" borderId="0" xfId="0" applyFont="1" applyAlignment="1">
      <alignment horizontal="center" wrapText="1"/>
    </xf>
    <xf numFmtId="0" fontId="6" fillId="0" borderId="0" xfId="0" applyFont="1" applyAlignment="1">
      <alignmen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7667638483965014"/>
          <c:y val="0"/>
        </c:manualLayout>
      </c:layout>
      <c:overlay val="0"/>
      <c:spPr>
        <a:noFill/>
        <a:ln w="25400">
          <a:noFill/>
        </a:ln>
      </c:spPr>
      <c:txPr>
        <a:bodyPr/>
        <a:lstStyle/>
        <a:p>
          <a:pPr>
            <a:defRPr sz="1000" b="0" i="0" u="none" strike="noStrike" baseline="0">
              <a:solidFill>
                <a:srgbClr val="000000"/>
              </a:solidFill>
              <a:latin typeface="Calibri"/>
              <a:ea typeface="Calibri"/>
              <a:cs typeface="Calibri"/>
            </a:defRPr>
          </a:pPr>
          <a:endParaRPr lang="en-US"/>
        </a:p>
      </c:txPr>
    </c:title>
    <c:autoTitleDeleted val="0"/>
    <c:plotArea>
      <c:layout/>
      <c:pieChart>
        <c:varyColors val="1"/>
        <c:ser>
          <c:idx val="0"/>
          <c:order val="0"/>
          <c:dLbls>
            <c:dLbl>
              <c:idx val="10"/>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1"/>
              <c:showSerName val="0"/>
              <c:showPercent val="0"/>
              <c:showBubbleSize val="0"/>
              <c:extLst>
                <c:ext xmlns:c16="http://schemas.microsoft.com/office/drawing/2014/chart" uri="{C3380CC4-5D6E-409C-BE32-E72D297353CC}">
                  <c16:uniqueId val="{00000000-E93B-4F1F-9D12-865AC07EC2E7}"/>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val>
            <c:numRef>
              <c:f>'2010 Detailed Categories'!#REF!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'2010 Detailed Categories'!#REF!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'2010 Detailed Categories'!#REF!</c15:sqref>
                        </c15:formulaRef>
                      </c:ext>
                    </c:extLst>
                  </c:multiLvlStrRef>
                </c15:cat>
              </c15:filteredCategoryTitle>
            </c:ext>
            <c:ext xmlns:c16="http://schemas.microsoft.com/office/drawing/2014/chart" uri="{C3380CC4-5D6E-409C-BE32-E72D297353CC}">
              <c16:uniqueId val="{00000001-E93B-4F1F-9D12-865AC07EC2E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752475</xdr:colOff>
      <xdr:row>75</xdr:row>
      <xdr:rowOff>0</xdr:rowOff>
    </xdr:from>
    <xdr:to>
      <xdr:col>13</xdr:col>
      <xdr:colOff>19050</xdr:colOff>
      <xdr:row>75</xdr:row>
      <xdr:rowOff>0</xdr:rowOff>
    </xdr:to>
    <xdr:graphicFrame macro="">
      <xdr:nvGraphicFramePr>
        <xdr:cNvPr id="3325" name="Chart 1">
          <a:extLst>
            <a:ext uri="{FF2B5EF4-FFF2-40B4-BE49-F238E27FC236}">
              <a16:creationId xmlns:a16="http://schemas.microsoft.com/office/drawing/2014/main" id="{8E8BDA68-3928-415C-88B0-27C098BDA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J23"/>
  <sheetViews>
    <sheetView tabSelected="1" zoomScaleNormal="100" workbookViewId="0"/>
  </sheetViews>
  <sheetFormatPr defaultRowHeight="15" x14ac:dyDescent="0.25"/>
  <cols>
    <col min="2" max="3" width="22.85546875" customWidth="1"/>
    <col min="4" max="4" width="13.28515625" customWidth="1"/>
    <col min="5" max="5" width="18.5703125" customWidth="1"/>
    <col min="6" max="6" width="15" customWidth="1"/>
    <col min="7" max="7" width="14.5703125" customWidth="1"/>
    <col min="8" max="8" width="12.42578125" customWidth="1"/>
    <col min="9" max="9" width="15.42578125" customWidth="1"/>
    <col min="10" max="10" width="19.42578125" customWidth="1"/>
  </cols>
  <sheetData>
    <row r="1" spans="1:10" s="1" customFormat="1" ht="30" customHeight="1" x14ac:dyDescent="0.25">
      <c r="A1" s="25"/>
      <c r="B1" s="141" t="s">
        <v>90</v>
      </c>
      <c r="C1" s="141"/>
      <c r="D1" s="142"/>
      <c r="E1" s="142"/>
      <c r="F1" s="142"/>
      <c r="G1" s="142"/>
      <c r="H1" s="142"/>
      <c r="I1" s="142"/>
      <c r="J1" s="142"/>
    </row>
    <row r="3" spans="1:10" ht="55.5" customHeight="1" x14ac:dyDescent="0.25">
      <c r="B3" s="140" t="s">
        <v>19</v>
      </c>
      <c r="C3" s="140"/>
      <c r="D3" s="140"/>
      <c r="E3" s="140"/>
      <c r="F3" s="140"/>
      <c r="G3" s="140"/>
      <c r="H3" s="140"/>
      <c r="I3" s="140"/>
      <c r="J3" s="140"/>
    </row>
    <row r="4" spans="1:10" ht="46.5" customHeight="1" x14ac:dyDescent="0.25">
      <c r="B4" s="140" t="s">
        <v>213</v>
      </c>
      <c r="C4" s="140"/>
      <c r="D4" s="140"/>
      <c r="E4" s="140"/>
      <c r="F4" s="140"/>
      <c r="G4" s="140"/>
      <c r="H4" s="140"/>
      <c r="I4" s="140"/>
      <c r="J4" s="140"/>
    </row>
    <row r="5" spans="1:10" ht="46.5" customHeight="1" x14ac:dyDescent="0.25">
      <c r="B5" s="25"/>
      <c r="C5" s="25"/>
      <c r="D5" s="25"/>
      <c r="E5" s="25"/>
      <c r="F5" s="25"/>
      <c r="G5" s="25"/>
      <c r="H5" s="25"/>
      <c r="I5" s="25"/>
      <c r="J5" s="25"/>
    </row>
    <row r="6" spans="1:10" x14ac:dyDescent="0.25">
      <c r="B6" s="26" t="s">
        <v>32</v>
      </c>
      <c r="C6" s="26"/>
    </row>
    <row r="7" spans="1:10" x14ac:dyDescent="0.25">
      <c r="B7" s="4" t="s">
        <v>91</v>
      </c>
      <c r="C7" s="4" t="s">
        <v>87</v>
      </c>
      <c r="D7" s="4" t="s">
        <v>0</v>
      </c>
      <c r="E7" s="4" t="s">
        <v>1</v>
      </c>
      <c r="F7" s="4" t="s">
        <v>2</v>
      </c>
      <c r="G7" s="4" t="s">
        <v>5</v>
      </c>
      <c r="H7" s="4" t="s">
        <v>3</v>
      </c>
      <c r="I7" s="4" t="s">
        <v>4</v>
      </c>
      <c r="J7" s="6" t="s">
        <v>6</v>
      </c>
    </row>
    <row r="8" spans="1:10" x14ac:dyDescent="0.25">
      <c r="B8" s="4">
        <v>2010</v>
      </c>
      <c r="C8" s="4" t="s">
        <v>88</v>
      </c>
      <c r="D8" s="5">
        <v>409435</v>
      </c>
      <c r="E8" s="5">
        <v>386583</v>
      </c>
      <c r="F8" s="5">
        <v>382226</v>
      </c>
      <c r="G8" s="5">
        <v>1182792</v>
      </c>
      <c r="H8" s="5">
        <v>563337</v>
      </c>
      <c r="I8" s="5">
        <v>121310</v>
      </c>
      <c r="J8" s="7">
        <f>SUM(D8:I8)</f>
        <v>3045683</v>
      </c>
    </row>
    <row r="9" spans="1:10" x14ac:dyDescent="0.25">
      <c r="B9" s="4">
        <v>2013</v>
      </c>
      <c r="C9" s="4" t="s">
        <v>89</v>
      </c>
      <c r="D9" s="27">
        <v>421391</v>
      </c>
      <c r="E9" s="27">
        <v>362773</v>
      </c>
      <c r="F9" s="27">
        <v>384018</v>
      </c>
      <c r="G9" s="27">
        <v>1102290</v>
      </c>
      <c r="H9" s="27">
        <v>574146</v>
      </c>
      <c r="I9" s="27">
        <v>137188</v>
      </c>
      <c r="J9" s="7">
        <f>SUM(D9:I9)</f>
        <v>2981806</v>
      </c>
    </row>
    <row r="10" spans="1:10" x14ac:dyDescent="0.25">
      <c r="B10" s="4">
        <v>2016</v>
      </c>
      <c r="C10" s="4" t="s">
        <v>88</v>
      </c>
      <c r="D10" s="28">
        <v>417237</v>
      </c>
      <c r="E10" s="28">
        <v>383450</v>
      </c>
      <c r="F10" s="28">
        <v>418825</v>
      </c>
      <c r="G10" s="28">
        <v>1080964</v>
      </c>
      <c r="H10" s="28">
        <v>536748</v>
      </c>
      <c r="I10" s="28">
        <v>102903</v>
      </c>
      <c r="J10" s="7">
        <f>SUM(D10:I10)</f>
        <v>2940127</v>
      </c>
    </row>
    <row r="11" spans="1:10" x14ac:dyDescent="0.25">
      <c r="B11" s="4">
        <v>2019</v>
      </c>
      <c r="C11" s="4" t="s">
        <v>89</v>
      </c>
      <c r="D11" s="132">
        <v>390041</v>
      </c>
      <c r="E11" s="132">
        <v>382382</v>
      </c>
      <c r="F11" s="132">
        <v>447110</v>
      </c>
      <c r="G11" s="132">
        <v>1097291</v>
      </c>
      <c r="H11" s="132">
        <v>574711</v>
      </c>
      <c r="I11" s="132">
        <v>105751</v>
      </c>
      <c r="J11" s="7">
        <f>SUM(D11:I11)</f>
        <v>2997286</v>
      </c>
    </row>
    <row r="12" spans="1:10" x14ac:dyDescent="0.25">
      <c r="B12" s="4"/>
      <c r="C12" s="2"/>
      <c r="D12" s="138"/>
      <c r="E12" s="138"/>
      <c r="F12" s="138"/>
      <c r="G12" s="138"/>
      <c r="H12" s="138"/>
      <c r="I12" s="138"/>
      <c r="J12" s="139"/>
    </row>
    <row r="13" spans="1:10" x14ac:dyDescent="0.25">
      <c r="B13" s="136" t="s">
        <v>7</v>
      </c>
      <c r="D13" s="29"/>
      <c r="E13" s="29"/>
      <c r="F13" s="29"/>
      <c r="G13" s="29"/>
      <c r="H13" s="29"/>
      <c r="I13" s="29"/>
      <c r="J13" s="29"/>
    </row>
    <row r="14" spans="1:10" x14ac:dyDescent="0.25">
      <c r="B14" s="4" t="s">
        <v>91</v>
      </c>
      <c r="C14" s="4" t="s">
        <v>87</v>
      </c>
      <c r="D14" s="4" t="s">
        <v>0</v>
      </c>
      <c r="E14" s="4" t="s">
        <v>1</v>
      </c>
      <c r="F14" s="4" t="s">
        <v>2</v>
      </c>
      <c r="G14" s="4" t="s">
        <v>5</v>
      </c>
      <c r="H14" s="4" t="s">
        <v>3</v>
      </c>
      <c r="I14" s="4" t="s">
        <v>4</v>
      </c>
      <c r="J14" s="6" t="s">
        <v>6</v>
      </c>
    </row>
    <row r="15" spans="1:10" x14ac:dyDescent="0.25">
      <c r="B15" s="137">
        <v>2010</v>
      </c>
      <c r="C15" s="4" t="s">
        <v>88</v>
      </c>
      <c r="D15" s="98">
        <f t="shared" ref="D15:I15" si="0">D8/$J8</f>
        <v>0.13443125893272542</v>
      </c>
      <c r="E15" s="98">
        <f t="shared" si="0"/>
        <v>0.12692817998458802</v>
      </c>
      <c r="F15" s="98">
        <f t="shared" si="0"/>
        <v>0.12549763058072688</v>
      </c>
      <c r="G15" s="98">
        <f t="shared" si="0"/>
        <v>0.3883503306154974</v>
      </c>
      <c r="H15" s="98">
        <f t="shared" si="0"/>
        <v>0.18496245341356932</v>
      </c>
      <c r="I15" s="98">
        <f t="shared" si="0"/>
        <v>3.9830146472892944E-2</v>
      </c>
      <c r="J15" s="8">
        <f>SUM(D15:I15)</f>
        <v>1</v>
      </c>
    </row>
    <row r="16" spans="1:10" x14ac:dyDescent="0.25">
      <c r="B16" s="4">
        <v>2013</v>
      </c>
      <c r="C16" s="4" t="s">
        <v>89</v>
      </c>
      <c r="D16" s="98">
        <f t="shared" ref="D16:I16" si="1">D9/$J9</f>
        <v>0.14132072978590826</v>
      </c>
      <c r="E16" s="98">
        <f t="shared" si="1"/>
        <v>0.12166217386375908</v>
      </c>
      <c r="F16" s="98">
        <f t="shared" si="1"/>
        <v>0.12878705053246253</v>
      </c>
      <c r="G16" s="98">
        <f t="shared" si="1"/>
        <v>0.36967193707437707</v>
      </c>
      <c r="H16" s="98">
        <f t="shared" si="1"/>
        <v>0.19254975005080813</v>
      </c>
      <c r="I16" s="98">
        <f t="shared" si="1"/>
        <v>4.6008358692684902E-2</v>
      </c>
      <c r="J16" s="8">
        <f>SUM(D16:I16)</f>
        <v>1</v>
      </c>
    </row>
    <row r="17" spans="2:10" x14ac:dyDescent="0.25">
      <c r="B17" s="4">
        <v>2016</v>
      </c>
      <c r="C17" s="4" t="s">
        <v>88</v>
      </c>
      <c r="D17" s="98">
        <f t="shared" ref="D17:I17" si="2">D10/$J10</f>
        <v>0.14191121676036444</v>
      </c>
      <c r="E17" s="98">
        <f t="shared" si="2"/>
        <v>0.13041953629894218</v>
      </c>
      <c r="F17" s="98">
        <f t="shared" si="2"/>
        <v>0.14245132948338626</v>
      </c>
      <c r="G17" s="98">
        <f t="shared" si="2"/>
        <v>0.36765894806584887</v>
      </c>
      <c r="H17" s="98">
        <f t="shared" si="2"/>
        <v>0.18255946086682651</v>
      </c>
      <c r="I17" s="98">
        <f t="shared" si="2"/>
        <v>3.499950852463176E-2</v>
      </c>
      <c r="J17" s="8">
        <f>SUM(D17:I17)</f>
        <v>1</v>
      </c>
    </row>
    <row r="18" spans="2:10" x14ac:dyDescent="0.25">
      <c r="B18" s="4">
        <v>2019</v>
      </c>
      <c r="C18" s="4" t="s">
        <v>89</v>
      </c>
      <c r="D18" s="98">
        <f t="shared" ref="D18:I18" si="3">D11/$J11</f>
        <v>0.13013139219947645</v>
      </c>
      <c r="E18" s="98">
        <f t="shared" si="3"/>
        <v>0.1275760804941537</v>
      </c>
      <c r="F18" s="98">
        <f t="shared" si="3"/>
        <v>0.14917161725641129</v>
      </c>
      <c r="G18" s="98">
        <f t="shared" si="3"/>
        <v>0.36609486048378431</v>
      </c>
      <c r="H18" s="98">
        <f t="shared" si="3"/>
        <v>0.1917437975555219</v>
      </c>
      <c r="I18" s="98">
        <f t="shared" si="3"/>
        <v>3.5282252010652305E-2</v>
      </c>
      <c r="J18" s="8">
        <f>SUM(D18:I18)</f>
        <v>0.99999999999999989</v>
      </c>
    </row>
    <row r="20" spans="2:10" x14ac:dyDescent="0.25">
      <c r="C20" s="29" t="s">
        <v>212</v>
      </c>
    </row>
    <row r="21" spans="2:10" x14ac:dyDescent="0.25">
      <c r="B21" s="26"/>
      <c r="C21" s="26"/>
    </row>
    <row r="22" spans="2:10" x14ac:dyDescent="0.25">
      <c r="B22" t="s">
        <v>93</v>
      </c>
    </row>
    <row r="23" spans="2:10" x14ac:dyDescent="0.25">
      <c r="B23" t="s">
        <v>94</v>
      </c>
    </row>
  </sheetData>
  <mergeCells count="3">
    <mergeCell ref="B3:J3"/>
    <mergeCell ref="B4:J4"/>
    <mergeCell ref="B1:J1"/>
  </mergeCells>
  <pageMargins left="0.7" right="0.7" top="0.75" bottom="0.75" header="0.3" footer="0.3"/>
  <pageSetup scale="7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39997558519241921"/>
  </sheetPr>
  <dimension ref="A1:L35"/>
  <sheetViews>
    <sheetView zoomScaleNormal="100" workbookViewId="0"/>
  </sheetViews>
  <sheetFormatPr defaultRowHeight="15" x14ac:dyDescent="0.25"/>
  <cols>
    <col min="1" max="1" width="51.7109375" style="10" customWidth="1"/>
    <col min="2" max="11" width="12.7109375" style="10" customWidth="1"/>
    <col min="12" max="16384" width="9.140625" style="10"/>
  </cols>
  <sheetData>
    <row r="1" spans="1:12" s="81" customFormat="1" ht="65.099999999999994" customHeight="1" x14ac:dyDescent="0.25">
      <c r="A1" s="133" t="s">
        <v>207</v>
      </c>
      <c r="B1" s="110" t="s">
        <v>0</v>
      </c>
      <c r="C1" s="102" t="s">
        <v>1</v>
      </c>
      <c r="D1" s="102" t="s">
        <v>2</v>
      </c>
      <c r="E1" s="102" t="s">
        <v>5</v>
      </c>
      <c r="F1" s="102" t="s">
        <v>3</v>
      </c>
      <c r="G1" s="102" t="s">
        <v>4</v>
      </c>
      <c r="H1" s="97" t="s">
        <v>17</v>
      </c>
      <c r="I1" s="103" t="s">
        <v>18</v>
      </c>
    </row>
    <row r="2" spans="1:12" ht="15.75" customHeight="1" x14ac:dyDescent="0.25">
      <c r="A2" s="99" t="s">
        <v>8</v>
      </c>
      <c r="B2" s="105">
        <f>SUM('2010 Detailed Categories'!B3:B10)</f>
        <v>0.28200000000000003</v>
      </c>
      <c r="C2" s="105">
        <f>SUM('2010 Detailed Categories'!C3:C10)</f>
        <v>0.28000000000000003</v>
      </c>
      <c r="D2" s="105">
        <f>SUM('2010 Detailed Categories'!D3:D10)</f>
        <v>0.26700000000000002</v>
      </c>
      <c r="E2" s="105">
        <f>SUM('2010 Detailed Categories'!E3:E10)</f>
        <v>0.23799999999999999</v>
      </c>
      <c r="F2" s="105">
        <f>SUM('2010 Detailed Categories'!F3:F10)</f>
        <v>0.27300000000000008</v>
      </c>
      <c r="G2" s="105">
        <f>SUM('2010 Detailed Categories'!G3:G10)</f>
        <v>0.20100000000000001</v>
      </c>
      <c r="H2" s="30">
        <f t="shared" ref="H2:H10" si="0">AVERAGE(B2:G2)</f>
        <v>0.25683333333333341</v>
      </c>
      <c r="I2" s="3">
        <f t="shared" ref="I2:I10" si="1">B2*VLOOKUP(2010,perCOMB,3,0)+C2*VLOOKUP(2010,perCOMB,4,0)+D2*VLOOKUP(2010,perCOMB,5,0)+E2*VLOOKUP(2010,perCOMB,6,0)+F2*VLOOKUP(2010,perCOMB,7,0)+G2*VLOOKUP(2010,perCOMB,8,0)</f>
        <v>0.25788536068921158</v>
      </c>
    </row>
    <row r="3" spans="1:12" ht="15.75" customHeight="1" x14ac:dyDescent="0.25">
      <c r="A3" s="99" t="s">
        <v>9</v>
      </c>
      <c r="B3" s="105">
        <f>SUM('2010 Detailed Categories'!B12:B24)</f>
        <v>0.155</v>
      </c>
      <c r="C3" s="105">
        <f>SUM('2010 Detailed Categories'!C12:C24)</f>
        <v>0.154</v>
      </c>
      <c r="D3" s="105">
        <f>SUM('2010 Detailed Categories'!D12:D24)</f>
        <v>0.16300000000000001</v>
      </c>
      <c r="E3" s="105">
        <f>SUM('2010 Detailed Categories'!E12:E24)</f>
        <v>0.13300000000000001</v>
      </c>
      <c r="F3" s="105">
        <f>SUM('2010 Detailed Categories'!F12:F24)</f>
        <v>0.11700000000000001</v>
      </c>
      <c r="G3" s="105">
        <f>SUM('2010 Detailed Categories'!G12:G24)</f>
        <v>0.13400000000000001</v>
      </c>
      <c r="H3" s="30">
        <f t="shared" si="0"/>
        <v>0.14266666666666666</v>
      </c>
      <c r="I3" s="3">
        <f t="shared" si="1"/>
        <v>0.13946833928547389</v>
      </c>
    </row>
    <row r="4" spans="1:12" ht="15.75" customHeight="1" x14ac:dyDescent="0.25">
      <c r="A4" s="99" t="s">
        <v>10</v>
      </c>
      <c r="B4" s="105">
        <f>SUM('2010 Detailed Categories'!B26:B32)</f>
        <v>5.5999999999999994E-2</v>
      </c>
      <c r="C4" s="105">
        <f>SUM('2010 Detailed Categories'!C26:C32)</f>
        <v>0.05</v>
      </c>
      <c r="D4" s="105">
        <f>SUM('2010 Detailed Categories'!D26:D32)</f>
        <v>5.7999999999999996E-2</v>
      </c>
      <c r="E4" s="105">
        <f>SUM('2010 Detailed Categories'!E26:E32)</f>
        <v>5.5E-2</v>
      </c>
      <c r="F4" s="105">
        <f>SUM('2010 Detailed Categories'!F26:F32)</f>
        <v>5.6000000000000001E-2</v>
      </c>
      <c r="G4" s="105">
        <f>SUM('2010 Detailed Categories'!G26:G32)</f>
        <v>4.4999999999999998E-2</v>
      </c>
      <c r="H4" s="30">
        <f t="shared" si="0"/>
        <v>5.3333333333333323E-2</v>
      </c>
      <c r="I4" s="3">
        <f t="shared" si="1"/>
        <v>5.4662944239436601E-2</v>
      </c>
    </row>
    <row r="5" spans="1:12" ht="15.75" customHeight="1" x14ac:dyDescent="0.25">
      <c r="A5" s="99" t="s">
        <v>11</v>
      </c>
      <c r="B5" s="105">
        <f>SUM('2010 Detailed Categories'!B34:B37)</f>
        <v>2.8999999999999998E-2</v>
      </c>
      <c r="C5" s="105">
        <f>SUM('2010 Detailed Categories'!C34:C37)</f>
        <v>2.7000000000000003E-2</v>
      </c>
      <c r="D5" s="105">
        <f>SUM('2010 Detailed Categories'!D34:D37)</f>
        <v>3.2000000000000001E-2</v>
      </c>
      <c r="E5" s="105">
        <f>SUM('2010 Detailed Categories'!E34:E37)</f>
        <v>1.6E-2</v>
      </c>
      <c r="F5" s="105">
        <f>SUM('2010 Detailed Categories'!F34:F37)</f>
        <v>1.7999999999999999E-2</v>
      </c>
      <c r="G5" s="105">
        <f>SUM('2010 Detailed Categories'!G34:G37)</f>
        <v>1.4E-2</v>
      </c>
      <c r="H5" s="30">
        <f t="shared" si="0"/>
        <v>2.2666666666666668E-2</v>
      </c>
      <c r="I5" s="3">
        <f t="shared" si="1"/>
        <v>2.1442043049128882E-2</v>
      </c>
    </row>
    <row r="6" spans="1:12" ht="15.75" customHeight="1" x14ac:dyDescent="0.25">
      <c r="A6" s="99" t="s">
        <v>12</v>
      </c>
      <c r="B6" s="105">
        <f>SUM('2010 Detailed Categories'!B39:B43)</f>
        <v>0.19800000000000001</v>
      </c>
      <c r="C6" s="105">
        <f>SUM('2010 Detailed Categories'!C39:C43)</f>
        <v>0.20400000000000001</v>
      </c>
      <c r="D6" s="105">
        <f>SUM('2010 Detailed Categories'!D39:D43)</f>
        <v>0.17100000000000004</v>
      </c>
      <c r="E6" s="105">
        <f>SUM('2010 Detailed Categories'!E39:E43)</f>
        <v>0.21399999999999997</v>
      </c>
      <c r="F6" s="105">
        <f>SUM('2010 Detailed Categories'!F39:F43)</f>
        <v>0.223</v>
      </c>
      <c r="G6" s="105">
        <f>SUM('2010 Detailed Categories'!G39:G43)</f>
        <v>0.21500000000000002</v>
      </c>
      <c r="H6" s="30">
        <f t="shared" si="0"/>
        <v>0.20416666666666669</v>
      </c>
      <c r="I6" s="3">
        <f t="shared" si="1"/>
        <v>0.20688791216945426</v>
      </c>
    </row>
    <row r="7" spans="1:12" ht="15.75" customHeight="1" x14ac:dyDescent="0.25">
      <c r="A7" s="99" t="s">
        <v>13</v>
      </c>
      <c r="B7" s="105">
        <f>SUM('2010 Detailed Categories'!B45:B52)</f>
        <v>0.13200000000000001</v>
      </c>
      <c r="C7" s="105">
        <f>SUM('2010 Detailed Categories'!C45:C52)</f>
        <v>0.13</v>
      </c>
      <c r="D7" s="105">
        <f>SUM('2010 Detailed Categories'!D45:D52)</f>
        <v>0.16200000000000001</v>
      </c>
      <c r="E7" s="105">
        <f>SUM('2010 Detailed Categories'!E45:E52)</f>
        <v>0.13200000000000001</v>
      </c>
      <c r="F7" s="105">
        <f>SUM('2010 Detailed Categories'!F45:F52)</f>
        <v>0.15000000000000002</v>
      </c>
      <c r="G7" s="105">
        <f>SUM('2010 Detailed Categories'!G45:G52)</f>
        <v>0.13100000000000001</v>
      </c>
      <c r="H7" s="30">
        <f t="shared" si="0"/>
        <v>0.13950000000000001</v>
      </c>
      <c r="I7" s="3">
        <f t="shared" si="1"/>
        <v>0.13880056657242398</v>
      </c>
    </row>
    <row r="8" spans="1:12" ht="15.75" customHeight="1" x14ac:dyDescent="0.25">
      <c r="A8" s="99" t="s">
        <v>14</v>
      </c>
      <c r="B8" s="105">
        <f>SUM('2010 Detailed Categories'!B54:B62)</f>
        <v>4.5000000000000005E-2</v>
      </c>
      <c r="C8" s="105">
        <f>SUM('2010 Detailed Categories'!C54:C62)</f>
        <v>4.5999999999999999E-2</v>
      </c>
      <c r="D8" s="105">
        <f>SUM('2010 Detailed Categories'!D54:D62)</f>
        <v>3.7000000000000005E-2</v>
      </c>
      <c r="E8" s="105">
        <f>SUM('2010 Detailed Categories'!E54:E62)</f>
        <v>2.9000000000000001E-2</v>
      </c>
      <c r="F8" s="105">
        <f>SUM('2010 Detailed Categories'!F54:F62)</f>
        <v>1.6E-2</v>
      </c>
      <c r="G8" s="105">
        <f>SUM('2010 Detailed Categories'!G54:G62)</f>
        <v>2.8999999999999998E-2</v>
      </c>
      <c r="H8" s="30">
        <f t="shared" si="0"/>
        <v>3.3666666666666664E-2</v>
      </c>
      <c r="I8" s="3">
        <f t="shared" si="1"/>
        <v>3.1908148352931015E-2</v>
      </c>
      <c r="L8" s="11"/>
    </row>
    <row r="9" spans="1:12" ht="15.75" customHeight="1" x14ac:dyDescent="0.25">
      <c r="A9" s="99" t="s">
        <v>15</v>
      </c>
      <c r="B9" s="105">
        <f>SUM('2010 Detailed Categories'!B64:B66)</f>
        <v>0.02</v>
      </c>
      <c r="C9" s="105">
        <f>SUM('2010 Detailed Categories'!C64:C66)</f>
        <v>2.1999999999999999E-2</v>
      </c>
      <c r="D9" s="105">
        <f>SUM('2010 Detailed Categories'!D64:D66)</f>
        <v>0.02</v>
      </c>
      <c r="E9" s="105">
        <f>SUM('2010 Detailed Categories'!E64:E66)</f>
        <v>4.0999999999999995E-2</v>
      </c>
      <c r="F9" s="105">
        <f>SUM('2010 Detailed Categories'!F64:F66)</f>
        <v>3.4000000000000002E-2</v>
      </c>
      <c r="G9" s="105">
        <f>SUM('2010 Detailed Categories'!G64:G66)</f>
        <v>6.3E-2</v>
      </c>
      <c r="H9" s="30">
        <f t="shared" si="0"/>
        <v>3.3333333333333333E-2</v>
      </c>
      <c r="I9" s="3">
        <f t="shared" si="1"/>
        <v>3.2711383949018985E-2</v>
      </c>
      <c r="L9" s="11"/>
    </row>
    <row r="10" spans="1:12" ht="15.75" customHeight="1" x14ac:dyDescent="0.25">
      <c r="A10" s="99" t="s">
        <v>16</v>
      </c>
      <c r="B10" s="105">
        <f>SUM('2010 Detailed Categories'!B68:B72)</f>
        <v>8.5000000000000006E-2</v>
      </c>
      <c r="C10" s="105">
        <f>SUM('2010 Detailed Categories'!C68:C72)</f>
        <v>8.5000000000000006E-2</v>
      </c>
      <c r="D10" s="105">
        <f>SUM('2010 Detailed Categories'!D68:D72)</f>
        <v>9.1999999999999998E-2</v>
      </c>
      <c r="E10" s="105">
        <f>SUM('2010 Detailed Categories'!E68:E72)</f>
        <v>0.14100000000000001</v>
      </c>
      <c r="F10" s="105">
        <f>SUM('2010 Detailed Categories'!F68:F72)</f>
        <v>0.11299999999999999</v>
      </c>
      <c r="G10" s="105">
        <f>SUM('2010 Detailed Categories'!G68:G72)</f>
        <v>0.16600000000000001</v>
      </c>
      <c r="H10" s="30">
        <f t="shared" si="0"/>
        <v>0.11366666666666668</v>
      </c>
      <c r="I10" s="3">
        <f t="shared" si="1"/>
        <v>0.11603129248841722</v>
      </c>
      <c r="L10" s="11"/>
    </row>
    <row r="11" spans="1:12" ht="15.75" customHeight="1" x14ac:dyDescent="0.25">
      <c r="A11" s="101" t="s">
        <v>30</v>
      </c>
      <c r="B11" s="106">
        <f>SUM(B2:B10)</f>
        <v>1.002</v>
      </c>
      <c r="C11" s="107">
        <f t="shared" ref="C11:I11" si="2">SUM(C2:C10)</f>
        <v>0.99800000000000011</v>
      </c>
      <c r="D11" s="107">
        <f t="shared" si="2"/>
        <v>1.0020000000000002</v>
      </c>
      <c r="E11" s="107">
        <f t="shared" si="2"/>
        <v>0.999</v>
      </c>
      <c r="F11" s="107">
        <f t="shared" si="2"/>
        <v>1</v>
      </c>
      <c r="G11" s="107">
        <f t="shared" si="2"/>
        <v>0.99800000000000011</v>
      </c>
      <c r="H11" s="107">
        <f t="shared" si="2"/>
        <v>0.99983333333333346</v>
      </c>
      <c r="I11" s="104">
        <f t="shared" si="2"/>
        <v>0.99979799079549647</v>
      </c>
      <c r="L11" s="11"/>
    </row>
    <row r="12" spans="1:12" x14ac:dyDescent="0.25">
      <c r="L12" s="11"/>
    </row>
    <row r="13" spans="1:12" x14ac:dyDescent="0.25">
      <c r="L13" s="11"/>
    </row>
    <row r="15" spans="1:12" x14ac:dyDescent="0.25">
      <c r="C15" s="9"/>
      <c r="D15" s="9"/>
      <c r="E15" s="9"/>
      <c r="F15" s="9"/>
      <c r="G15" s="9"/>
      <c r="H15" s="9"/>
      <c r="I15" s="9"/>
      <c r="J15" s="9"/>
    </row>
    <row r="24" spans="2:3" x14ac:dyDescent="0.25">
      <c r="B24" s="31"/>
      <c r="C24" s="21"/>
    </row>
    <row r="25" spans="2:3" x14ac:dyDescent="0.25">
      <c r="B25" s="32"/>
      <c r="C25" s="33"/>
    </row>
    <row r="26" spans="2:3" x14ac:dyDescent="0.25">
      <c r="B26" s="32"/>
      <c r="C26" s="33"/>
    </row>
    <row r="27" spans="2:3" x14ac:dyDescent="0.25">
      <c r="B27" s="32"/>
      <c r="C27" s="33"/>
    </row>
    <row r="28" spans="2:3" x14ac:dyDescent="0.25">
      <c r="B28" s="32"/>
      <c r="C28" s="33"/>
    </row>
    <row r="29" spans="2:3" x14ac:dyDescent="0.25">
      <c r="B29" s="32"/>
      <c r="C29" s="33"/>
    </row>
    <row r="30" spans="2:3" x14ac:dyDescent="0.25">
      <c r="B30" s="32"/>
      <c r="C30" s="33"/>
    </row>
    <row r="31" spans="2:3" x14ac:dyDescent="0.25">
      <c r="B31" s="32"/>
      <c r="C31" s="33"/>
    </row>
    <row r="32" spans="2:3" x14ac:dyDescent="0.25">
      <c r="B32" s="32"/>
      <c r="C32" s="33"/>
    </row>
    <row r="33" spans="2:3" x14ac:dyDescent="0.25">
      <c r="B33" s="32"/>
      <c r="C33" s="33"/>
    </row>
    <row r="34" spans="2:3" x14ac:dyDescent="0.25">
      <c r="B34" s="32"/>
      <c r="C34" s="34"/>
    </row>
    <row r="35" spans="2:3" x14ac:dyDescent="0.25">
      <c r="C35" s="9"/>
    </row>
  </sheetData>
  <pageMargins left="0.7" right="0.7" top="0.75" bottom="0.75" header="0.3" footer="0.3"/>
  <pageSetup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A1:J83"/>
  <sheetViews>
    <sheetView zoomScaleNormal="100" workbookViewId="0"/>
  </sheetViews>
  <sheetFormatPr defaultColWidth="8.85546875" defaultRowHeight="15" x14ac:dyDescent="0.25"/>
  <cols>
    <col min="1" max="1" width="51.7109375" style="13" customWidth="1"/>
    <col min="2" max="11" width="12.7109375" style="13" customWidth="1"/>
    <col min="12" max="16384" width="8.85546875" style="13"/>
  </cols>
  <sheetData>
    <row r="1" spans="1:10" ht="65.099999999999994" customHeight="1" x14ac:dyDescent="0.25">
      <c r="A1" s="35" t="s">
        <v>211</v>
      </c>
      <c r="B1" s="36" t="s">
        <v>0</v>
      </c>
      <c r="C1" s="37" t="s">
        <v>1</v>
      </c>
      <c r="D1" s="36" t="s">
        <v>2</v>
      </c>
      <c r="E1" s="36" t="s">
        <v>5</v>
      </c>
      <c r="F1" s="36" t="s">
        <v>3</v>
      </c>
      <c r="G1" s="36" t="s">
        <v>4</v>
      </c>
      <c r="H1" s="38" t="s">
        <v>17</v>
      </c>
      <c r="I1" s="82" t="s">
        <v>18</v>
      </c>
      <c r="J1" s="83"/>
    </row>
    <row r="2" spans="1:10" x14ac:dyDescent="0.25">
      <c r="A2" s="17" t="s">
        <v>8</v>
      </c>
      <c r="B2" s="40"/>
      <c r="C2" s="41"/>
      <c r="D2" s="41"/>
      <c r="E2" s="41"/>
      <c r="F2" s="41"/>
      <c r="G2" s="41"/>
      <c r="H2" s="41"/>
      <c r="I2" s="42"/>
      <c r="J2" s="12"/>
    </row>
    <row r="3" spans="1:10" x14ac:dyDescent="0.25">
      <c r="A3" s="43" t="s">
        <v>95</v>
      </c>
      <c r="B3" s="44">
        <v>5.8000000000000003E-2</v>
      </c>
      <c r="C3" s="44">
        <v>5.6000000000000001E-2</v>
      </c>
      <c r="D3" s="44">
        <v>6.7000000000000004E-2</v>
      </c>
      <c r="E3" s="44">
        <v>9.1999999999999998E-2</v>
      </c>
      <c r="F3" s="44">
        <v>0.13900000000000001</v>
      </c>
      <c r="G3" s="44">
        <v>5.5E-2</v>
      </c>
      <c r="H3" s="45">
        <f>AVERAGE(B3:G3)</f>
        <v>7.7833333333333338E-2</v>
      </c>
      <c r="I3" s="46">
        <f t="shared" ref="I3:I10" si="0">B3*VLOOKUP(2010,perCOMB,3,0)+C3*VLOOKUP(2010,perCOMB,4,0)+D3*VLOOKUP(2010,perCOMB,5,0)+E3*VLOOKUP(2010,perCOMB,6,0)+F3*VLOOKUP(2010,perCOMB,7,0)+G3*VLOOKUP(2010,perCOMB,8,0)</f>
        <v>8.6942001843264713E-2</v>
      </c>
    </row>
    <row r="4" spans="1:10" x14ac:dyDescent="0.25">
      <c r="A4" s="43" t="s">
        <v>96</v>
      </c>
      <c r="B4" s="47">
        <v>2.3E-2</v>
      </c>
      <c r="C4" s="47">
        <v>2.1999999999999999E-2</v>
      </c>
      <c r="D4" s="47">
        <v>2.1999999999999999E-2</v>
      </c>
      <c r="E4" s="47">
        <v>1E-3</v>
      </c>
      <c r="F4" s="47">
        <v>7.0000000000000001E-3</v>
      </c>
      <c r="G4" s="47">
        <v>1E-3</v>
      </c>
      <c r="H4" s="48">
        <f t="shared" ref="H4:H66" si="1">AVERAGE(B4:G4)</f>
        <v>1.2666666666666668E-2</v>
      </c>
      <c r="I4" s="46">
        <f t="shared" si="0"/>
        <v>1.0368204438872989E-2</v>
      </c>
    </row>
    <row r="5" spans="1:10" x14ac:dyDescent="0.25">
      <c r="A5" s="43" t="s">
        <v>97</v>
      </c>
      <c r="B5" s="47">
        <v>1.4E-2</v>
      </c>
      <c r="C5" s="47">
        <v>1.2999999999999999E-2</v>
      </c>
      <c r="D5" s="47">
        <v>1.0999999999999999E-2</v>
      </c>
      <c r="E5" s="47">
        <v>8.9999999999999993E-3</v>
      </c>
      <c r="F5" s="47">
        <v>1.2E-2</v>
      </c>
      <c r="G5" s="47">
        <v>8.9999999999999993E-3</v>
      </c>
      <c r="H5" s="48">
        <f t="shared" si="1"/>
        <v>1.1333333333333332E-2</v>
      </c>
      <c r="I5" s="46">
        <f t="shared" si="0"/>
        <v>1.098575163600414E-2</v>
      </c>
    </row>
    <row r="6" spans="1:10" x14ac:dyDescent="0.25">
      <c r="A6" s="43" t="s">
        <v>98</v>
      </c>
      <c r="B6" s="47">
        <v>2.1999999999999999E-2</v>
      </c>
      <c r="C6" s="47">
        <v>2.1999999999999999E-2</v>
      </c>
      <c r="D6" s="47">
        <v>0.02</v>
      </c>
      <c r="E6" s="47">
        <v>1.4E-2</v>
      </c>
      <c r="F6" s="47">
        <v>1.2999999999999999E-2</v>
      </c>
      <c r="G6" s="47">
        <v>1.0999999999999999E-2</v>
      </c>
      <c r="H6" s="48">
        <f t="shared" si="1"/>
        <v>1.6999999999999998E-2</v>
      </c>
      <c r="I6" s="46">
        <f t="shared" si="0"/>
        <v>1.653940840199062E-2</v>
      </c>
    </row>
    <row r="7" spans="1:10" x14ac:dyDescent="0.25">
      <c r="A7" s="43" t="s">
        <v>99</v>
      </c>
      <c r="B7" s="47">
        <v>2.7E-2</v>
      </c>
      <c r="C7" s="47">
        <v>2.7E-2</v>
      </c>
      <c r="D7" s="47">
        <v>2.5000000000000001E-2</v>
      </c>
      <c r="E7" s="47">
        <v>1.4999999999999999E-2</v>
      </c>
      <c r="F7" s="47">
        <v>0.01</v>
      </c>
      <c r="G7" s="47">
        <v>0.02</v>
      </c>
      <c r="H7" s="48">
        <f t="shared" si="1"/>
        <v>2.0666666666666667E-2</v>
      </c>
      <c r="I7" s="46">
        <f t="shared" si="0"/>
        <v>1.8665628038111646E-2</v>
      </c>
    </row>
    <row r="8" spans="1:10" x14ac:dyDescent="0.25">
      <c r="A8" s="43" t="s">
        <v>100</v>
      </c>
      <c r="B8" s="47">
        <v>2.8000000000000001E-2</v>
      </c>
      <c r="C8" s="47">
        <v>2.7E-2</v>
      </c>
      <c r="D8" s="47">
        <v>2.3E-2</v>
      </c>
      <c r="E8" s="47">
        <v>4.5999999999999999E-2</v>
      </c>
      <c r="F8" s="47">
        <v>3.5999999999999997E-2</v>
      </c>
      <c r="G8" s="47">
        <v>4.3999999999999997E-2</v>
      </c>
      <c r="H8" s="48">
        <f t="shared" si="1"/>
        <v>3.4000000000000002E-2</v>
      </c>
      <c r="I8" s="46">
        <f t="shared" si="0"/>
        <v>3.6352871589065576E-2</v>
      </c>
    </row>
    <row r="9" spans="1:10" x14ac:dyDescent="0.25">
      <c r="A9" s="43" t="s">
        <v>101</v>
      </c>
      <c r="B9" s="47">
        <v>8.8999999999999996E-2</v>
      </c>
      <c r="C9" s="47">
        <v>9.1999999999999998E-2</v>
      </c>
      <c r="D9" s="47">
        <v>7.8E-2</v>
      </c>
      <c r="E9" s="47">
        <v>4.7E-2</v>
      </c>
      <c r="F9" s="47">
        <v>4.3999999999999997E-2</v>
      </c>
      <c r="G9" s="47">
        <v>4.5999999999999999E-2</v>
      </c>
      <c r="H9" s="48">
        <f t="shared" si="1"/>
        <v>6.5999999999999989E-2</v>
      </c>
      <c r="I9" s="46">
        <f t="shared" si="0"/>
        <v>6.1653590015769852E-2</v>
      </c>
    </row>
    <row r="10" spans="1:10" x14ac:dyDescent="0.25">
      <c r="A10" s="43" t="s">
        <v>102</v>
      </c>
      <c r="B10" s="50">
        <v>2.1000000000000001E-2</v>
      </c>
      <c r="C10" s="50">
        <v>2.1000000000000001E-2</v>
      </c>
      <c r="D10" s="50">
        <v>2.1000000000000001E-2</v>
      </c>
      <c r="E10" s="50">
        <v>1.4E-2</v>
      </c>
      <c r="F10" s="50">
        <v>1.2E-2</v>
      </c>
      <c r="G10" s="50">
        <v>1.4999999999999999E-2</v>
      </c>
      <c r="H10" s="51">
        <f t="shared" si="1"/>
        <v>1.7333333333333333E-2</v>
      </c>
      <c r="I10" s="84">
        <f t="shared" si="0"/>
        <v>1.6377904726132039E-2</v>
      </c>
    </row>
    <row r="11" spans="1:10" x14ac:dyDescent="0.25">
      <c r="A11" s="53" t="s">
        <v>22</v>
      </c>
      <c r="B11" s="54"/>
      <c r="C11" s="55"/>
      <c r="D11" s="55"/>
      <c r="E11" s="55"/>
      <c r="F11" s="55"/>
      <c r="G11" s="55"/>
      <c r="H11" s="56"/>
      <c r="I11" s="57"/>
    </row>
    <row r="12" spans="1:10" x14ac:dyDescent="0.25">
      <c r="A12" s="43" t="s">
        <v>103</v>
      </c>
      <c r="B12" s="44">
        <v>6.0000000000000001E-3</v>
      </c>
      <c r="C12" s="44">
        <v>6.0000000000000001E-3</v>
      </c>
      <c r="D12" s="44">
        <v>6.0000000000000001E-3</v>
      </c>
      <c r="E12" s="44">
        <v>6.0000000000000001E-3</v>
      </c>
      <c r="F12" s="44">
        <v>5.0000000000000001E-3</v>
      </c>
      <c r="G12" s="44">
        <v>4.0000000000000001E-3</v>
      </c>
      <c r="H12" s="45">
        <f t="shared" si="1"/>
        <v>5.5000000000000005E-3</v>
      </c>
      <c r="I12" s="46">
        <f t="shared" ref="I12:I24" si="2">B12*VLOOKUP(2010,perCOMB,3,0)+C12*VLOOKUP(2010,perCOMB,4,0)+D12*VLOOKUP(2010,perCOMB,5,0)+E12*VLOOKUP(2010,perCOMB,6,0)+F12*VLOOKUP(2010,perCOMB,7,0)+G12*VLOOKUP(2010,perCOMB,8,0)</f>
        <v>5.7353772536406448E-3</v>
      </c>
    </row>
    <row r="13" spans="1:10" x14ac:dyDescent="0.25">
      <c r="A13" s="43" t="s">
        <v>104</v>
      </c>
      <c r="B13" s="47">
        <v>2E-3</v>
      </c>
      <c r="C13" s="47">
        <v>2E-3</v>
      </c>
      <c r="D13" s="47">
        <v>2E-3</v>
      </c>
      <c r="E13" s="47">
        <v>2E-3</v>
      </c>
      <c r="F13" s="47">
        <v>2E-3</v>
      </c>
      <c r="G13" s="47">
        <v>1E-3</v>
      </c>
      <c r="H13" s="48">
        <f t="shared" si="1"/>
        <v>1.8333333333333333E-3</v>
      </c>
      <c r="I13" s="46">
        <f t="shared" si="2"/>
        <v>1.9601698535271074E-3</v>
      </c>
    </row>
    <row r="14" spans="1:10" x14ac:dyDescent="0.25">
      <c r="A14" s="43" t="s">
        <v>105</v>
      </c>
      <c r="B14" s="47">
        <v>2E-3</v>
      </c>
      <c r="C14" s="47">
        <v>2E-3</v>
      </c>
      <c r="D14" s="47">
        <v>2E-3</v>
      </c>
      <c r="E14" s="47">
        <v>1E-3</v>
      </c>
      <c r="F14" s="47">
        <v>1E-3</v>
      </c>
      <c r="G14" s="47">
        <v>1E-3</v>
      </c>
      <c r="H14" s="48">
        <f t="shared" si="1"/>
        <v>1.5000000000000002E-3</v>
      </c>
      <c r="I14" s="46">
        <f t="shared" si="2"/>
        <v>1.3868570694980404E-3</v>
      </c>
    </row>
    <row r="15" spans="1:10" x14ac:dyDescent="0.25">
      <c r="A15" s="43" t="s">
        <v>106</v>
      </c>
      <c r="B15" s="47">
        <v>7.0000000000000001E-3</v>
      </c>
      <c r="C15" s="47">
        <v>7.0000000000000001E-3</v>
      </c>
      <c r="D15" s="47">
        <v>8.0000000000000002E-3</v>
      </c>
      <c r="E15" s="47">
        <v>4.0000000000000001E-3</v>
      </c>
      <c r="F15" s="47">
        <v>8.9999999999999993E-3</v>
      </c>
      <c r="G15" s="47">
        <v>8.9999999999999993E-3</v>
      </c>
      <c r="H15" s="48">
        <f t="shared" si="1"/>
        <v>7.3333333333333332E-3</v>
      </c>
      <c r="I15" s="46">
        <f t="shared" si="2"/>
        <v>6.4100318385071587E-3</v>
      </c>
    </row>
    <row r="16" spans="1:10" x14ac:dyDescent="0.25">
      <c r="A16" s="43" t="s">
        <v>107</v>
      </c>
      <c r="B16" s="47">
        <v>7.0000000000000001E-3</v>
      </c>
      <c r="C16" s="47">
        <v>7.0000000000000001E-3</v>
      </c>
      <c r="D16" s="47">
        <v>7.0000000000000001E-3</v>
      </c>
      <c r="E16" s="47">
        <v>2E-3</v>
      </c>
      <c r="F16" s="47">
        <v>4.0000000000000001E-3</v>
      </c>
      <c r="G16" s="47">
        <v>2E-3</v>
      </c>
      <c r="H16" s="48">
        <f t="shared" si="1"/>
        <v>4.8333333333333327E-3</v>
      </c>
      <c r="I16" s="46">
        <f t="shared" si="2"/>
        <v>4.3042102543173408E-3</v>
      </c>
    </row>
    <row r="17" spans="1:9" x14ac:dyDescent="0.25">
      <c r="A17" s="43" t="s">
        <v>108</v>
      </c>
      <c r="B17" s="47">
        <v>3.0000000000000001E-3</v>
      </c>
      <c r="C17" s="47">
        <v>3.0000000000000001E-3</v>
      </c>
      <c r="D17" s="47">
        <v>3.0000000000000001E-3</v>
      </c>
      <c r="E17" s="47">
        <v>4.0000000000000001E-3</v>
      </c>
      <c r="F17" s="47">
        <v>3.0000000000000001E-3</v>
      </c>
      <c r="G17" s="47">
        <v>4.0000000000000001E-3</v>
      </c>
      <c r="H17" s="48">
        <f t="shared" si="1"/>
        <v>3.3333333333333335E-3</v>
      </c>
      <c r="I17" s="46">
        <f t="shared" si="2"/>
        <v>3.4281804770883908E-3</v>
      </c>
    </row>
    <row r="18" spans="1:9" x14ac:dyDescent="0.25">
      <c r="A18" s="43" t="s">
        <v>109</v>
      </c>
      <c r="B18" s="47">
        <v>7.0000000000000001E-3</v>
      </c>
      <c r="C18" s="47">
        <v>7.0000000000000001E-3</v>
      </c>
      <c r="D18" s="47">
        <v>5.0000000000000001E-3</v>
      </c>
      <c r="E18" s="47">
        <v>4.0000000000000001E-3</v>
      </c>
      <c r="F18" s="47">
        <v>4.0000000000000001E-3</v>
      </c>
      <c r="G18" s="47">
        <v>7.0000000000000001E-3</v>
      </c>
      <c r="H18" s="48">
        <f t="shared" si="1"/>
        <v>5.6666666666666671E-3</v>
      </c>
      <c r="I18" s="46">
        <f t="shared" si="2"/>
        <v>5.0290663867513467E-3</v>
      </c>
    </row>
    <row r="19" spans="1:9" x14ac:dyDescent="0.25">
      <c r="A19" s="43" t="s">
        <v>21</v>
      </c>
      <c r="B19" s="47">
        <v>2E-3</v>
      </c>
      <c r="C19" s="47">
        <v>1E-3</v>
      </c>
      <c r="D19" s="47">
        <v>2E-3</v>
      </c>
      <c r="E19" s="47">
        <v>3.0000000000000001E-3</v>
      </c>
      <c r="F19" s="47">
        <v>1E-3</v>
      </c>
      <c r="G19" s="47">
        <v>1E-3</v>
      </c>
      <c r="H19" s="48">
        <f t="shared" si="1"/>
        <v>1.666666666666667E-3</v>
      </c>
      <c r="I19" s="46">
        <f t="shared" si="2"/>
        <v>2.0366295507444473E-3</v>
      </c>
    </row>
    <row r="20" spans="1:9" x14ac:dyDescent="0.25">
      <c r="A20" s="43" t="s">
        <v>110</v>
      </c>
      <c r="B20" s="47">
        <v>2.3E-2</v>
      </c>
      <c r="C20" s="47">
        <v>2.5999999999999999E-2</v>
      </c>
      <c r="D20" s="47">
        <v>2.4E-2</v>
      </c>
      <c r="E20" s="47">
        <v>3.1E-2</v>
      </c>
      <c r="F20" s="47">
        <v>0.02</v>
      </c>
      <c r="G20" s="47">
        <v>3.9E-2</v>
      </c>
      <c r="H20" s="48">
        <f t="shared" si="1"/>
        <v>2.7166666666666669E-2</v>
      </c>
      <c r="I20" s="46">
        <f t="shared" si="2"/>
        <v>2.6695479798784054E-2</v>
      </c>
    </row>
    <row r="21" spans="1:9" x14ac:dyDescent="0.25">
      <c r="A21" s="43" t="s">
        <v>111</v>
      </c>
      <c r="B21" s="47">
        <v>0.01</v>
      </c>
      <c r="C21" s="47">
        <v>8.0000000000000002E-3</v>
      </c>
      <c r="D21" s="47">
        <v>8.9999999999999993E-3</v>
      </c>
      <c r="E21" s="47">
        <v>2E-3</v>
      </c>
      <c r="F21" s="47">
        <v>3.0000000000000001E-3</v>
      </c>
      <c r="G21" s="47">
        <v>5.0000000000000001E-3</v>
      </c>
      <c r="H21" s="48">
        <f t="shared" si="1"/>
        <v>6.1666666666666675E-3</v>
      </c>
      <c r="I21" s="46">
        <f t="shared" si="2"/>
        <v>5.0199554582666672E-3</v>
      </c>
    </row>
    <row r="22" spans="1:9" x14ac:dyDescent="0.25">
      <c r="A22" s="43" t="s">
        <v>112</v>
      </c>
      <c r="B22" s="47">
        <v>1.6E-2</v>
      </c>
      <c r="C22" s="47">
        <v>1.7000000000000001E-2</v>
      </c>
      <c r="D22" s="47">
        <v>1.4E-2</v>
      </c>
      <c r="E22" s="47">
        <v>5.0000000000000001E-3</v>
      </c>
      <c r="F22" s="47">
        <v>3.0000000000000001E-3</v>
      </c>
      <c r="G22" s="47">
        <v>4.0000000000000001E-3</v>
      </c>
      <c r="H22" s="48">
        <f t="shared" si="1"/>
        <v>9.8333333333333328E-3</v>
      </c>
      <c r="I22" s="46">
        <f t="shared" si="2"/>
        <v>8.7216056300015461E-3</v>
      </c>
    </row>
    <row r="23" spans="1:9" x14ac:dyDescent="0.25">
      <c r="A23" s="43" t="s">
        <v>113</v>
      </c>
      <c r="B23" s="47">
        <v>0.04</v>
      </c>
      <c r="C23" s="47">
        <v>0.04</v>
      </c>
      <c r="D23" s="47">
        <v>3.9E-2</v>
      </c>
      <c r="E23" s="47">
        <v>3.2000000000000001E-2</v>
      </c>
      <c r="F23" s="47">
        <v>4.3999999999999997E-2</v>
      </c>
      <c r="G23" s="47">
        <v>2.9000000000000001E-2</v>
      </c>
      <c r="H23" s="48">
        <f t="shared" si="1"/>
        <v>3.7333333333333336E-2</v>
      </c>
      <c r="I23" s="46">
        <f t="shared" si="2"/>
        <v>3.7069417926947748E-2</v>
      </c>
    </row>
    <row r="24" spans="1:9" x14ac:dyDescent="0.25">
      <c r="A24" s="43" t="s">
        <v>114</v>
      </c>
      <c r="B24" s="50">
        <v>0.03</v>
      </c>
      <c r="C24" s="50">
        <v>2.8000000000000001E-2</v>
      </c>
      <c r="D24" s="50">
        <v>4.2000000000000003E-2</v>
      </c>
      <c r="E24" s="50">
        <v>3.6999999999999998E-2</v>
      </c>
      <c r="F24" s="50">
        <v>1.7999999999999999E-2</v>
      </c>
      <c r="G24" s="50">
        <v>2.8000000000000001E-2</v>
      </c>
      <c r="H24" s="51">
        <f t="shared" si="1"/>
        <v>3.0499999999999999E-2</v>
      </c>
      <c r="I24" s="84">
        <f t="shared" si="2"/>
        <v>3.1671357787399414E-2</v>
      </c>
    </row>
    <row r="25" spans="1:9" x14ac:dyDescent="0.25">
      <c r="A25" s="53" t="s">
        <v>23</v>
      </c>
      <c r="B25" s="54"/>
      <c r="C25" s="55"/>
      <c r="D25" s="55"/>
      <c r="E25" s="55"/>
      <c r="F25" s="55"/>
      <c r="G25" s="55"/>
      <c r="H25" s="56"/>
      <c r="I25" s="57"/>
    </row>
    <row r="26" spans="1:9" x14ac:dyDescent="0.25">
      <c r="A26" s="43" t="s">
        <v>115</v>
      </c>
      <c r="B26" s="44">
        <v>1E-3</v>
      </c>
      <c r="C26" s="44">
        <v>1E-3</v>
      </c>
      <c r="D26" s="44">
        <v>1E-3</v>
      </c>
      <c r="E26" s="44">
        <v>0</v>
      </c>
      <c r="F26" s="44">
        <v>1E-3</v>
      </c>
      <c r="G26" s="44">
        <v>0</v>
      </c>
      <c r="H26" s="45">
        <f t="shared" si="1"/>
        <v>6.6666666666666664E-4</v>
      </c>
      <c r="I26" s="46">
        <f t="shared" ref="I26:I32" si="3">B26*VLOOKUP(2010,perCOMB,3,0)+C26*VLOOKUP(2010,perCOMB,4,0)+D26*VLOOKUP(2010,perCOMB,5,0)+E26*VLOOKUP(2010,perCOMB,6,0)+F26*VLOOKUP(2010,perCOMB,7,0)+G26*VLOOKUP(2010,perCOMB,8,0)</f>
        <v>5.7181952291160973E-4</v>
      </c>
    </row>
    <row r="27" spans="1:9" x14ac:dyDescent="0.25">
      <c r="A27" s="43" t="s">
        <v>116</v>
      </c>
      <c r="B27" s="47">
        <v>2E-3</v>
      </c>
      <c r="C27" s="47">
        <v>2E-3</v>
      </c>
      <c r="D27" s="47">
        <v>2E-3</v>
      </c>
      <c r="E27" s="47">
        <v>1E-3</v>
      </c>
      <c r="F27" s="47">
        <v>0</v>
      </c>
      <c r="G27" s="47">
        <v>2E-3</v>
      </c>
      <c r="H27" s="48">
        <f t="shared" si="1"/>
        <v>1.5000000000000002E-3</v>
      </c>
      <c r="I27" s="46">
        <f t="shared" si="3"/>
        <v>1.2417247625573641E-3</v>
      </c>
    </row>
    <row r="28" spans="1:9" x14ac:dyDescent="0.25">
      <c r="A28" s="43" t="s">
        <v>117</v>
      </c>
      <c r="B28" s="47">
        <v>8.0000000000000002E-3</v>
      </c>
      <c r="C28" s="47">
        <v>8.0000000000000002E-3</v>
      </c>
      <c r="D28" s="47">
        <v>7.0000000000000001E-3</v>
      </c>
      <c r="E28" s="47">
        <v>7.0000000000000001E-3</v>
      </c>
      <c r="F28" s="47">
        <v>1.0999999999999999E-2</v>
      </c>
      <c r="G28" s="47">
        <v>7.0000000000000001E-3</v>
      </c>
      <c r="H28" s="48">
        <f t="shared" si="1"/>
        <v>7.9999999999999984E-3</v>
      </c>
      <c r="I28" s="46">
        <f t="shared" si="3"/>
        <v>8.0012092525715908E-3</v>
      </c>
    </row>
    <row r="29" spans="1:9" x14ac:dyDescent="0.25">
      <c r="A29" s="43" t="s">
        <v>24</v>
      </c>
      <c r="B29" s="47">
        <v>7.0000000000000001E-3</v>
      </c>
      <c r="C29" s="47">
        <v>6.0000000000000001E-3</v>
      </c>
      <c r="D29" s="47">
        <v>1.2E-2</v>
      </c>
      <c r="E29" s="47">
        <v>2E-3</v>
      </c>
      <c r="F29" s="47">
        <v>2E-3</v>
      </c>
      <c r="G29" s="47">
        <v>3.0000000000000001E-3</v>
      </c>
      <c r="H29" s="48">
        <f t="shared" si="1"/>
        <v>5.3333333333333349E-3</v>
      </c>
      <c r="I29" s="46">
        <f t="shared" si="3"/>
        <v>4.4746754668821397E-3</v>
      </c>
    </row>
    <row r="30" spans="1:9" x14ac:dyDescent="0.25">
      <c r="A30" s="43" t="s">
        <v>118</v>
      </c>
      <c r="B30" s="47">
        <v>2.3E-2</v>
      </c>
      <c r="C30" s="47">
        <v>1.7999999999999999E-2</v>
      </c>
      <c r="D30" s="47">
        <v>2.1999999999999999E-2</v>
      </c>
      <c r="E30" s="47">
        <v>1.7000000000000001E-2</v>
      </c>
      <c r="F30" s="47">
        <v>1.6E-2</v>
      </c>
      <c r="G30" s="47">
        <v>1.0999999999999999E-2</v>
      </c>
      <c r="H30" s="48">
        <f t="shared" si="1"/>
        <v>1.7833333333333333E-2</v>
      </c>
      <c r="I30" s="46">
        <f t="shared" si="3"/>
        <v>1.8137060554233649E-2</v>
      </c>
    </row>
    <row r="31" spans="1:9" x14ac:dyDescent="0.25">
      <c r="A31" s="43" t="s">
        <v>25</v>
      </c>
      <c r="B31" s="47">
        <v>6.0000000000000001E-3</v>
      </c>
      <c r="C31" s="47">
        <v>7.0000000000000001E-3</v>
      </c>
      <c r="D31" s="47">
        <v>5.0000000000000001E-3</v>
      </c>
      <c r="E31" s="47">
        <v>6.0000000000000001E-3</v>
      </c>
      <c r="F31" s="47">
        <v>3.0000000000000001E-3</v>
      </c>
      <c r="G31" s="47">
        <v>3.0000000000000001E-3</v>
      </c>
      <c r="H31" s="48">
        <f t="shared" si="1"/>
        <v>5.0000000000000001E-3</v>
      </c>
      <c r="I31" s="46">
        <f t="shared" si="3"/>
        <v>5.3270527497444736E-3</v>
      </c>
    </row>
    <row r="32" spans="1:9" x14ac:dyDescent="0.25">
      <c r="A32" s="43" t="s">
        <v>119</v>
      </c>
      <c r="B32" s="50">
        <v>8.9999999999999993E-3</v>
      </c>
      <c r="C32" s="50">
        <v>8.0000000000000002E-3</v>
      </c>
      <c r="D32" s="50">
        <v>8.9999999999999993E-3</v>
      </c>
      <c r="E32" s="50">
        <v>2.1999999999999999E-2</v>
      </c>
      <c r="F32" s="50">
        <v>2.3E-2</v>
      </c>
      <c r="G32" s="50">
        <v>1.9E-2</v>
      </c>
      <c r="H32" s="51">
        <f t="shared" si="1"/>
        <v>1.5000000000000001E-2</v>
      </c>
      <c r="I32" s="84">
        <f t="shared" si="3"/>
        <v>1.6909401930535778E-2</v>
      </c>
    </row>
    <row r="33" spans="1:9" x14ac:dyDescent="0.25">
      <c r="A33" s="53" t="s">
        <v>11</v>
      </c>
      <c r="B33" s="54"/>
      <c r="C33" s="55"/>
      <c r="D33" s="55"/>
      <c r="E33" s="55"/>
      <c r="F33" s="55"/>
      <c r="G33" s="55"/>
      <c r="H33" s="56"/>
      <c r="I33" s="57"/>
    </row>
    <row r="34" spans="1:9" x14ac:dyDescent="0.25">
      <c r="A34" s="43" t="s">
        <v>120</v>
      </c>
      <c r="B34" s="44">
        <v>1.0999999999999999E-2</v>
      </c>
      <c r="C34" s="44">
        <v>0.01</v>
      </c>
      <c r="D34" s="44">
        <v>1.0999999999999999E-2</v>
      </c>
      <c r="E34" s="44">
        <v>4.0000000000000001E-3</v>
      </c>
      <c r="F34" s="44">
        <v>6.0000000000000001E-3</v>
      </c>
      <c r="G34" s="44">
        <v>4.0000000000000001E-3</v>
      </c>
      <c r="H34" s="45">
        <f t="shared" si="1"/>
        <v>7.6666666666666662E-3</v>
      </c>
      <c r="I34" s="46">
        <f>B34*VLOOKUP(2010,perCOMB,3,0)+C34*VLOOKUP(2010,perCOMB,4,0)+D34*VLOOKUP(2010,perCOMB,5,0)+E34*VLOOKUP(2010,perCOMB,6,0)+F34*VLOOKUP(2010,perCOMB,7,0)+G34*VLOOKUP(2010,perCOMB,8,0)</f>
        <v>6.950996213328833E-3</v>
      </c>
    </row>
    <row r="35" spans="1:9" x14ac:dyDescent="0.25">
      <c r="A35" s="43" t="s">
        <v>121</v>
      </c>
      <c r="B35" s="47">
        <v>7.0000000000000001E-3</v>
      </c>
      <c r="C35" s="47">
        <v>7.0000000000000001E-3</v>
      </c>
      <c r="D35" s="47">
        <v>6.0000000000000001E-3</v>
      </c>
      <c r="E35" s="47">
        <v>3.0000000000000001E-3</v>
      </c>
      <c r="F35" s="47">
        <v>4.0000000000000001E-3</v>
      </c>
      <c r="G35" s="47">
        <v>3.0000000000000001E-3</v>
      </c>
      <c r="H35" s="48">
        <f t="shared" si="1"/>
        <v>5.0000000000000001E-3</v>
      </c>
      <c r="I35" s="46">
        <f>B35*VLOOKUP(2010,perCOMB,3,0)+C35*VLOOKUP(2010,perCOMB,4,0)+D35*VLOOKUP(2010,perCOMB,5,0)+E35*VLOOKUP(2010,perCOMB,6,0)+F35*VLOOKUP(2010,perCOMB,7,0)+G35*VLOOKUP(2010,perCOMB,8,0)</f>
        <v>4.6068931008250037E-3</v>
      </c>
    </row>
    <row r="36" spans="1:9" x14ac:dyDescent="0.25">
      <c r="A36" s="43" t="s">
        <v>122</v>
      </c>
      <c r="B36" s="47">
        <v>4.0000000000000001E-3</v>
      </c>
      <c r="C36" s="47">
        <v>4.0000000000000001E-3</v>
      </c>
      <c r="D36" s="47">
        <v>3.0000000000000001E-3</v>
      </c>
      <c r="E36" s="47">
        <v>3.0000000000000001E-3</v>
      </c>
      <c r="F36" s="47">
        <v>5.0000000000000001E-3</v>
      </c>
      <c r="G36" s="47">
        <v>3.0000000000000001E-3</v>
      </c>
      <c r="H36" s="48">
        <f t="shared" si="1"/>
        <v>3.6666666666666666E-3</v>
      </c>
      <c r="I36" s="46">
        <f>B36*VLOOKUP(2010,perCOMB,3,0)+C36*VLOOKUP(2010,perCOMB,4,0)+D36*VLOOKUP(2010,perCOMB,5,0)+E36*VLOOKUP(2010,perCOMB,6,0)+F36*VLOOKUP(2010,perCOMB,7,0)+G36*VLOOKUP(2010,perCOMB,8,0)</f>
        <v>3.6312843457444524E-3</v>
      </c>
    </row>
    <row r="37" spans="1:9" x14ac:dyDescent="0.25">
      <c r="A37" s="43" t="s">
        <v>26</v>
      </c>
      <c r="B37" s="50">
        <v>7.0000000000000001E-3</v>
      </c>
      <c r="C37" s="50">
        <v>6.0000000000000001E-3</v>
      </c>
      <c r="D37" s="50">
        <v>1.2E-2</v>
      </c>
      <c r="E37" s="50">
        <v>6.0000000000000001E-3</v>
      </c>
      <c r="F37" s="50">
        <v>3.0000000000000001E-3</v>
      </c>
      <c r="G37" s="50">
        <v>4.0000000000000001E-3</v>
      </c>
      <c r="H37" s="51">
        <f t="shared" si="1"/>
        <v>6.333333333333334E-3</v>
      </c>
      <c r="I37" s="84">
        <f>B37*VLOOKUP(2010,perCOMB,3,0)+C37*VLOOKUP(2010,perCOMB,4,0)+D37*VLOOKUP(2010,perCOMB,5,0)+E37*VLOOKUP(2010,perCOMB,6,0)+F37*VLOOKUP(2010,perCOMB,7,0)+G37*VLOOKUP(2010,perCOMB,8,0)</f>
        <v>6.2528693892305925E-3</v>
      </c>
    </row>
    <row r="38" spans="1:9" x14ac:dyDescent="0.25">
      <c r="A38" s="53" t="s">
        <v>12</v>
      </c>
      <c r="B38" s="54"/>
      <c r="C38" s="55"/>
      <c r="D38" s="55"/>
      <c r="E38" s="55"/>
      <c r="F38" s="55"/>
      <c r="G38" s="55"/>
      <c r="H38" s="56"/>
      <c r="I38" s="57"/>
    </row>
    <row r="39" spans="1:9" x14ac:dyDescent="0.25">
      <c r="A39" s="43" t="s">
        <v>123</v>
      </c>
      <c r="B39" s="44">
        <v>0.14799999999999999</v>
      </c>
      <c r="C39" s="44">
        <v>0.152</v>
      </c>
      <c r="D39" s="44">
        <v>0.128</v>
      </c>
      <c r="E39" s="44">
        <v>0.14399999999999999</v>
      </c>
      <c r="F39" s="44">
        <v>0.18099999999999999</v>
      </c>
      <c r="G39" s="44">
        <v>0.156</v>
      </c>
      <c r="H39" s="45">
        <f t="shared" si="1"/>
        <v>0.1515</v>
      </c>
      <c r="I39" s="46">
        <f>B39*VLOOKUP(2010,perCOMB,3,0)+C39*VLOOKUP(2010,perCOMB,4,0)+D39*VLOOKUP(2010,perCOMB,5,0)+E39*VLOOKUP(2010,perCOMB,6,0)+F39*VLOOKUP(2010,perCOMB,7,0)+G39*VLOOKUP(2010,perCOMB,8,0)</f>
        <v>0.15086676092029275</v>
      </c>
    </row>
    <row r="40" spans="1:9" x14ac:dyDescent="0.25">
      <c r="A40" s="43" t="s">
        <v>124</v>
      </c>
      <c r="B40" s="47">
        <v>3.0000000000000001E-3</v>
      </c>
      <c r="C40" s="47">
        <v>3.0000000000000001E-3</v>
      </c>
      <c r="D40" s="47">
        <v>3.0000000000000001E-3</v>
      </c>
      <c r="E40" s="47">
        <v>1.9E-2</v>
      </c>
      <c r="F40" s="47">
        <v>8.9999999999999993E-3</v>
      </c>
      <c r="G40" s="47">
        <v>6.0000000000000001E-3</v>
      </c>
      <c r="H40" s="48">
        <f t="shared" si="1"/>
        <v>7.1666666666666658E-3</v>
      </c>
      <c r="I40" s="46">
        <f>B40*VLOOKUP(2010,perCOMB,3,0)+C40*VLOOKUP(2010,perCOMB,4,0)+D40*VLOOKUP(2010,perCOMB,5,0)+E40*VLOOKUP(2010,perCOMB,6,0)+F40*VLOOKUP(2010,perCOMB,7,0)+G40*VLOOKUP(2010,perCOMB,8,0)</f>
        <v>1.0442870449748055E-2</v>
      </c>
    </row>
    <row r="41" spans="1:9" x14ac:dyDescent="0.25">
      <c r="A41" s="43" t="s">
        <v>125</v>
      </c>
      <c r="B41" s="47">
        <v>1.9E-2</v>
      </c>
      <c r="C41" s="47">
        <v>0.02</v>
      </c>
      <c r="D41" s="47">
        <v>1.4999999999999999E-2</v>
      </c>
      <c r="E41" s="47">
        <v>2.7E-2</v>
      </c>
      <c r="F41" s="47">
        <v>2.5000000000000001E-2</v>
      </c>
      <c r="G41" s="47">
        <v>3.7999999999999999E-2</v>
      </c>
      <c r="H41" s="48">
        <f t="shared" si="1"/>
        <v>2.4000000000000004E-2</v>
      </c>
      <c r="I41" s="46">
        <f>B41*VLOOKUP(2010,perCOMB,3,0)+C41*VLOOKUP(2010,perCOMB,4,0)+D41*VLOOKUP(2010,perCOMB,5,0)+E41*VLOOKUP(2010,perCOMB,6,0)+F41*VLOOKUP(2010,perCOMB,7,0)+G41*VLOOKUP(2010,perCOMB,8,0)</f>
        <v>2.3598287806052044E-2</v>
      </c>
    </row>
    <row r="42" spans="1:9" x14ac:dyDescent="0.25">
      <c r="A42" s="43" t="s">
        <v>126</v>
      </c>
      <c r="B42" s="47">
        <v>1.4999999999999999E-2</v>
      </c>
      <c r="C42" s="47">
        <v>1.6E-2</v>
      </c>
      <c r="D42" s="47">
        <v>0.01</v>
      </c>
      <c r="E42" s="47">
        <v>6.0000000000000001E-3</v>
      </c>
      <c r="F42" s="47">
        <v>0</v>
      </c>
      <c r="G42" s="47">
        <v>1E-3</v>
      </c>
      <c r="H42" s="48">
        <f t="shared" si="1"/>
        <v>8.0000000000000002E-3</v>
      </c>
      <c r="I42" s="46">
        <f>B42*VLOOKUP(2010,perCOMB,3,0)+C42*VLOOKUP(2010,perCOMB,4,0)+D42*VLOOKUP(2010,perCOMB,5,0)+E42*VLOOKUP(2010,perCOMB,6,0)+F42*VLOOKUP(2010,perCOMB,7,0)+G42*VLOOKUP(2010,perCOMB,8,0)</f>
        <v>7.6722281997174359E-3</v>
      </c>
    </row>
    <row r="43" spans="1:9" x14ac:dyDescent="0.25">
      <c r="A43" s="43" t="s">
        <v>127</v>
      </c>
      <c r="B43" s="50">
        <v>1.2999999999999999E-2</v>
      </c>
      <c r="C43" s="50">
        <v>1.2999999999999999E-2</v>
      </c>
      <c r="D43" s="50">
        <v>1.4999999999999999E-2</v>
      </c>
      <c r="E43" s="50">
        <v>1.7999999999999999E-2</v>
      </c>
      <c r="F43" s="50">
        <v>8.0000000000000002E-3</v>
      </c>
      <c r="G43" s="50">
        <v>1.4E-2</v>
      </c>
      <c r="H43" s="51">
        <f t="shared" si="1"/>
        <v>1.35E-2</v>
      </c>
      <c r="I43" s="84">
        <f>B43*VLOOKUP(2010,perCOMB,3,0)+C43*VLOOKUP(2010,perCOMB,4,0)+D43*VLOOKUP(2010,perCOMB,5,0)+E43*VLOOKUP(2010,perCOMB,6,0)+F43*VLOOKUP(2010,perCOMB,7,0)+G43*VLOOKUP(2010,perCOMB,8,0)</f>
        <v>1.4307764793643986E-2</v>
      </c>
    </row>
    <row r="44" spans="1:9" x14ac:dyDescent="0.25">
      <c r="A44" s="53" t="s">
        <v>20</v>
      </c>
      <c r="B44" s="54"/>
      <c r="C44" s="55"/>
      <c r="D44" s="55"/>
      <c r="E44" s="55"/>
      <c r="F44" s="55"/>
      <c r="G44" s="55"/>
      <c r="H44" s="56"/>
      <c r="I44" s="57"/>
    </row>
    <row r="45" spans="1:9" x14ac:dyDescent="0.25">
      <c r="A45" s="43" t="s">
        <v>128</v>
      </c>
      <c r="B45" s="44">
        <v>0.01</v>
      </c>
      <c r="C45" s="44">
        <v>0.01</v>
      </c>
      <c r="D45" s="44">
        <v>7.0000000000000001E-3</v>
      </c>
      <c r="E45" s="44">
        <v>1E-3</v>
      </c>
      <c r="F45" s="44">
        <v>1E-3</v>
      </c>
      <c r="G45" s="44">
        <v>0</v>
      </c>
      <c r="H45" s="45">
        <f t="shared" si="1"/>
        <v>4.8333333333333336E-3</v>
      </c>
      <c r="I45" s="46">
        <f t="shared" ref="I45:I52" si="4">B45*VLOOKUP(2010,perCOMB,3,0)+C45*VLOOKUP(2010,perCOMB,4,0)+D45*VLOOKUP(2010,perCOMB,5,0)+E45*VLOOKUP(2010,perCOMB,6,0)+F45*VLOOKUP(2010,perCOMB,7,0)+G45*VLOOKUP(2010,perCOMB,8,0)</f>
        <v>4.0653905872672889E-3</v>
      </c>
    </row>
    <row r="46" spans="1:9" x14ac:dyDescent="0.25">
      <c r="A46" s="43" t="s">
        <v>27</v>
      </c>
      <c r="B46" s="47">
        <v>0.01</v>
      </c>
      <c r="C46" s="47">
        <v>8.0000000000000002E-3</v>
      </c>
      <c r="D46" s="47">
        <v>1.4999999999999999E-2</v>
      </c>
      <c r="E46" s="47">
        <v>5.0000000000000001E-3</v>
      </c>
      <c r="F46" s="47">
        <v>0</v>
      </c>
      <c r="G46" s="47">
        <v>1E-3</v>
      </c>
      <c r="H46" s="48">
        <f t="shared" si="1"/>
        <v>6.4999999999999997E-3</v>
      </c>
      <c r="I46" s="46">
        <f t="shared" si="4"/>
        <v>6.2237842874652421E-3</v>
      </c>
    </row>
    <row r="47" spans="1:9" x14ac:dyDescent="0.25">
      <c r="A47" s="43" t="s">
        <v>129</v>
      </c>
      <c r="B47" s="47">
        <v>0.03</v>
      </c>
      <c r="C47" s="47">
        <v>0.03</v>
      </c>
      <c r="D47" s="47">
        <v>3.7999999999999999E-2</v>
      </c>
      <c r="E47" s="47">
        <v>5.3999999999999999E-2</v>
      </c>
      <c r="F47" s="47">
        <v>4.1000000000000002E-2</v>
      </c>
      <c r="G47" s="47">
        <v>2.4E-2</v>
      </c>
      <c r="H47" s="48">
        <f t="shared" si="1"/>
        <v>3.6166666666666666E-2</v>
      </c>
      <c r="I47" s="46">
        <f t="shared" si="4"/>
        <v>4.211999508812965E-2</v>
      </c>
    </row>
    <row r="48" spans="1:9" x14ac:dyDescent="0.25">
      <c r="A48" s="43" t="s">
        <v>130</v>
      </c>
      <c r="B48" s="47">
        <v>2.9000000000000001E-2</v>
      </c>
      <c r="C48" s="47">
        <v>3.2000000000000001E-2</v>
      </c>
      <c r="D48" s="47">
        <v>4.1000000000000002E-2</v>
      </c>
      <c r="E48" s="47">
        <v>2.5000000000000001E-2</v>
      </c>
      <c r="F48" s="47">
        <v>4.9000000000000002E-2</v>
      </c>
      <c r="G48" s="47">
        <v>2.1999999999999999E-2</v>
      </c>
      <c r="H48" s="48">
        <f t="shared" si="1"/>
        <v>3.2999999999999995E-2</v>
      </c>
      <c r="I48" s="46">
        <f t="shared" si="4"/>
        <v>3.2753792827421642E-2</v>
      </c>
    </row>
    <row r="49" spans="1:9" x14ac:dyDescent="0.25">
      <c r="A49" s="43" t="s">
        <v>131</v>
      </c>
      <c r="B49" s="47">
        <v>8.0000000000000002E-3</v>
      </c>
      <c r="C49" s="47">
        <v>8.9999999999999993E-3</v>
      </c>
      <c r="D49" s="47">
        <v>8.0000000000000002E-3</v>
      </c>
      <c r="E49" s="47">
        <v>5.0000000000000001E-3</v>
      </c>
      <c r="F49" s="47">
        <v>8.0000000000000002E-3</v>
      </c>
      <c r="G49" s="47">
        <v>2E-3</v>
      </c>
      <c r="H49" s="48">
        <f t="shared" si="1"/>
        <v>6.666666666666668E-3</v>
      </c>
      <c r="I49" s="46">
        <f t="shared" si="4"/>
        <v>6.7228963093007386E-3</v>
      </c>
    </row>
    <row r="50" spans="1:9" x14ac:dyDescent="0.25">
      <c r="A50" s="43" t="s">
        <v>132</v>
      </c>
      <c r="B50" s="47">
        <v>6.0000000000000001E-3</v>
      </c>
      <c r="C50" s="47">
        <v>4.0000000000000001E-3</v>
      </c>
      <c r="D50" s="47">
        <v>1.0999999999999999E-2</v>
      </c>
      <c r="E50" s="47">
        <v>4.0000000000000001E-3</v>
      </c>
      <c r="F50" s="47">
        <v>4.0000000000000001E-3</v>
      </c>
      <c r="G50" s="47">
        <v>1.4E-2</v>
      </c>
      <c r="H50" s="48">
        <f t="shared" si="1"/>
        <v>7.1666666666666658E-3</v>
      </c>
      <c r="I50" s="46">
        <f t="shared" si="4"/>
        <v>5.5456473966594691E-3</v>
      </c>
    </row>
    <row r="51" spans="1:9" x14ac:dyDescent="0.25">
      <c r="A51" s="43" t="s">
        <v>133</v>
      </c>
      <c r="B51" s="47">
        <v>2.5000000000000001E-2</v>
      </c>
      <c r="C51" s="47">
        <v>2.5000000000000001E-2</v>
      </c>
      <c r="D51" s="47">
        <v>2.1000000000000001E-2</v>
      </c>
      <c r="E51" s="47">
        <v>2.8000000000000001E-2</v>
      </c>
      <c r="F51" s="47">
        <v>3.6999999999999998E-2</v>
      </c>
      <c r="G51" s="47">
        <v>5.3999999999999999E-2</v>
      </c>
      <c r="H51" s="48">
        <f t="shared" si="1"/>
        <v>3.1666666666666669E-2</v>
      </c>
      <c r="I51" s="46">
        <f t="shared" si="4"/>
        <v>2.9037684158200312E-2</v>
      </c>
    </row>
    <row r="52" spans="1:9" x14ac:dyDescent="0.25">
      <c r="A52" s="43" t="s">
        <v>134</v>
      </c>
      <c r="B52" s="50">
        <v>1.4E-2</v>
      </c>
      <c r="C52" s="50">
        <v>1.2E-2</v>
      </c>
      <c r="D52" s="50">
        <v>2.1000000000000001E-2</v>
      </c>
      <c r="E52" s="50">
        <v>0.01</v>
      </c>
      <c r="F52" s="50">
        <v>0.01</v>
      </c>
      <c r="G52" s="50">
        <v>1.4E-2</v>
      </c>
      <c r="H52" s="51">
        <f t="shared" si="1"/>
        <v>1.35E-2</v>
      </c>
      <c r="I52" s="84">
        <f t="shared" si="4"/>
        <v>1.2331375917979646E-2</v>
      </c>
    </row>
    <row r="53" spans="1:9" x14ac:dyDescent="0.25">
      <c r="A53" s="43" t="s">
        <v>14</v>
      </c>
      <c r="B53" s="54"/>
      <c r="C53" s="55"/>
      <c r="D53" s="55"/>
      <c r="E53" s="55"/>
      <c r="F53" s="55"/>
      <c r="G53" s="55"/>
      <c r="H53" s="56"/>
      <c r="I53" s="57"/>
    </row>
    <row r="54" spans="1:9" x14ac:dyDescent="0.25">
      <c r="A54" s="43" t="s">
        <v>135</v>
      </c>
      <c r="B54" s="44">
        <v>6.0000000000000001E-3</v>
      </c>
      <c r="C54" s="44">
        <v>8.0000000000000002E-3</v>
      </c>
      <c r="D54" s="44">
        <v>4.0000000000000001E-3</v>
      </c>
      <c r="E54" s="44">
        <v>0</v>
      </c>
      <c r="F54" s="44">
        <v>0</v>
      </c>
      <c r="G54" s="44">
        <v>0</v>
      </c>
      <c r="H54" s="45">
        <f t="shared" si="1"/>
        <v>3.0000000000000005E-3</v>
      </c>
      <c r="I54" s="46">
        <f t="shared" ref="I54:I62" si="5">B54*VLOOKUP(2010,perCOMB,3,0)+C54*VLOOKUP(2010,perCOMB,4,0)+D54*VLOOKUP(2010,perCOMB,5,0)+E54*VLOOKUP(2010,perCOMB,6,0)+F54*VLOOKUP(2010,perCOMB,7,0)+G54*VLOOKUP(2010,perCOMB,8,0)</f>
        <v>2.3240035157959644E-3</v>
      </c>
    </row>
    <row r="55" spans="1:9" x14ac:dyDescent="0.25">
      <c r="A55" s="43" t="s">
        <v>136</v>
      </c>
      <c r="B55" s="47">
        <v>1E-3</v>
      </c>
      <c r="C55" s="47">
        <v>1E-3</v>
      </c>
      <c r="D55" s="47">
        <v>1E-3</v>
      </c>
      <c r="E55" s="47">
        <v>1E-3</v>
      </c>
      <c r="F55" s="47">
        <v>0</v>
      </c>
      <c r="G55" s="47">
        <v>4.0000000000000001E-3</v>
      </c>
      <c r="H55" s="48">
        <f t="shared" si="1"/>
        <v>1.3333333333333333E-3</v>
      </c>
      <c r="I55" s="46">
        <f t="shared" si="5"/>
        <v>9.3452798600510958E-4</v>
      </c>
    </row>
    <row r="56" spans="1:9" x14ac:dyDescent="0.25">
      <c r="A56" s="43" t="s">
        <v>137</v>
      </c>
      <c r="B56" s="47">
        <v>0</v>
      </c>
      <c r="C56" s="47">
        <v>0</v>
      </c>
      <c r="D56" s="47">
        <v>0</v>
      </c>
      <c r="E56" s="47">
        <v>1E-3</v>
      </c>
      <c r="F56" s="47">
        <v>0</v>
      </c>
      <c r="G56" s="47">
        <v>0</v>
      </c>
      <c r="H56" s="48">
        <f t="shared" si="1"/>
        <v>1.6666666666666666E-4</v>
      </c>
      <c r="I56" s="46">
        <f t="shared" si="5"/>
        <v>3.8835033061549742E-4</v>
      </c>
    </row>
    <row r="57" spans="1:9" x14ac:dyDescent="0.25">
      <c r="A57" s="43" t="s">
        <v>138</v>
      </c>
      <c r="B57" s="47">
        <v>2E-3</v>
      </c>
      <c r="C57" s="47">
        <v>1E-3</v>
      </c>
      <c r="D57" s="47">
        <v>4.0000000000000001E-3</v>
      </c>
      <c r="E57" s="47">
        <v>1E-3</v>
      </c>
      <c r="F57" s="47">
        <v>0</v>
      </c>
      <c r="G57" s="47">
        <v>2E-3</v>
      </c>
      <c r="H57" s="48">
        <f t="shared" si="1"/>
        <v>1.6666666666666668E-3</v>
      </c>
      <c r="I57" s="46">
        <f t="shared" si="5"/>
        <v>1.3657918437342297E-3</v>
      </c>
    </row>
    <row r="58" spans="1:9" x14ac:dyDescent="0.25">
      <c r="A58" s="43" t="s">
        <v>139</v>
      </c>
      <c r="B58" s="47">
        <v>2.9000000000000001E-2</v>
      </c>
      <c r="C58" s="47">
        <v>0.03</v>
      </c>
      <c r="D58" s="47">
        <v>2.3E-2</v>
      </c>
      <c r="E58" s="47">
        <v>2.4E-2</v>
      </c>
      <c r="F58" s="47">
        <v>1.4999999999999999E-2</v>
      </c>
      <c r="G58" s="47">
        <v>2.1999999999999999E-2</v>
      </c>
      <c r="H58" s="48">
        <f t="shared" si="1"/>
        <v>2.3833333333333331E-2</v>
      </c>
      <c r="I58" s="46">
        <f t="shared" si="5"/>
        <v>2.3563905370322519E-2</v>
      </c>
    </row>
    <row r="59" spans="1:9" x14ac:dyDescent="0.25">
      <c r="A59" s="43" t="s">
        <v>140</v>
      </c>
      <c r="B59" s="47">
        <v>5.0000000000000001E-3</v>
      </c>
      <c r="C59" s="47">
        <v>5.0000000000000001E-3</v>
      </c>
      <c r="D59" s="47">
        <v>3.0000000000000001E-3</v>
      </c>
      <c r="E59" s="47">
        <v>0</v>
      </c>
      <c r="F59" s="47">
        <v>0</v>
      </c>
      <c r="G59" s="47">
        <v>1E-3</v>
      </c>
      <c r="H59" s="48">
        <f t="shared" si="1"/>
        <v>2.3333333333333335E-3</v>
      </c>
      <c r="I59" s="46">
        <f t="shared" si="5"/>
        <v>1.7231202328016407E-3</v>
      </c>
    </row>
    <row r="60" spans="1:9" x14ac:dyDescent="0.25">
      <c r="A60" s="43" t="s">
        <v>141</v>
      </c>
      <c r="B60" s="47">
        <v>2E-3</v>
      </c>
      <c r="C60" s="47">
        <v>1E-3</v>
      </c>
      <c r="D60" s="47">
        <v>1E-3</v>
      </c>
      <c r="E60" s="47">
        <v>1E-3</v>
      </c>
      <c r="F60" s="47">
        <v>1E-3</v>
      </c>
      <c r="G60" s="47">
        <v>0</v>
      </c>
      <c r="H60" s="48">
        <f t="shared" si="1"/>
        <v>1E-3</v>
      </c>
      <c r="I60" s="46">
        <f t="shared" si="5"/>
        <v>1.0946011124598324E-3</v>
      </c>
    </row>
    <row r="61" spans="1:9" x14ac:dyDescent="0.25">
      <c r="A61" s="43" t="s">
        <v>142</v>
      </c>
      <c r="B61" s="47">
        <v>0</v>
      </c>
      <c r="C61" s="47">
        <v>0</v>
      </c>
      <c r="D61" s="47">
        <v>1E-3</v>
      </c>
      <c r="E61" s="47">
        <v>0</v>
      </c>
      <c r="F61" s="47">
        <v>0</v>
      </c>
      <c r="G61" s="47">
        <v>0</v>
      </c>
      <c r="H61" s="48">
        <f t="shared" si="1"/>
        <v>1.6666666666666666E-4</v>
      </c>
      <c r="I61" s="46">
        <f t="shared" si="5"/>
        <v>1.254976305807269E-4</v>
      </c>
    </row>
    <row r="62" spans="1:9" x14ac:dyDescent="0.25">
      <c r="A62" s="43" t="s">
        <v>143</v>
      </c>
      <c r="B62" s="50">
        <v>0</v>
      </c>
      <c r="C62" s="50">
        <v>0</v>
      </c>
      <c r="D62" s="50">
        <v>0</v>
      </c>
      <c r="E62" s="50">
        <v>1E-3</v>
      </c>
      <c r="F62" s="50">
        <v>0</v>
      </c>
      <c r="G62" s="50">
        <v>0</v>
      </c>
      <c r="H62" s="51">
        <f t="shared" si="1"/>
        <v>1.6666666666666666E-4</v>
      </c>
      <c r="I62" s="84">
        <f t="shared" si="5"/>
        <v>3.8835033061549742E-4</v>
      </c>
    </row>
    <row r="63" spans="1:9" x14ac:dyDescent="0.25">
      <c r="A63" s="53" t="s">
        <v>15</v>
      </c>
      <c r="B63" s="54"/>
      <c r="C63" s="55"/>
      <c r="D63" s="55"/>
      <c r="E63" s="55"/>
      <c r="F63" s="55"/>
      <c r="G63" s="55"/>
      <c r="H63" s="56"/>
      <c r="I63" s="57"/>
    </row>
    <row r="64" spans="1:9" x14ac:dyDescent="0.25">
      <c r="A64" s="43" t="s">
        <v>144</v>
      </c>
      <c r="B64" s="44">
        <v>4.0000000000000001E-3</v>
      </c>
      <c r="C64" s="44">
        <v>4.0000000000000001E-3</v>
      </c>
      <c r="D64" s="44">
        <v>5.0000000000000001E-3</v>
      </c>
      <c r="E64" s="44">
        <v>8.9999999999999993E-3</v>
      </c>
      <c r="F64" s="44">
        <v>4.0000000000000001E-3</v>
      </c>
      <c r="G64" s="44">
        <v>0.01</v>
      </c>
      <c r="H64" s="45">
        <f t="shared" si="1"/>
        <v>5.9999999999999993E-3</v>
      </c>
      <c r="I64" s="46">
        <f>B64*VLOOKUP(2010,perCOMB,3,0)+C64*VLOOKUP(2010,perCOMB,4,0)+D64*VLOOKUP(2010,perCOMB,5,0)+E64*VLOOKUP(2010,perCOMB,6,0)+F64*VLOOKUP(2010,perCOMB,7,0)+G64*VLOOKUP(2010,perCOMB,8,0)</f>
        <v>6.3062301624955712E-3</v>
      </c>
    </row>
    <row r="65" spans="1:9" x14ac:dyDescent="0.25">
      <c r="A65" s="43" t="s">
        <v>28</v>
      </c>
      <c r="B65" s="47">
        <v>1.2E-2</v>
      </c>
      <c r="C65" s="47">
        <v>1.2E-2</v>
      </c>
      <c r="D65" s="47">
        <v>1.0999999999999999E-2</v>
      </c>
      <c r="E65" s="47">
        <v>2.1000000000000001E-2</v>
      </c>
      <c r="F65" s="47">
        <v>2.1999999999999999E-2</v>
      </c>
      <c r="G65" s="47">
        <v>2.9000000000000001E-2</v>
      </c>
      <c r="H65" s="48">
        <f t="shared" si="1"/>
        <v>1.7833333333333336E-2</v>
      </c>
      <c r="I65" s="46">
        <f>B65*VLOOKUP(2010,perCOMB,3,0)+C65*VLOOKUP(2010,perCOMB,4,0)+D65*VLOOKUP(2010,perCOMB,5,0)+E65*VLOOKUP(2010,perCOMB,6,0)+F65*VLOOKUP(2010,perCOMB,7,0)+G65*VLOOKUP(2010,perCOMB,8,0)</f>
        <v>1.7896392369133624E-2</v>
      </c>
    </row>
    <row r="66" spans="1:9" x14ac:dyDescent="0.25">
      <c r="A66" s="43" t="s">
        <v>145</v>
      </c>
      <c r="B66" s="50">
        <v>4.0000000000000001E-3</v>
      </c>
      <c r="C66" s="50">
        <v>6.0000000000000001E-3</v>
      </c>
      <c r="D66" s="50">
        <v>4.0000000000000001E-3</v>
      </c>
      <c r="E66" s="50">
        <v>1.0999999999999999E-2</v>
      </c>
      <c r="F66" s="50">
        <v>8.0000000000000002E-3</v>
      </c>
      <c r="G66" s="50">
        <v>2.4E-2</v>
      </c>
      <c r="H66" s="51">
        <f t="shared" si="1"/>
        <v>9.4999999999999998E-3</v>
      </c>
      <c r="I66" s="84">
        <f>B66*VLOOKUP(2010,perCOMB,3,0)+C66*VLOOKUP(2010,perCOMB,4,0)+D66*VLOOKUP(2010,perCOMB,5,0)+E66*VLOOKUP(2010,perCOMB,6,0)+F66*VLOOKUP(2010,perCOMB,7,0)+G66*VLOOKUP(2010,perCOMB,8,0)</f>
        <v>8.5087614173897947E-3</v>
      </c>
    </row>
    <row r="67" spans="1:9" x14ac:dyDescent="0.25">
      <c r="A67" s="53" t="s">
        <v>16</v>
      </c>
      <c r="B67" s="54"/>
      <c r="C67" s="55"/>
      <c r="D67" s="55"/>
      <c r="E67" s="55"/>
      <c r="F67" s="55"/>
      <c r="G67" s="55"/>
      <c r="H67" s="56"/>
      <c r="I67" s="57"/>
    </row>
    <row r="68" spans="1:9" x14ac:dyDescent="0.25">
      <c r="A68" s="43" t="s">
        <v>146</v>
      </c>
      <c r="B68" s="44">
        <v>8.9999999999999993E-3</v>
      </c>
      <c r="C68" s="44">
        <v>8.9999999999999993E-3</v>
      </c>
      <c r="D68" s="44">
        <v>0.01</v>
      </c>
      <c r="E68" s="44">
        <v>2.1000000000000001E-2</v>
      </c>
      <c r="F68" s="44">
        <v>1.2999999999999999E-2</v>
      </c>
      <c r="G68" s="44">
        <v>1.2999999999999999E-2</v>
      </c>
      <c r="H68" s="45">
        <f>AVERAGE(B68:G68)</f>
        <v>1.2499999999999999E-2</v>
      </c>
      <c r="I68" s="46">
        <f>B68*VLOOKUP(2010,perCOMB,3,0)+C68*VLOOKUP(2010,perCOMB,4,0)+D68*VLOOKUP(2010,perCOMB,5,0)+E68*VLOOKUP(2010,perCOMB,6,0)+F68*VLOOKUP(2010,perCOMB,7,0)+G68*VLOOKUP(2010,perCOMB,8,0)</f>
        <v>1.4684871997512543E-2</v>
      </c>
    </row>
    <row r="69" spans="1:9" x14ac:dyDescent="0.25">
      <c r="A69" s="43" t="s">
        <v>29</v>
      </c>
      <c r="B69" s="47">
        <v>3.5000000000000003E-2</v>
      </c>
      <c r="C69" s="47">
        <v>3.4000000000000002E-2</v>
      </c>
      <c r="D69" s="47">
        <v>4.2999999999999997E-2</v>
      </c>
      <c r="E69" s="47">
        <v>0.06</v>
      </c>
      <c r="F69" s="47">
        <v>4.2999999999999997E-2</v>
      </c>
      <c r="G69" s="47">
        <v>8.4000000000000005E-2</v>
      </c>
      <c r="H69" s="48">
        <f>AVERAGE(B69:G69)</f>
        <v>4.9833333333333334E-2</v>
      </c>
      <c r="I69" s="46">
        <f>B69*VLOOKUP(2010,perCOMB,3,0)+C69*VLOOKUP(2010,perCOMB,4,0)+D69*VLOOKUP(2010,perCOMB,5,0)+E69*VLOOKUP(2010,perCOMB,6,0)+F69*VLOOKUP(2010,perCOMB,7,0)+G69*VLOOKUP(2010,perCOMB,8,0)</f>
        <v>4.9017187934528972E-2</v>
      </c>
    </row>
    <row r="70" spans="1:9" x14ac:dyDescent="0.25">
      <c r="A70" s="43" t="s">
        <v>147</v>
      </c>
      <c r="B70" s="47">
        <v>2.9000000000000001E-2</v>
      </c>
      <c r="C70" s="47">
        <v>0.03</v>
      </c>
      <c r="D70" s="47">
        <v>2.5999999999999999E-2</v>
      </c>
      <c r="E70" s="47">
        <v>3.4000000000000002E-2</v>
      </c>
      <c r="F70" s="47">
        <v>3.4000000000000002E-2</v>
      </c>
      <c r="G70" s="47">
        <v>3.7999999999999999E-2</v>
      </c>
      <c r="H70" s="48">
        <f>AVERAGE(B70:G70)</f>
        <v>3.1833333333333332E-2</v>
      </c>
      <c r="I70" s="46">
        <f>B70*VLOOKUP(2010,perCOMB,3,0)+C70*VLOOKUP(2010,perCOMB,4,0)+D70*VLOOKUP(2010,perCOMB,5,0)+E70*VLOOKUP(2010,perCOMB,6,0)+F70*VLOOKUP(2010,perCOMB,7,0)+G70*VLOOKUP(2010,perCOMB,8,0)</f>
        <v>3.1975470526643776E-2</v>
      </c>
    </row>
    <row r="71" spans="1:9" x14ac:dyDescent="0.25">
      <c r="A71" s="43" t="s">
        <v>148</v>
      </c>
      <c r="B71" s="47">
        <v>3.0000000000000001E-3</v>
      </c>
      <c r="C71" s="47">
        <v>3.0000000000000001E-3</v>
      </c>
      <c r="D71" s="47">
        <v>2E-3</v>
      </c>
      <c r="E71" s="47">
        <v>0</v>
      </c>
      <c r="F71" s="47">
        <v>0</v>
      </c>
      <c r="G71" s="47">
        <v>1E-3</v>
      </c>
      <c r="H71" s="48">
        <f>AVERAGE(B71:G71)</f>
        <v>1.5000000000000002E-3</v>
      </c>
      <c r="I71" s="46">
        <f>B71*VLOOKUP(2010,perCOMB,3,0)+C71*VLOOKUP(2010,perCOMB,4,0)+D71*VLOOKUP(2010,perCOMB,5,0)+E71*VLOOKUP(2010,perCOMB,6,0)+F71*VLOOKUP(2010,perCOMB,7,0)+G71*VLOOKUP(2010,perCOMB,8,0)</f>
        <v>1.0749037243862869E-3</v>
      </c>
    </row>
    <row r="72" spans="1:9" x14ac:dyDescent="0.25">
      <c r="A72" s="43" t="s">
        <v>149</v>
      </c>
      <c r="B72" s="47">
        <v>8.9999999999999993E-3</v>
      </c>
      <c r="C72" s="47">
        <v>8.9999999999999993E-3</v>
      </c>
      <c r="D72" s="47">
        <v>1.0999999999999999E-2</v>
      </c>
      <c r="E72" s="47">
        <v>2.5999999999999999E-2</v>
      </c>
      <c r="F72" s="47">
        <v>2.3E-2</v>
      </c>
      <c r="G72" s="47">
        <v>0.03</v>
      </c>
      <c r="H72" s="48">
        <f>AVERAGE(B72:G72)</f>
        <v>1.7999999999999999E-2</v>
      </c>
      <c r="I72" s="49">
        <f>B72*VLOOKUP(2010,perCOMB,3,0)+C72*VLOOKUP(2010,perCOMB,4,0)+D72*VLOOKUP(2010,perCOMB,5,0)+E72*VLOOKUP(2010,perCOMB,6,0)+F72*VLOOKUP(2010,perCOMB,7,0)+G72*VLOOKUP(2010,perCOMB,8,0)</f>
        <v>1.927885830534563E-2</v>
      </c>
    </row>
    <row r="73" spans="1:9" x14ac:dyDescent="0.25">
      <c r="A73" s="17" t="s">
        <v>30</v>
      </c>
      <c r="B73" s="85">
        <f>SUM(B3:B72)</f>
        <v>1.0020000000000004</v>
      </c>
      <c r="C73" s="85">
        <f t="shared" ref="C73:I73" si="6">SUM(C3:C72)</f>
        <v>0.99800000000000044</v>
      </c>
      <c r="D73" s="85">
        <f t="shared" si="6"/>
        <v>1.0020000000000004</v>
      </c>
      <c r="E73" s="85">
        <f t="shared" si="6"/>
        <v>0.99900000000000033</v>
      </c>
      <c r="F73" s="85">
        <f t="shared" si="6"/>
        <v>1.0000000000000004</v>
      </c>
      <c r="G73" s="85">
        <f t="shared" si="6"/>
        <v>0.99800000000000044</v>
      </c>
      <c r="H73" s="66">
        <f t="shared" si="6"/>
        <v>0.99983333333333313</v>
      </c>
      <c r="I73" s="66">
        <f t="shared" si="6"/>
        <v>0.99979799079549614</v>
      </c>
    </row>
    <row r="75" spans="1:9" ht="15.75" x14ac:dyDescent="0.25">
      <c r="A75" s="15"/>
    </row>
    <row r="76" spans="1:9" ht="15.75" x14ac:dyDescent="0.25">
      <c r="A76" s="14"/>
      <c r="B76" s="18"/>
    </row>
    <row r="77" spans="1:9" ht="15.75" x14ac:dyDescent="0.25">
      <c r="A77" s="14"/>
      <c r="B77" s="18"/>
    </row>
    <row r="78" spans="1:9" ht="15.75" x14ac:dyDescent="0.25">
      <c r="A78" s="14"/>
      <c r="B78" s="18"/>
    </row>
    <row r="79" spans="1:9" ht="15.75" x14ac:dyDescent="0.25">
      <c r="A79" s="14"/>
      <c r="B79" s="18"/>
    </row>
    <row r="80" spans="1:9" ht="16.5" x14ac:dyDescent="0.3">
      <c r="A80" s="19"/>
      <c r="B80" s="18"/>
    </row>
    <row r="81" spans="1:2" ht="15.75" x14ac:dyDescent="0.25">
      <c r="A81" s="14"/>
      <c r="B81" s="18"/>
    </row>
    <row r="82" spans="1:2" ht="16.5" x14ac:dyDescent="0.3">
      <c r="A82" s="19"/>
      <c r="B82" s="18"/>
    </row>
    <row r="83" spans="1:2" ht="15.75" x14ac:dyDescent="0.25">
      <c r="A83" s="14"/>
      <c r="B83" s="18"/>
    </row>
  </sheetData>
  <pageMargins left="0.7" right="0.7" top="0.75" bottom="0.75" header="0.3" footer="0.3"/>
  <pageSetup scale="5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39997558519241921"/>
  </sheetPr>
  <dimension ref="A1:K11"/>
  <sheetViews>
    <sheetView zoomScaleNormal="100" workbookViewId="0"/>
  </sheetViews>
  <sheetFormatPr defaultRowHeight="15" x14ac:dyDescent="0.25"/>
  <cols>
    <col min="1" max="1" width="51.7109375" style="10" customWidth="1"/>
    <col min="2" max="11" width="12.7109375" style="10" customWidth="1"/>
    <col min="12" max="16384" width="9.140625" style="10"/>
  </cols>
  <sheetData>
    <row r="1" spans="1:11" s="81" customFormat="1" ht="65.099999999999994" customHeight="1" x14ac:dyDescent="0.25">
      <c r="A1" s="133" t="s">
        <v>151</v>
      </c>
      <c r="B1" s="109" t="s">
        <v>0</v>
      </c>
      <c r="C1" s="37" t="s">
        <v>1</v>
      </c>
      <c r="D1" s="37" t="s">
        <v>2</v>
      </c>
      <c r="E1" s="37" t="s">
        <v>5</v>
      </c>
      <c r="F1" s="37" t="s">
        <v>3</v>
      </c>
      <c r="G1" s="37" t="s">
        <v>4</v>
      </c>
      <c r="H1" s="97" t="s">
        <v>17</v>
      </c>
      <c r="I1" s="39" t="s">
        <v>18</v>
      </c>
    </row>
    <row r="2" spans="1:11" ht="15.75" customHeight="1" x14ac:dyDescent="0.25">
      <c r="A2" s="100" t="s">
        <v>8</v>
      </c>
      <c r="B2" s="108">
        <f>SUM('2013 Detailed Categories'!B3:B10)</f>
        <v>0.251</v>
      </c>
      <c r="C2" s="108">
        <f>SUM('2013 Detailed Categories'!C3:C10)</f>
        <v>0.22800000000000004</v>
      </c>
      <c r="D2" s="108">
        <f>SUM('2013 Detailed Categories'!D3:D10)</f>
        <v>0.26500000000000001</v>
      </c>
      <c r="E2" s="108">
        <f>SUM('2013 Detailed Categories'!E3:E10)</f>
        <v>0.25</v>
      </c>
      <c r="F2" s="108">
        <f>SUM('2013 Detailed Categories'!F3:F10)</f>
        <v>0.24699999999999997</v>
      </c>
      <c r="G2" s="108">
        <f>SUM('2013 Detailed Categories'!G3:G10)</f>
        <v>0.21200000000000002</v>
      </c>
      <c r="H2" s="94">
        <f t="shared" ref="H2:H10" si="0">AVERAGE(B2:G2)</f>
        <v>0.24216666666666664</v>
      </c>
      <c r="I2" s="95">
        <f t="shared" ref="I2:I10" si="1">B2*VLOOKUP(2013,perCOMB,3,0)+C2*VLOOKUP(2013,perCOMB,4,0)+D2*VLOOKUP(2013,perCOMB,5,0)+E2*VLOOKUP(2013,perCOMB,6,0)+F2*VLOOKUP(2013,perCOMB,7,0)+G2*VLOOKUP(2013,perCOMB,8,0)</f>
        <v>0.24707059178229565</v>
      </c>
    </row>
    <row r="3" spans="1:11" ht="15.75" customHeight="1" x14ac:dyDescent="0.25">
      <c r="A3" s="100" t="s">
        <v>9</v>
      </c>
      <c r="B3" s="108">
        <f>SUM('2013 Detailed Categories'!B12:B24)</f>
        <v>0.14500000000000002</v>
      </c>
      <c r="C3" s="108">
        <f>SUM('2013 Detailed Categories'!C12:C24)</f>
        <v>0.12100000000000001</v>
      </c>
      <c r="D3" s="108">
        <f>SUM('2013 Detailed Categories'!D12:D24)</f>
        <v>0.14000000000000001</v>
      </c>
      <c r="E3" s="108">
        <f>SUM('2013 Detailed Categories'!E12:E24)</f>
        <v>0.14600000000000002</v>
      </c>
      <c r="F3" s="108">
        <f>SUM('2013 Detailed Categories'!F12:F24)</f>
        <v>0.158</v>
      </c>
      <c r="G3" s="108">
        <f>SUM('2013 Detailed Categories'!G12:G24)</f>
        <v>0.14000000000000001</v>
      </c>
      <c r="H3" s="94">
        <f t="shared" si="0"/>
        <v>0.14166666666666669</v>
      </c>
      <c r="I3" s="95">
        <f t="shared" si="1"/>
        <v>0.14407894946887895</v>
      </c>
    </row>
    <row r="4" spans="1:11" ht="15.75" customHeight="1" x14ac:dyDescent="0.25">
      <c r="A4" s="100" t="s">
        <v>10</v>
      </c>
      <c r="B4" s="108">
        <f>SUM('2013 Detailed Categories'!B26:B32)</f>
        <v>4.4999999999999998E-2</v>
      </c>
      <c r="C4" s="108">
        <f>SUM('2013 Detailed Categories'!C26:C32)</f>
        <v>3.7000000000000005E-2</v>
      </c>
      <c r="D4" s="108">
        <f>SUM('2013 Detailed Categories'!D26:D32)</f>
        <v>6.2E-2</v>
      </c>
      <c r="E4" s="108">
        <f>SUM('2013 Detailed Categories'!E26:E32)</f>
        <v>2.8999999999999998E-2</v>
      </c>
      <c r="F4" s="108">
        <f>SUM('2013 Detailed Categories'!F26:F32)</f>
        <v>0.04</v>
      </c>
      <c r="G4" s="108">
        <f>SUM('2013 Detailed Categories'!G26:G32)</f>
        <v>4.4999999999999998E-2</v>
      </c>
      <c r="H4" s="94">
        <f t="shared" si="0"/>
        <v>4.3000000000000003E-2</v>
      </c>
      <c r="I4" s="95">
        <f t="shared" si="1"/>
        <v>3.9338582724697715E-2</v>
      </c>
    </row>
    <row r="5" spans="1:11" ht="15.75" customHeight="1" x14ac:dyDescent="0.25">
      <c r="A5" s="100" t="s">
        <v>11</v>
      </c>
      <c r="B5" s="108">
        <f>SUM('2013 Detailed Categories'!B34:B37)</f>
        <v>1.4E-2</v>
      </c>
      <c r="C5" s="108">
        <f>SUM('2013 Detailed Categories'!C34:C37)</f>
        <v>2.3E-2</v>
      </c>
      <c r="D5" s="108">
        <f>SUM('2013 Detailed Categories'!D34:D37)</f>
        <v>1.7000000000000001E-2</v>
      </c>
      <c r="E5" s="108">
        <f>SUM('2013 Detailed Categories'!E34:E37)</f>
        <v>0.02</v>
      </c>
      <c r="F5" s="108">
        <f>SUM('2013 Detailed Categories'!F34:F37)</f>
        <v>0.02</v>
      </c>
      <c r="G5" s="108">
        <f>SUM('2013 Detailed Categories'!G34:G37)</f>
        <v>1.4999999999999999E-2</v>
      </c>
      <c r="H5" s="94">
        <f t="shared" si="0"/>
        <v>1.8166666666666668E-2</v>
      </c>
      <c r="I5" s="95">
        <f t="shared" si="1"/>
        <v>1.8900659197815015E-2</v>
      </c>
      <c r="K5" s="59"/>
    </row>
    <row r="6" spans="1:11" ht="15.75" customHeight="1" x14ac:dyDescent="0.25">
      <c r="A6" s="100" t="s">
        <v>12</v>
      </c>
      <c r="B6" s="108">
        <f>SUM('2013 Detailed Categories'!B39:B43)</f>
        <v>0.27</v>
      </c>
      <c r="C6" s="108">
        <f>SUM('2013 Detailed Categories'!C39:C43)</f>
        <v>0.28400000000000003</v>
      </c>
      <c r="D6" s="108">
        <f>SUM('2013 Detailed Categories'!D39:D43)</f>
        <v>0.246</v>
      </c>
      <c r="E6" s="108">
        <f>SUM('2013 Detailed Categories'!E39:E43)</f>
        <v>0.27899999999999997</v>
      </c>
      <c r="F6" s="108">
        <f>SUM('2013 Detailed Categories'!F39:F43)</f>
        <v>0.22999999999999998</v>
      </c>
      <c r="G6" s="108">
        <f>SUM('2013 Detailed Categories'!G39:G43)</f>
        <v>0.30900000000000005</v>
      </c>
      <c r="H6" s="94">
        <f t="shared" si="0"/>
        <v>0.26966666666666667</v>
      </c>
      <c r="I6" s="95">
        <f t="shared" si="1"/>
        <v>0.26603176464196526</v>
      </c>
    </row>
    <row r="7" spans="1:11" ht="15.75" customHeight="1" x14ac:dyDescent="0.25">
      <c r="A7" s="100" t="s">
        <v>13</v>
      </c>
      <c r="B7" s="108">
        <f>SUM('2013 Detailed Categories'!B45:B52)</f>
        <v>0.14499999999999999</v>
      </c>
      <c r="C7" s="108">
        <f>SUM('2013 Detailed Categories'!C45:C52)</f>
        <v>0.18099999999999999</v>
      </c>
      <c r="D7" s="108">
        <f>SUM('2013 Detailed Categories'!D45:D52)</f>
        <v>0.15000000000000002</v>
      </c>
      <c r="E7" s="108">
        <f>SUM('2013 Detailed Categories'!E45:E52)</f>
        <v>8.8999999999999996E-2</v>
      </c>
      <c r="F7" s="108">
        <f>SUM('2013 Detailed Categories'!F45:F52)</f>
        <v>0.13500000000000001</v>
      </c>
      <c r="G7" s="108">
        <f>SUM('2013 Detailed Categories'!G45:G52)</f>
        <v>0.13</v>
      </c>
      <c r="H7" s="94">
        <f t="shared" si="0"/>
        <v>0.13833333333333334</v>
      </c>
      <c r="I7" s="95">
        <f t="shared" si="1"/>
        <v>0.12670652215469419</v>
      </c>
    </row>
    <row r="8" spans="1:11" ht="15.75" customHeight="1" x14ac:dyDescent="0.25">
      <c r="A8" s="100" t="s">
        <v>14</v>
      </c>
      <c r="B8" s="108">
        <f>SUM('2013 Detailed Categories'!B54:B62)</f>
        <v>2.3E-2</v>
      </c>
      <c r="C8" s="108">
        <f>SUM('2013 Detailed Categories'!C54:C62)</f>
        <v>2.3E-2</v>
      </c>
      <c r="D8" s="108">
        <f>SUM('2013 Detailed Categories'!D54:D62)</f>
        <v>2.5000000000000001E-2</v>
      </c>
      <c r="E8" s="108">
        <f>SUM('2013 Detailed Categories'!E54:E62)</f>
        <v>2.7E-2</v>
      </c>
      <c r="F8" s="108">
        <f>SUM('2013 Detailed Categories'!F54:F62)</f>
        <v>2.6000000000000002E-2</v>
      </c>
      <c r="G8" s="108">
        <f>SUM('2013 Detailed Categories'!G54:G62)</f>
        <v>3.1E-2</v>
      </c>
      <c r="H8" s="94">
        <f t="shared" si="0"/>
        <v>2.5833333333333333E-2</v>
      </c>
      <c r="I8" s="95">
        <f t="shared" si="1"/>
        <v>2.5681977969056337E-2</v>
      </c>
    </row>
    <row r="9" spans="1:11" ht="15.75" customHeight="1" x14ac:dyDescent="0.25">
      <c r="A9" s="100" t="s">
        <v>15</v>
      </c>
      <c r="B9" s="108">
        <f>SUM('2013 Detailed Categories'!B64:B66)</f>
        <v>1.2E-2</v>
      </c>
      <c r="C9" s="108">
        <f>SUM('2013 Detailed Categories'!C64:C66)</f>
        <v>1.4E-2</v>
      </c>
      <c r="D9" s="108">
        <f>SUM('2013 Detailed Categories'!D64:D66)</f>
        <v>1.2E-2</v>
      </c>
      <c r="E9" s="108">
        <f>SUM('2013 Detailed Categories'!E64:E66)</f>
        <v>1.6E-2</v>
      </c>
      <c r="F9" s="108">
        <f>SUM('2013 Detailed Categories'!F64:F66)</f>
        <v>2.3E-2</v>
      </c>
      <c r="G9" s="108">
        <f>SUM('2013 Detailed Categories'!G64:G66)</f>
        <v>1.0999999999999999E-2</v>
      </c>
      <c r="H9" s="94">
        <f t="shared" si="0"/>
        <v>1.4666666666666668E-2</v>
      </c>
      <c r="I9" s="95">
        <f t="shared" si="1"/>
        <v>1.5794050987891231E-2</v>
      </c>
    </row>
    <row r="10" spans="1:11" ht="15.75" customHeight="1" x14ac:dyDescent="0.25">
      <c r="A10" s="100" t="s">
        <v>16</v>
      </c>
      <c r="B10" s="108">
        <f>SUM('2013 Detailed Categories'!B68:B72)</f>
        <v>9.8999999999999991E-2</v>
      </c>
      <c r="C10" s="108">
        <f>SUM('2013 Detailed Categories'!C68:C72)</f>
        <v>9.0000000000000011E-2</v>
      </c>
      <c r="D10" s="108">
        <f>SUM('2013 Detailed Categories'!D68:D72)</f>
        <v>7.9000000000000001E-2</v>
      </c>
      <c r="E10" s="108">
        <f>SUM('2013 Detailed Categories'!E68:E72)</f>
        <v>0.13900000000000001</v>
      </c>
      <c r="F10" s="108">
        <f>SUM('2013 Detailed Categories'!F68:F72)</f>
        <v>0.121</v>
      </c>
      <c r="G10" s="108">
        <f>SUM('2013 Detailed Categories'!G68:G72)</f>
        <v>0.10600000000000001</v>
      </c>
      <c r="H10" s="94">
        <f t="shared" si="0"/>
        <v>0.10566666666666667</v>
      </c>
      <c r="I10" s="95">
        <f t="shared" si="1"/>
        <v>0.11467432991951856</v>
      </c>
    </row>
    <row r="11" spans="1:11" ht="15.75" customHeight="1" x14ac:dyDescent="0.25">
      <c r="A11" s="101" t="s">
        <v>30</v>
      </c>
      <c r="B11" s="96">
        <f t="shared" ref="B11:H11" si="2">SUM(B2:B10)</f>
        <v>1.0040000000000002</v>
      </c>
      <c r="C11" s="96">
        <f t="shared" si="2"/>
        <v>1.0010000000000001</v>
      </c>
      <c r="D11" s="96">
        <f t="shared" si="2"/>
        <v>0.996</v>
      </c>
      <c r="E11" s="96">
        <f t="shared" si="2"/>
        <v>0.995</v>
      </c>
      <c r="F11" s="96">
        <f t="shared" si="2"/>
        <v>1</v>
      </c>
      <c r="G11" s="96">
        <f t="shared" si="2"/>
        <v>0.99900000000000011</v>
      </c>
      <c r="H11" s="96">
        <f t="shared" si="2"/>
        <v>0.99916666666666676</v>
      </c>
      <c r="I11" s="96">
        <f>SUM(I2:I10)</f>
        <v>0.99827742884681281</v>
      </c>
    </row>
  </sheetData>
  <pageMargins left="0.7" right="0.7" top="0.75" bottom="0.75" header="0.3" footer="0.3"/>
  <pageSetup scale="7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39997558519241921"/>
  </sheetPr>
  <dimension ref="A1:I75"/>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51.7109375" style="12" customWidth="1"/>
    <col min="2" max="7" width="12.7109375" style="12" customWidth="1"/>
    <col min="8" max="9" width="12.7109375" style="16" customWidth="1"/>
    <col min="10" max="11" width="12.7109375" style="12" customWidth="1"/>
    <col min="12" max="16384" width="8.85546875" style="12"/>
  </cols>
  <sheetData>
    <row r="1" spans="1:9" s="13" customFormat="1" ht="65.099999999999994" customHeight="1" x14ac:dyDescent="0.25">
      <c r="A1" s="134" t="s">
        <v>208</v>
      </c>
      <c r="B1" s="111" t="s">
        <v>0</v>
      </c>
      <c r="C1" s="37" t="s">
        <v>1</v>
      </c>
      <c r="D1" s="36" t="s">
        <v>2</v>
      </c>
      <c r="E1" s="36" t="s">
        <v>5</v>
      </c>
      <c r="F1" s="36" t="s">
        <v>3</v>
      </c>
      <c r="G1" s="36" t="s">
        <v>4</v>
      </c>
      <c r="H1" s="38" t="s">
        <v>17</v>
      </c>
      <c r="I1" s="39" t="s">
        <v>18</v>
      </c>
    </row>
    <row r="2" spans="1:9" s="13" customFormat="1" x14ac:dyDescent="0.25">
      <c r="A2" s="62" t="s">
        <v>8</v>
      </c>
      <c r="B2" s="40"/>
      <c r="C2" s="41"/>
      <c r="D2" s="41"/>
      <c r="E2" s="41"/>
      <c r="F2" s="41"/>
      <c r="G2" s="41"/>
      <c r="H2" s="112"/>
      <c r="I2" s="113"/>
    </row>
    <row r="3" spans="1:9" s="13" customFormat="1" x14ac:dyDescent="0.25">
      <c r="A3" s="63" t="s">
        <v>152</v>
      </c>
      <c r="B3" s="92">
        <v>8.1000000000000003E-2</v>
      </c>
      <c r="C3" s="93">
        <v>6.4000000000000001E-2</v>
      </c>
      <c r="D3" s="93">
        <v>8.1000000000000003E-2</v>
      </c>
      <c r="E3" s="93">
        <v>6.8000000000000005E-2</v>
      </c>
      <c r="F3" s="93">
        <v>8.5999999999999993E-2</v>
      </c>
      <c r="G3" s="93">
        <v>3.5000000000000003E-2</v>
      </c>
      <c r="H3" s="45">
        <f>AVERAGE(B3:G3)</f>
        <v>6.9166666666666668E-2</v>
      </c>
      <c r="I3" s="46">
        <f t="shared" ref="I3:I10" si="0">B3*VLOOKUP(2013,perCOMB,3,0)+C3*VLOOKUP(2013,perCOMB,4,0)+D3*VLOOKUP(2013,perCOMB,5,0)+E3*VLOOKUP(2013,perCOMB,6,0)+F3*VLOOKUP(2013,perCOMB,7,0)+G3*VLOOKUP(2013,perCOMB,8,0)</f>
        <v>7.2972372112739728E-2</v>
      </c>
    </row>
    <row r="4" spans="1:9" s="13" customFormat="1" x14ac:dyDescent="0.25">
      <c r="A4" s="63" t="s">
        <v>153</v>
      </c>
      <c r="B4" s="86">
        <v>4.0000000000000001E-3</v>
      </c>
      <c r="C4" s="87">
        <v>3.0000000000000001E-3</v>
      </c>
      <c r="D4" s="87">
        <v>8.0000000000000002E-3</v>
      </c>
      <c r="E4" s="87">
        <v>8.9999999999999993E-3</v>
      </c>
      <c r="F4" s="87">
        <v>1E-3</v>
      </c>
      <c r="G4" s="87">
        <v>1.4E-2</v>
      </c>
      <c r="H4" s="48">
        <f t="shared" ref="H4:H66" si="1">AVERAGE(B4:G4)</f>
        <v>6.4999999999999997E-3</v>
      </c>
      <c r="I4" s="49">
        <f t="shared" si="0"/>
        <v>6.124280050412401E-3</v>
      </c>
    </row>
    <row r="5" spans="1:9" s="13" customFormat="1" x14ac:dyDescent="0.25">
      <c r="A5" s="63" t="s">
        <v>154</v>
      </c>
      <c r="B5" s="86">
        <v>1.2E-2</v>
      </c>
      <c r="C5" s="87">
        <v>8.0000000000000002E-3</v>
      </c>
      <c r="D5" s="87">
        <v>1.2999999999999999E-2</v>
      </c>
      <c r="E5" s="87">
        <v>0.01</v>
      </c>
      <c r="F5" s="87">
        <v>1.0999999999999999E-2</v>
      </c>
      <c r="G5" s="87">
        <v>8.0000000000000002E-3</v>
      </c>
      <c r="H5" s="48">
        <f t="shared" si="1"/>
        <v>1.0333333333333335E-2</v>
      </c>
      <c r="I5" s="49">
        <f t="shared" si="0"/>
        <v>1.0526211296107124E-2</v>
      </c>
    </row>
    <row r="6" spans="1:9" s="13" customFormat="1" x14ac:dyDescent="0.25">
      <c r="A6" s="63" t="s">
        <v>155</v>
      </c>
      <c r="B6" s="86">
        <v>1.2E-2</v>
      </c>
      <c r="C6" s="87">
        <v>1.0999999999999999E-2</v>
      </c>
      <c r="D6" s="87">
        <v>7.0000000000000001E-3</v>
      </c>
      <c r="E6" s="87">
        <v>1.7999999999999999E-2</v>
      </c>
      <c r="F6" s="87">
        <v>1.0999999999999999E-2</v>
      </c>
      <c r="G6" s="87">
        <v>0.01</v>
      </c>
      <c r="H6" s="48">
        <f t="shared" si="1"/>
        <v>1.1499999999999998E-2</v>
      </c>
      <c r="I6" s="49">
        <f t="shared" si="0"/>
        <v>1.3167867728484012E-2</v>
      </c>
    </row>
    <row r="7" spans="1:9" s="13" customFormat="1" x14ac:dyDescent="0.25">
      <c r="A7" s="63" t="s">
        <v>156</v>
      </c>
      <c r="B7" s="86">
        <v>1.2E-2</v>
      </c>
      <c r="C7" s="87">
        <v>1.7999999999999999E-2</v>
      </c>
      <c r="D7" s="87">
        <v>1.2E-2</v>
      </c>
      <c r="E7" s="87">
        <v>1.7999999999999999E-2</v>
      </c>
      <c r="F7" s="87">
        <v>8.9999999999999993E-3</v>
      </c>
      <c r="G7" s="87">
        <v>8.9999999999999993E-3</v>
      </c>
      <c r="H7" s="48">
        <f t="shared" si="1"/>
        <v>1.2999999999999998E-2</v>
      </c>
      <c r="I7" s="49">
        <f t="shared" si="0"/>
        <v>1.4232330339398337E-2</v>
      </c>
    </row>
    <row r="8" spans="1:9" s="13" customFormat="1" x14ac:dyDescent="0.25">
      <c r="A8" s="63" t="s">
        <v>157</v>
      </c>
      <c r="B8" s="86">
        <v>2.1999999999999999E-2</v>
      </c>
      <c r="C8" s="87">
        <v>3.7999999999999999E-2</v>
      </c>
      <c r="D8" s="87">
        <v>3.7999999999999999E-2</v>
      </c>
      <c r="E8" s="87">
        <v>0.04</v>
      </c>
      <c r="F8" s="87">
        <v>2.8000000000000001E-2</v>
      </c>
      <c r="G8" s="87">
        <v>5.0999999999999997E-2</v>
      </c>
      <c r="H8" s="48">
        <f t="shared" si="1"/>
        <v>3.6166666666666666E-2</v>
      </c>
      <c r="I8" s="49">
        <f t="shared" si="0"/>
        <v>3.515082336007104E-2</v>
      </c>
    </row>
    <row r="9" spans="1:9" s="13" customFormat="1" x14ac:dyDescent="0.25">
      <c r="A9" s="63" t="s">
        <v>158</v>
      </c>
      <c r="B9" s="86">
        <v>9.6000000000000002E-2</v>
      </c>
      <c r="C9" s="87">
        <v>7.0999999999999994E-2</v>
      </c>
      <c r="D9" s="87">
        <v>9.1999999999999998E-2</v>
      </c>
      <c r="E9" s="87">
        <v>6.9000000000000006E-2</v>
      </c>
      <c r="F9" s="87">
        <v>7.9000000000000001E-2</v>
      </c>
      <c r="G9" s="87">
        <v>7.3999999999999996E-2</v>
      </c>
      <c r="H9" s="48">
        <f t="shared" si="1"/>
        <v>8.0166666666666678E-2</v>
      </c>
      <c r="I9" s="49">
        <f t="shared" si="0"/>
        <v>7.817662550816519E-2</v>
      </c>
    </row>
    <row r="10" spans="1:9" s="13" customFormat="1" x14ac:dyDescent="0.25">
      <c r="A10" s="63" t="s">
        <v>159</v>
      </c>
      <c r="B10" s="88">
        <v>1.2E-2</v>
      </c>
      <c r="C10" s="89">
        <v>1.4999999999999999E-2</v>
      </c>
      <c r="D10" s="89">
        <v>1.4E-2</v>
      </c>
      <c r="E10" s="89">
        <v>1.7999999999999999E-2</v>
      </c>
      <c r="F10" s="89">
        <v>2.1999999999999999E-2</v>
      </c>
      <c r="G10" s="89">
        <v>1.0999999999999999E-2</v>
      </c>
      <c r="H10" s="51">
        <f t="shared" si="1"/>
        <v>1.5333333333333331E-2</v>
      </c>
      <c r="I10" s="52">
        <f t="shared" si="0"/>
        <v>1.672008138691786E-2</v>
      </c>
    </row>
    <row r="11" spans="1:9" s="13" customFormat="1" x14ac:dyDescent="0.25">
      <c r="A11" s="64" t="s">
        <v>22</v>
      </c>
      <c r="B11" s="90"/>
      <c r="C11" s="91"/>
      <c r="D11" s="91"/>
      <c r="E11" s="91"/>
      <c r="F11" s="91"/>
      <c r="G11" s="91"/>
      <c r="H11" s="56"/>
      <c r="I11" s="57"/>
    </row>
    <row r="12" spans="1:9" s="13" customFormat="1" x14ac:dyDescent="0.25">
      <c r="A12" s="63" t="s">
        <v>160</v>
      </c>
      <c r="B12" s="92">
        <v>6.0000000000000001E-3</v>
      </c>
      <c r="C12" s="93">
        <v>5.0000000000000001E-3</v>
      </c>
      <c r="D12" s="93">
        <v>5.0000000000000001E-3</v>
      </c>
      <c r="E12" s="93">
        <v>6.0000000000000001E-3</v>
      </c>
      <c r="F12" s="93">
        <v>8.0000000000000002E-3</v>
      </c>
      <c r="G12" s="93">
        <v>4.0000000000000001E-3</v>
      </c>
      <c r="H12" s="45">
        <f t="shared" si="1"/>
        <v>5.6666666666666671E-3</v>
      </c>
      <c r="I12" s="46">
        <f t="shared" ref="I12:I24" si="2">B12*VLOOKUP(2013,perCOMB,3,0)+C12*VLOOKUP(2013,perCOMB,4,0)+D12*VLOOKUP(2013,perCOMB,5,0)+E12*VLOOKUP(2013,perCOMB,6,0)+F12*VLOOKUP(2013,perCOMB,7,0)+G12*VLOOKUP(2013,perCOMB,8,0)</f>
        <v>6.0426335583200251E-3</v>
      </c>
    </row>
    <row r="13" spans="1:9" s="13" customFormat="1" x14ac:dyDescent="0.25">
      <c r="A13" s="63" t="s">
        <v>161</v>
      </c>
      <c r="B13" s="86">
        <v>2E-3</v>
      </c>
      <c r="C13" s="87">
        <v>2E-3</v>
      </c>
      <c r="D13" s="87">
        <v>1E-3</v>
      </c>
      <c r="E13" s="87">
        <v>2E-3</v>
      </c>
      <c r="F13" s="87">
        <v>2E-3</v>
      </c>
      <c r="G13" s="87">
        <v>3.0000000000000001E-3</v>
      </c>
      <c r="H13" s="48">
        <f t="shared" si="1"/>
        <v>2E-3</v>
      </c>
      <c r="I13" s="49">
        <f t="shared" si="2"/>
        <v>1.9172213081602222E-3</v>
      </c>
    </row>
    <row r="14" spans="1:9" s="13" customFormat="1" x14ac:dyDescent="0.25">
      <c r="A14" s="63" t="s">
        <v>162</v>
      </c>
      <c r="B14" s="86">
        <v>1E-3</v>
      </c>
      <c r="C14" s="87">
        <v>3.0000000000000001E-3</v>
      </c>
      <c r="D14" s="87">
        <v>2E-3</v>
      </c>
      <c r="E14" s="87">
        <v>1E-3</v>
      </c>
      <c r="F14" s="87">
        <v>3.0000000000000001E-3</v>
      </c>
      <c r="G14" s="87">
        <v>1E-3</v>
      </c>
      <c r="H14" s="48">
        <f t="shared" si="1"/>
        <v>1.8333333333333333E-3</v>
      </c>
      <c r="I14" s="49">
        <f t="shared" si="2"/>
        <v>1.7572108983615969E-3</v>
      </c>
    </row>
    <row r="15" spans="1:9" s="13" customFormat="1" x14ac:dyDescent="0.25">
      <c r="A15" s="63" t="s">
        <v>163</v>
      </c>
      <c r="B15" s="86">
        <v>5.0000000000000001E-3</v>
      </c>
      <c r="C15" s="87">
        <v>5.0000000000000001E-3</v>
      </c>
      <c r="D15" s="87">
        <v>3.0000000000000001E-3</v>
      </c>
      <c r="E15" s="87">
        <v>6.0000000000000001E-3</v>
      </c>
      <c r="F15" s="87">
        <v>8.0000000000000002E-3</v>
      </c>
      <c r="G15" s="87">
        <v>4.0000000000000001E-3</v>
      </c>
      <c r="H15" s="48">
        <f t="shared" si="1"/>
        <v>5.1666666666666675E-3</v>
      </c>
      <c r="I15" s="49">
        <f t="shared" si="2"/>
        <v>5.6437387274691914E-3</v>
      </c>
    </row>
    <row r="16" spans="1:9" s="13" customFormat="1" x14ac:dyDescent="0.25">
      <c r="A16" s="63" t="s">
        <v>164</v>
      </c>
      <c r="B16" s="86">
        <v>6.0000000000000001E-3</v>
      </c>
      <c r="C16" s="87">
        <v>1E-3</v>
      </c>
      <c r="D16" s="87">
        <v>7.0000000000000001E-3</v>
      </c>
      <c r="E16" s="87">
        <v>5.0000000000000001E-3</v>
      </c>
      <c r="F16" s="87">
        <v>6.0000000000000001E-3</v>
      </c>
      <c r="G16" s="87">
        <v>1.7000000000000001E-2</v>
      </c>
      <c r="H16" s="48">
        <f t="shared" si="1"/>
        <v>7.0000000000000001E-3</v>
      </c>
      <c r="I16" s="49">
        <f t="shared" si="2"/>
        <v>5.656896189758823E-3</v>
      </c>
    </row>
    <row r="17" spans="1:9" s="13" customFormat="1" x14ac:dyDescent="0.25">
      <c r="A17" s="63" t="s">
        <v>165</v>
      </c>
      <c r="B17" s="86">
        <v>3.0000000000000001E-3</v>
      </c>
      <c r="C17" s="87">
        <v>1.0999999999999999E-2</v>
      </c>
      <c r="D17" s="87">
        <v>6.0000000000000001E-3</v>
      </c>
      <c r="E17" s="87">
        <v>7.0000000000000001E-3</v>
      </c>
      <c r="F17" s="87">
        <v>6.0000000000000001E-3</v>
      </c>
      <c r="G17" s="87">
        <v>8.0000000000000002E-3</v>
      </c>
      <c r="H17" s="48">
        <f t="shared" si="1"/>
        <v>6.8333333333333328E-3</v>
      </c>
      <c r="I17" s="49">
        <f t="shared" si="2"/>
        <v>6.646037334420817E-3</v>
      </c>
    </row>
    <row r="18" spans="1:9" s="13" customFormat="1" x14ac:dyDescent="0.25">
      <c r="A18" s="63" t="s">
        <v>166</v>
      </c>
      <c r="B18" s="86">
        <v>8.9999999999999993E-3</v>
      </c>
      <c r="C18" s="87">
        <v>5.0000000000000001E-3</v>
      </c>
      <c r="D18" s="87">
        <v>5.0000000000000001E-3</v>
      </c>
      <c r="E18" s="87">
        <v>1.7000000000000001E-2</v>
      </c>
      <c r="F18" s="87">
        <v>5.0000000000000001E-3</v>
      </c>
      <c r="G18" s="87">
        <v>4.0000000000000001E-3</v>
      </c>
      <c r="H18" s="48">
        <f t="shared" si="1"/>
        <v>7.4999999999999997E-3</v>
      </c>
      <c r="I18" s="49">
        <f t="shared" si="2"/>
        <v>9.9553378053434723E-3</v>
      </c>
    </row>
    <row r="19" spans="1:9" s="13" customFormat="1" x14ac:dyDescent="0.25">
      <c r="A19" s="63" t="s">
        <v>21</v>
      </c>
      <c r="B19" s="86">
        <v>2E-3</v>
      </c>
      <c r="C19" s="87">
        <v>4.0000000000000001E-3</v>
      </c>
      <c r="D19" s="87">
        <v>1E-3</v>
      </c>
      <c r="E19" s="87">
        <v>1E-3</v>
      </c>
      <c r="F19" s="87">
        <v>5.0000000000000001E-3</v>
      </c>
      <c r="G19" s="87">
        <v>1E-3</v>
      </c>
      <c r="H19" s="48">
        <f t="shared" si="1"/>
        <v>2.3333333333333335E-3</v>
      </c>
      <c r="I19" s="49">
        <f t="shared" si="2"/>
        <v>2.2765062515804181E-3</v>
      </c>
    </row>
    <row r="20" spans="1:9" s="13" customFormat="1" x14ac:dyDescent="0.25">
      <c r="A20" s="63" t="s">
        <v>167</v>
      </c>
      <c r="B20" s="86">
        <v>2.5000000000000001E-2</v>
      </c>
      <c r="C20" s="87">
        <v>2.5000000000000001E-2</v>
      </c>
      <c r="D20" s="87">
        <v>4.1000000000000002E-2</v>
      </c>
      <c r="E20" s="87">
        <v>1.6E-2</v>
      </c>
      <c r="F20" s="87">
        <v>1.7000000000000001E-2</v>
      </c>
      <c r="G20" s="87">
        <v>1.2E-2</v>
      </c>
      <c r="H20" s="48">
        <f t="shared" si="1"/>
        <v>2.2666666666666668E-2</v>
      </c>
      <c r="I20" s="49">
        <f t="shared" si="2"/>
        <v>2.1595038711438638E-2</v>
      </c>
    </row>
    <row r="21" spans="1:9" s="13" customFormat="1" x14ac:dyDescent="0.25">
      <c r="A21" s="63" t="s">
        <v>168</v>
      </c>
      <c r="B21" s="86">
        <v>7.0000000000000001E-3</v>
      </c>
      <c r="C21" s="87">
        <v>1.0999999999999999E-2</v>
      </c>
      <c r="D21" s="87">
        <v>1.2E-2</v>
      </c>
      <c r="E21" s="87">
        <v>1.2E-2</v>
      </c>
      <c r="F21" s="87">
        <v>2.1999999999999999E-2</v>
      </c>
      <c r="G21" s="87">
        <v>6.0000000000000001E-3</v>
      </c>
      <c r="H21" s="48">
        <f t="shared" si="1"/>
        <v>1.1666666666666667E-2</v>
      </c>
      <c r="I21" s="49">
        <f t="shared" si="2"/>
        <v>1.282118152555867E-2</v>
      </c>
    </row>
    <row r="22" spans="1:9" s="13" customFormat="1" x14ac:dyDescent="0.25">
      <c r="A22" s="63" t="s">
        <v>169</v>
      </c>
      <c r="B22" s="86">
        <v>1.6E-2</v>
      </c>
      <c r="C22" s="87">
        <v>4.0000000000000001E-3</v>
      </c>
      <c r="D22" s="87">
        <v>6.0000000000000001E-3</v>
      </c>
      <c r="E22" s="87">
        <v>7.0000000000000001E-3</v>
      </c>
      <c r="F22" s="87">
        <v>5.0000000000000001E-3</v>
      </c>
      <c r="G22" s="87">
        <v>6.0000000000000001E-3</v>
      </c>
      <c r="H22" s="48">
        <f t="shared" si="1"/>
        <v>7.3333333333333332E-3</v>
      </c>
      <c r="I22" s="49">
        <f t="shared" si="2"/>
        <v>7.3470051371551338E-3</v>
      </c>
    </row>
    <row r="23" spans="1:9" s="13" customFormat="1" x14ac:dyDescent="0.25">
      <c r="A23" s="63" t="s">
        <v>170</v>
      </c>
      <c r="B23" s="86">
        <v>4.7E-2</v>
      </c>
      <c r="C23" s="87">
        <v>3.2000000000000001E-2</v>
      </c>
      <c r="D23" s="87">
        <v>3.7999999999999999E-2</v>
      </c>
      <c r="E23" s="87">
        <v>4.9000000000000002E-2</v>
      </c>
      <c r="F23" s="87">
        <v>4.4999999999999998E-2</v>
      </c>
      <c r="G23" s="87">
        <v>4.8000000000000001E-2</v>
      </c>
      <c r="H23" s="48">
        <f t="shared" si="1"/>
        <v>4.3166666666666659E-2</v>
      </c>
      <c r="I23" s="49">
        <f t="shared" si="2"/>
        <v>4.4416236669991276E-2</v>
      </c>
    </row>
    <row r="24" spans="1:9" s="13" customFormat="1" x14ac:dyDescent="0.25">
      <c r="A24" s="63" t="s">
        <v>171</v>
      </c>
      <c r="B24" s="88">
        <v>1.6E-2</v>
      </c>
      <c r="C24" s="89">
        <v>1.2999999999999999E-2</v>
      </c>
      <c r="D24" s="89">
        <v>1.2999999999999999E-2</v>
      </c>
      <c r="E24" s="89">
        <v>1.7000000000000001E-2</v>
      </c>
      <c r="F24" s="89">
        <v>2.5999999999999999E-2</v>
      </c>
      <c r="G24" s="89">
        <v>2.5999999999999999E-2</v>
      </c>
      <c r="H24" s="51">
        <f t="shared" si="1"/>
        <v>1.8499999999999999E-2</v>
      </c>
      <c r="I24" s="52">
        <f t="shared" si="2"/>
        <v>1.8003905351320643E-2</v>
      </c>
    </row>
    <row r="25" spans="1:9" s="13" customFormat="1" x14ac:dyDescent="0.25">
      <c r="A25" s="64" t="s">
        <v>23</v>
      </c>
      <c r="B25" s="90"/>
      <c r="C25" s="91"/>
      <c r="D25" s="91"/>
      <c r="E25" s="91"/>
      <c r="F25" s="91"/>
      <c r="G25" s="91"/>
      <c r="H25" s="56"/>
      <c r="I25" s="57"/>
    </row>
    <row r="26" spans="1:9" s="13" customFormat="1" x14ac:dyDescent="0.25">
      <c r="A26" s="63" t="s">
        <v>172</v>
      </c>
      <c r="B26" s="92">
        <v>1E-3</v>
      </c>
      <c r="C26" s="93">
        <v>1E-3</v>
      </c>
      <c r="D26" s="93">
        <v>0</v>
      </c>
      <c r="E26" s="93">
        <v>1E-3</v>
      </c>
      <c r="F26" s="93">
        <v>1E-3</v>
      </c>
      <c r="G26" s="93">
        <v>0</v>
      </c>
      <c r="H26" s="45">
        <f t="shared" si="1"/>
        <v>6.6666666666666664E-4</v>
      </c>
      <c r="I26" s="46">
        <f t="shared" ref="I26:I32" si="3">B26*VLOOKUP(2013,perCOMB,3,0)+C26*VLOOKUP(2013,perCOMB,4,0)+D26*VLOOKUP(2013,perCOMB,5,0)+E26*VLOOKUP(2013,perCOMB,6,0)+F26*VLOOKUP(2013,perCOMB,7,0)+G26*VLOOKUP(2013,perCOMB,8,0)</f>
        <v>8.252045907748526E-4</v>
      </c>
    </row>
    <row r="27" spans="1:9" s="13" customFormat="1" x14ac:dyDescent="0.25">
      <c r="A27" s="63" t="s">
        <v>173</v>
      </c>
      <c r="B27" s="86">
        <v>2E-3</v>
      </c>
      <c r="C27" s="87">
        <v>1E-3</v>
      </c>
      <c r="D27" s="87">
        <v>1E-3</v>
      </c>
      <c r="E27" s="87">
        <v>1E-3</v>
      </c>
      <c r="F27" s="87">
        <v>2E-3</v>
      </c>
      <c r="G27" s="87">
        <v>2E-3</v>
      </c>
      <c r="H27" s="48">
        <f t="shared" si="1"/>
        <v>1.5000000000000002E-3</v>
      </c>
      <c r="I27" s="49">
        <f t="shared" si="3"/>
        <v>1.3798788385294013E-3</v>
      </c>
    </row>
    <row r="28" spans="1:9" s="13" customFormat="1" x14ac:dyDescent="0.25">
      <c r="A28" s="63" t="s">
        <v>174</v>
      </c>
      <c r="B28" s="86">
        <v>8.9999999999999993E-3</v>
      </c>
      <c r="C28" s="87">
        <v>5.0000000000000001E-3</v>
      </c>
      <c r="D28" s="87">
        <v>6.0000000000000001E-3</v>
      </c>
      <c r="E28" s="87">
        <v>5.0000000000000001E-3</v>
      </c>
      <c r="F28" s="87">
        <v>8.9999999999999993E-3</v>
      </c>
      <c r="G28" s="87">
        <v>7.0000000000000001E-3</v>
      </c>
      <c r="H28" s="48">
        <f t="shared" si="1"/>
        <v>6.8333333333333328E-3</v>
      </c>
      <c r="I28" s="49">
        <f t="shared" si="3"/>
        <v>6.5562856872646968E-3</v>
      </c>
    </row>
    <row r="29" spans="1:9" s="13" customFormat="1" x14ac:dyDescent="0.25">
      <c r="A29" s="63" t="s">
        <v>24</v>
      </c>
      <c r="B29" s="86">
        <v>4.0000000000000001E-3</v>
      </c>
      <c r="C29" s="87">
        <v>3.0000000000000001E-3</v>
      </c>
      <c r="D29" s="87">
        <v>4.0000000000000001E-3</v>
      </c>
      <c r="E29" s="87">
        <v>4.0000000000000001E-3</v>
      </c>
      <c r="F29" s="87">
        <v>3.0000000000000001E-3</v>
      </c>
      <c r="G29" s="87">
        <v>3.0000000000000001E-3</v>
      </c>
      <c r="H29" s="48">
        <f t="shared" si="1"/>
        <v>3.4999999999999996E-3</v>
      </c>
      <c r="I29" s="49">
        <f t="shared" si="3"/>
        <v>3.6397797173927482E-3</v>
      </c>
    </row>
    <row r="30" spans="1:9" s="13" customFormat="1" x14ac:dyDescent="0.25">
      <c r="A30" s="63" t="s">
        <v>175</v>
      </c>
      <c r="B30" s="86">
        <v>1.0999999999999999E-2</v>
      </c>
      <c r="C30" s="87">
        <v>6.0000000000000001E-3</v>
      </c>
      <c r="D30" s="87">
        <v>1.9E-2</v>
      </c>
      <c r="E30" s="87">
        <v>4.0000000000000001E-3</v>
      </c>
      <c r="F30" s="87">
        <v>1.0999999999999999E-2</v>
      </c>
      <c r="G30" s="87">
        <v>8.0000000000000002E-3</v>
      </c>
      <c r="H30" s="48">
        <f t="shared" si="1"/>
        <v>9.8333333333333345E-3</v>
      </c>
      <c r="I30" s="49">
        <f t="shared" si="3"/>
        <v>8.6962568993422095E-3</v>
      </c>
    </row>
    <row r="31" spans="1:9" s="13" customFormat="1" x14ac:dyDescent="0.25">
      <c r="A31" s="63" t="s">
        <v>25</v>
      </c>
      <c r="B31" s="86">
        <v>0</v>
      </c>
      <c r="C31" s="87">
        <v>0</v>
      </c>
      <c r="D31" s="87">
        <v>0</v>
      </c>
      <c r="E31" s="87">
        <v>4.0000000000000001E-3</v>
      </c>
      <c r="F31" s="87">
        <v>4.0000000000000001E-3</v>
      </c>
      <c r="G31" s="87">
        <v>8.9999999999999993E-3</v>
      </c>
      <c r="H31" s="48">
        <f t="shared" si="1"/>
        <v>2.8333333333333335E-3</v>
      </c>
      <c r="I31" s="49">
        <f t="shared" si="3"/>
        <v>2.6629619767349049E-3</v>
      </c>
    </row>
    <row r="32" spans="1:9" s="13" customFormat="1" x14ac:dyDescent="0.25">
      <c r="A32" s="63" t="s">
        <v>176</v>
      </c>
      <c r="B32" s="88">
        <v>1.7999999999999999E-2</v>
      </c>
      <c r="C32" s="89">
        <v>2.1000000000000001E-2</v>
      </c>
      <c r="D32" s="89">
        <v>3.2000000000000001E-2</v>
      </c>
      <c r="E32" s="89">
        <v>0.01</v>
      </c>
      <c r="F32" s="89">
        <v>0.01</v>
      </c>
      <c r="G32" s="89">
        <v>1.6E-2</v>
      </c>
      <c r="H32" s="51">
        <f t="shared" si="1"/>
        <v>1.7833333333333333E-2</v>
      </c>
      <c r="I32" s="52">
        <f t="shared" si="3"/>
        <v>1.55782150146589E-2</v>
      </c>
    </row>
    <row r="33" spans="1:9" s="13" customFormat="1" x14ac:dyDescent="0.25">
      <c r="A33" s="64" t="s">
        <v>11</v>
      </c>
      <c r="B33" s="90"/>
      <c r="C33" s="91"/>
      <c r="D33" s="91"/>
      <c r="E33" s="91"/>
      <c r="F33" s="91"/>
      <c r="G33" s="91"/>
      <c r="H33" s="56"/>
      <c r="I33" s="57"/>
    </row>
    <row r="34" spans="1:9" s="13" customFormat="1" x14ac:dyDescent="0.25">
      <c r="A34" s="63" t="s">
        <v>177</v>
      </c>
      <c r="B34" s="92">
        <v>4.0000000000000001E-3</v>
      </c>
      <c r="C34" s="93">
        <v>1.0999999999999999E-2</v>
      </c>
      <c r="D34" s="93">
        <v>4.0000000000000001E-3</v>
      </c>
      <c r="E34" s="93">
        <v>7.0000000000000001E-3</v>
      </c>
      <c r="F34" s="93">
        <v>8.0000000000000002E-3</v>
      </c>
      <c r="G34" s="93">
        <v>6.0000000000000001E-3</v>
      </c>
      <c r="H34" s="45">
        <f t="shared" si="1"/>
        <v>6.6666666666666671E-3</v>
      </c>
      <c r="I34" s="46">
        <f>B34*VLOOKUP(2013,perCOMB,3,0)+C34*VLOOKUP(2013,perCOMB,4,0)+D34*VLOOKUP(2013,perCOMB,5,0)+E34*VLOOKUP(2013,perCOMB,6,0)+F34*VLOOKUP(2013,perCOMB,7,0)+G34*VLOOKUP(2013,perCOMB,8,0)</f>
        <v>6.8228667458580467E-3</v>
      </c>
    </row>
    <row r="35" spans="1:9" s="13" customFormat="1" x14ac:dyDescent="0.25">
      <c r="A35" s="63" t="s">
        <v>178</v>
      </c>
      <c r="B35" s="86">
        <v>3.0000000000000001E-3</v>
      </c>
      <c r="C35" s="87">
        <v>4.0000000000000001E-3</v>
      </c>
      <c r="D35" s="87">
        <v>2E-3</v>
      </c>
      <c r="E35" s="87">
        <v>4.0000000000000001E-3</v>
      </c>
      <c r="F35" s="87">
        <v>5.0000000000000001E-3</v>
      </c>
      <c r="G35" s="87">
        <v>5.0000000000000001E-3</v>
      </c>
      <c r="H35" s="48">
        <f t="shared" si="1"/>
        <v>3.833333333333334E-3</v>
      </c>
      <c r="I35" s="49">
        <f>B35*VLOOKUP(2013,perCOMB,3,0)+C35*VLOOKUP(2013,perCOMB,4,0)+D35*VLOOKUP(2013,perCOMB,5,0)+E35*VLOOKUP(2013,perCOMB,6,0)+F35*VLOOKUP(2013,perCOMB,7,0)+G35*VLOOKUP(2013,perCOMB,8,0)</f>
        <v>3.8396632778926595E-3</v>
      </c>
    </row>
    <row r="36" spans="1:9" s="13" customFormat="1" x14ac:dyDescent="0.25">
      <c r="A36" s="63" t="s">
        <v>179</v>
      </c>
      <c r="B36" s="86">
        <v>5.0000000000000001E-3</v>
      </c>
      <c r="C36" s="87">
        <v>3.0000000000000001E-3</v>
      </c>
      <c r="D36" s="87">
        <v>2E-3</v>
      </c>
      <c r="E36" s="87">
        <v>6.0000000000000001E-3</v>
      </c>
      <c r="F36" s="87">
        <v>3.0000000000000001E-3</v>
      </c>
      <c r="G36" s="87">
        <v>1E-3</v>
      </c>
      <c r="H36" s="48">
        <f t="shared" si="1"/>
        <v>3.3333333333333335E-3</v>
      </c>
      <c r="I36" s="49">
        <f>B36*VLOOKUP(2013,perCOMB,3,0)+C36*VLOOKUP(2013,perCOMB,4,0)+D36*VLOOKUP(2013,perCOMB,5,0)+E36*VLOOKUP(2013,perCOMB,6,0)+F36*VLOOKUP(2013,perCOMB,7,0)+G36*VLOOKUP(2013,perCOMB,8,0)</f>
        <v>4.1708535028771154E-3</v>
      </c>
    </row>
    <row r="37" spans="1:9" s="13" customFormat="1" x14ac:dyDescent="0.25">
      <c r="A37" s="63" t="s">
        <v>26</v>
      </c>
      <c r="B37" s="88">
        <v>2E-3</v>
      </c>
      <c r="C37" s="89">
        <v>5.0000000000000001E-3</v>
      </c>
      <c r="D37" s="89">
        <v>8.9999999999999993E-3</v>
      </c>
      <c r="E37" s="89">
        <v>3.0000000000000001E-3</v>
      </c>
      <c r="F37" s="89">
        <v>4.0000000000000001E-3</v>
      </c>
      <c r="G37" s="89">
        <v>3.0000000000000001E-3</v>
      </c>
      <c r="H37" s="51">
        <f t="shared" si="1"/>
        <v>4.3333333333333331E-3</v>
      </c>
      <c r="I37" s="52">
        <f>B37*VLOOKUP(2013,perCOMB,3,0)+C37*VLOOKUP(2013,perCOMB,4,0)+D37*VLOOKUP(2013,perCOMB,5,0)+E37*VLOOKUP(2013,perCOMB,6,0)+F37*VLOOKUP(2013,perCOMB,7,0)+G37*VLOOKUP(2013,perCOMB,8,0)</f>
        <v>4.067275671187193E-3</v>
      </c>
    </row>
    <row r="38" spans="1:9" s="13" customFormat="1" x14ac:dyDescent="0.25">
      <c r="A38" s="64" t="s">
        <v>12</v>
      </c>
      <c r="B38" s="90"/>
      <c r="C38" s="91"/>
      <c r="D38" s="91"/>
      <c r="E38" s="91"/>
      <c r="F38" s="91"/>
      <c r="G38" s="91"/>
      <c r="H38" s="56"/>
      <c r="I38" s="57"/>
    </row>
    <row r="39" spans="1:9" s="13" customFormat="1" x14ac:dyDescent="0.25">
      <c r="A39" s="63" t="s">
        <v>180</v>
      </c>
      <c r="B39" s="92">
        <v>0.192</v>
      </c>
      <c r="C39" s="93">
        <v>0.16300000000000001</v>
      </c>
      <c r="D39" s="93">
        <v>0.16800000000000001</v>
      </c>
      <c r="E39" s="93">
        <v>0.20499999999999999</v>
      </c>
      <c r="F39" s="93">
        <v>0.18099999999999999</v>
      </c>
      <c r="G39" s="93">
        <v>0.19900000000000001</v>
      </c>
      <c r="H39" s="45">
        <f t="shared" si="1"/>
        <v>0.18466666666666667</v>
      </c>
      <c r="I39" s="46">
        <f>B39*VLOOKUP(2013,perCOMB,3,0)+C39*VLOOKUP(2013,perCOMB,4,0)+D39*VLOOKUP(2013,perCOMB,5,0)+E39*VLOOKUP(2013,perCOMB,6,0)+F39*VLOOKUP(2013,perCOMB,7,0)+G39*VLOOKUP(2013,perCOMB,8,0)</f>
        <v>0.1883906541874287</v>
      </c>
    </row>
    <row r="40" spans="1:9" s="13" customFormat="1" x14ac:dyDescent="0.25">
      <c r="A40" s="63" t="s">
        <v>181</v>
      </c>
      <c r="B40" s="86">
        <v>4.0000000000000001E-3</v>
      </c>
      <c r="C40" s="87">
        <v>7.0000000000000001E-3</v>
      </c>
      <c r="D40" s="87">
        <v>0</v>
      </c>
      <c r="E40" s="87">
        <v>0</v>
      </c>
      <c r="F40" s="87">
        <v>0</v>
      </c>
      <c r="G40" s="87">
        <v>2E-3</v>
      </c>
      <c r="H40" s="48">
        <f t="shared" si="1"/>
        <v>2.1666666666666666E-3</v>
      </c>
      <c r="I40" s="49">
        <f>B40*VLOOKUP(2013,perCOMB,3,0)+C40*VLOOKUP(2013,perCOMB,4,0)+D40*VLOOKUP(2013,perCOMB,5,0)+E40*VLOOKUP(2013,perCOMB,6,0)+F40*VLOOKUP(2013,perCOMB,7,0)+G40*VLOOKUP(2013,perCOMB,8,0)</f>
        <v>1.5089348535753163E-3</v>
      </c>
    </row>
    <row r="41" spans="1:9" s="13" customFormat="1" x14ac:dyDescent="0.25">
      <c r="A41" s="63" t="s">
        <v>182</v>
      </c>
      <c r="B41" s="86">
        <v>0.06</v>
      </c>
      <c r="C41" s="87">
        <v>7.9000000000000001E-2</v>
      </c>
      <c r="D41" s="87">
        <v>0.02</v>
      </c>
      <c r="E41" s="87">
        <v>3.4000000000000002E-2</v>
      </c>
      <c r="F41" s="87">
        <v>2.1000000000000001E-2</v>
      </c>
      <c r="G41" s="87">
        <v>7.1999999999999995E-2</v>
      </c>
      <c r="H41" s="48">
        <f t="shared" si="1"/>
        <v>4.7666666666666663E-2</v>
      </c>
      <c r="I41" s="49">
        <f>B41*VLOOKUP(2013,perCOMB,3,0)+C41*VLOOKUP(2013,perCOMB,4,0)+D41*VLOOKUP(2013,perCOMB,5,0)+E41*VLOOKUP(2013,perCOMB,6,0)+F41*VLOOKUP(2013,perCOMB,7,0)+G41*VLOOKUP(2013,perCOMB,8,0)</f>
        <v>4.0591288970509815E-2</v>
      </c>
    </row>
    <row r="42" spans="1:9" s="13" customFormat="1" x14ac:dyDescent="0.25">
      <c r="A42" s="63" t="s">
        <v>183</v>
      </c>
      <c r="B42" s="86">
        <v>3.0000000000000001E-3</v>
      </c>
      <c r="C42" s="87">
        <v>2E-3</v>
      </c>
      <c r="D42" s="87">
        <v>1.4E-2</v>
      </c>
      <c r="E42" s="87">
        <v>1E-3</v>
      </c>
      <c r="F42" s="87">
        <v>4.0000000000000001E-3</v>
      </c>
      <c r="G42" s="87">
        <v>1E-3</v>
      </c>
      <c r="H42" s="48">
        <f t="shared" si="1"/>
        <v>4.1666666666666666E-3</v>
      </c>
      <c r="I42" s="49">
        <f>B42*VLOOKUP(2013,perCOMB,3,0)+C42*VLOOKUP(2013,perCOMB,4,0)+D42*VLOOKUP(2013,perCOMB,5,0)+E42*VLOOKUP(2013,perCOMB,6,0)+F42*VLOOKUP(2013,perCOMB,7,0)+G42*VLOOKUP(2013,perCOMB,8,0)</f>
        <v>3.6561845405100129E-3</v>
      </c>
    </row>
    <row r="43" spans="1:9" s="13" customFormat="1" x14ac:dyDescent="0.25">
      <c r="A43" s="63" t="s">
        <v>184</v>
      </c>
      <c r="B43" s="88">
        <v>1.0999999999999999E-2</v>
      </c>
      <c r="C43" s="89">
        <v>3.3000000000000002E-2</v>
      </c>
      <c r="D43" s="89">
        <v>4.3999999999999997E-2</v>
      </c>
      <c r="E43" s="89">
        <v>3.9E-2</v>
      </c>
      <c r="F43" s="89">
        <v>2.4E-2</v>
      </c>
      <c r="G43" s="89">
        <v>3.5000000000000003E-2</v>
      </c>
      <c r="H43" s="51">
        <f t="shared" si="1"/>
        <v>3.1E-2</v>
      </c>
      <c r="I43" s="52">
        <f>B43*VLOOKUP(2013,perCOMB,3,0)+C43*VLOOKUP(2013,perCOMB,4,0)+D43*VLOOKUP(2013,perCOMB,5,0)+E43*VLOOKUP(2013,perCOMB,6,0)+F43*VLOOKUP(2013,perCOMB,7,0)+G43*VLOOKUP(2013,perCOMB,8,0)</f>
        <v>3.1884702089941465E-2</v>
      </c>
    </row>
    <row r="44" spans="1:9" s="13" customFormat="1" x14ac:dyDescent="0.25">
      <c r="A44" s="64" t="s">
        <v>20</v>
      </c>
      <c r="B44" s="90"/>
      <c r="C44" s="91"/>
      <c r="D44" s="91"/>
      <c r="E44" s="91"/>
      <c r="F44" s="91"/>
      <c r="G44" s="91"/>
      <c r="H44" s="56"/>
      <c r="I44" s="57"/>
    </row>
    <row r="45" spans="1:9" s="13" customFormat="1" x14ac:dyDescent="0.25">
      <c r="A45" s="63" t="s">
        <v>185</v>
      </c>
      <c r="B45" s="92">
        <v>1E-3</v>
      </c>
      <c r="C45" s="93">
        <v>0</v>
      </c>
      <c r="D45" s="93">
        <v>2E-3</v>
      </c>
      <c r="E45" s="93">
        <v>3.0000000000000001E-3</v>
      </c>
      <c r="F45" s="93">
        <v>1E-3</v>
      </c>
      <c r="G45" s="93">
        <v>1E-3</v>
      </c>
      <c r="H45" s="45">
        <f t="shared" si="1"/>
        <v>1.3333333333333333E-3</v>
      </c>
      <c r="I45" s="46">
        <f t="shared" ref="I45:I52" si="4">B45*VLOOKUP(2013,perCOMB,3,0)+C45*VLOOKUP(2013,perCOMB,4,0)+D45*VLOOKUP(2013,perCOMB,5,0)+E45*VLOOKUP(2013,perCOMB,6,0)+F45*VLOOKUP(2013,perCOMB,7,0)+G45*VLOOKUP(2013,perCOMB,8,0)</f>
        <v>1.7464687508174576E-3</v>
      </c>
    </row>
    <row r="46" spans="1:9" s="13" customFormat="1" x14ac:dyDescent="0.25">
      <c r="A46" s="63" t="s">
        <v>27</v>
      </c>
      <c r="B46" s="86">
        <v>8.9999999999999993E-3</v>
      </c>
      <c r="C46" s="87">
        <v>5.0000000000000001E-3</v>
      </c>
      <c r="D46" s="87">
        <v>2E-3</v>
      </c>
      <c r="E46" s="87">
        <v>3.0000000000000001E-3</v>
      </c>
      <c r="F46" s="87">
        <v>1E-3</v>
      </c>
      <c r="G46" s="87">
        <v>5.0000000000000001E-3</v>
      </c>
      <c r="H46" s="48">
        <f t="shared" si="1"/>
        <v>4.1666666666666666E-3</v>
      </c>
      <c r="I46" s="49">
        <f t="shared" si="4"/>
        <v>3.6693788931942586E-3</v>
      </c>
    </row>
    <row r="47" spans="1:9" s="13" customFormat="1" x14ac:dyDescent="0.25">
      <c r="A47" s="63" t="s">
        <v>186</v>
      </c>
      <c r="B47" s="86">
        <v>0.05</v>
      </c>
      <c r="C47" s="87">
        <v>5.0999999999999997E-2</v>
      </c>
      <c r="D47" s="87">
        <v>8.2000000000000003E-2</v>
      </c>
      <c r="E47" s="87">
        <v>2.1999999999999999E-2</v>
      </c>
      <c r="F47" s="87">
        <v>4.1000000000000002E-2</v>
      </c>
      <c r="G47" s="87">
        <v>2.4E-2</v>
      </c>
      <c r="H47" s="48">
        <f t="shared" si="1"/>
        <v>4.5000000000000005E-2</v>
      </c>
      <c r="I47" s="49">
        <f t="shared" si="4"/>
        <v>4.0962868476352922E-2</v>
      </c>
    </row>
    <row r="48" spans="1:9" s="13" customFormat="1" x14ac:dyDescent="0.25">
      <c r="A48" s="63" t="s">
        <v>187</v>
      </c>
      <c r="B48" s="86">
        <v>2.5999999999999999E-2</v>
      </c>
      <c r="C48" s="87">
        <v>4.1000000000000002E-2</v>
      </c>
      <c r="D48" s="87">
        <v>1.4999999999999999E-2</v>
      </c>
      <c r="E48" s="87">
        <v>8.0000000000000002E-3</v>
      </c>
      <c r="F48" s="87">
        <v>3.2000000000000001E-2</v>
      </c>
      <c r="G48" s="87">
        <v>1.7000000000000001E-2</v>
      </c>
      <c r="H48" s="48">
        <f t="shared" si="1"/>
        <v>2.3166666666666669E-2</v>
      </c>
      <c r="I48" s="49">
        <f t="shared" si="4"/>
        <v>2.0495403456831197E-2</v>
      </c>
    </row>
    <row r="49" spans="1:9" s="13" customFormat="1" x14ac:dyDescent="0.25">
      <c r="A49" s="63" t="s">
        <v>188</v>
      </c>
      <c r="B49" s="86">
        <v>0</v>
      </c>
      <c r="C49" s="87">
        <v>1.2999999999999999E-2</v>
      </c>
      <c r="D49" s="87">
        <v>2E-3</v>
      </c>
      <c r="E49" s="87">
        <v>0</v>
      </c>
      <c r="F49" s="87">
        <v>1E-3</v>
      </c>
      <c r="G49" s="87">
        <v>4.0000000000000001E-3</v>
      </c>
      <c r="H49" s="48">
        <f t="shared" si="1"/>
        <v>3.3333333333333335E-3</v>
      </c>
      <c r="I49" s="49">
        <f t="shared" si="4"/>
        <v>2.2157655461153406E-3</v>
      </c>
    </row>
    <row r="50" spans="1:9" s="13" customFormat="1" x14ac:dyDescent="0.25">
      <c r="A50" s="63" t="s">
        <v>189</v>
      </c>
      <c r="B50" s="86">
        <v>8.9999999999999993E-3</v>
      </c>
      <c r="C50" s="87">
        <v>5.0000000000000001E-3</v>
      </c>
      <c r="D50" s="87">
        <v>8.9999999999999993E-3</v>
      </c>
      <c r="E50" s="87">
        <v>8.0000000000000002E-3</v>
      </c>
      <c r="F50" s="87">
        <v>0.01</v>
      </c>
      <c r="G50" s="87">
        <v>1.4999999999999999E-2</v>
      </c>
      <c r="H50" s="48">
        <f t="shared" si="1"/>
        <v>9.3333333333333341E-3</v>
      </c>
      <c r="I50" s="49">
        <f t="shared" si="4"/>
        <v>8.612279269677503E-3</v>
      </c>
    </row>
    <row r="51" spans="1:9" s="13" customFormat="1" x14ac:dyDescent="0.25">
      <c r="A51" s="63" t="s">
        <v>190</v>
      </c>
      <c r="B51" s="86">
        <v>2.4E-2</v>
      </c>
      <c r="C51" s="87">
        <v>4.5999999999999999E-2</v>
      </c>
      <c r="D51" s="87">
        <v>2.8000000000000001E-2</v>
      </c>
      <c r="E51" s="87">
        <v>1.7999999999999999E-2</v>
      </c>
      <c r="F51" s="87">
        <v>2.8000000000000001E-2</v>
      </c>
      <c r="G51" s="87">
        <v>0.02</v>
      </c>
      <c r="H51" s="48">
        <f t="shared" si="1"/>
        <v>2.7333333333333334E-2</v>
      </c>
      <c r="I51" s="49">
        <f t="shared" si="4"/>
        <v>2.555984997011878E-2</v>
      </c>
    </row>
    <row r="52" spans="1:9" s="13" customFormat="1" x14ac:dyDescent="0.25">
      <c r="A52" s="63" t="s">
        <v>191</v>
      </c>
      <c r="B52" s="88">
        <v>2.5999999999999999E-2</v>
      </c>
      <c r="C52" s="89">
        <v>0.02</v>
      </c>
      <c r="D52" s="89">
        <v>0.01</v>
      </c>
      <c r="E52" s="89">
        <v>2.7E-2</v>
      </c>
      <c r="F52" s="89">
        <v>2.1000000000000001E-2</v>
      </c>
      <c r="G52" s="89">
        <v>4.3999999999999997E-2</v>
      </c>
      <c r="H52" s="51">
        <f t="shared" si="1"/>
        <v>2.466666666666667E-2</v>
      </c>
      <c r="I52" s="52">
        <f t="shared" si="4"/>
        <v>2.3444507791586713E-2</v>
      </c>
    </row>
    <row r="53" spans="1:9" s="13" customFormat="1" x14ac:dyDescent="0.25">
      <c r="A53" s="64" t="s">
        <v>14</v>
      </c>
      <c r="B53" s="90"/>
      <c r="C53" s="91"/>
      <c r="D53" s="91"/>
      <c r="E53" s="91"/>
      <c r="F53" s="91"/>
      <c r="G53" s="91"/>
      <c r="H53" s="56"/>
      <c r="I53" s="57"/>
    </row>
    <row r="54" spans="1:9" s="13" customFormat="1" x14ac:dyDescent="0.25">
      <c r="A54" s="63" t="s">
        <v>192</v>
      </c>
      <c r="B54" s="92">
        <v>0</v>
      </c>
      <c r="C54" s="93">
        <v>0</v>
      </c>
      <c r="D54" s="93">
        <v>0</v>
      </c>
      <c r="E54" s="93">
        <v>3.0000000000000001E-3</v>
      </c>
      <c r="F54" s="93">
        <v>0</v>
      </c>
      <c r="G54" s="93">
        <v>0</v>
      </c>
      <c r="H54" s="45">
        <f t="shared" si="1"/>
        <v>5.0000000000000001E-4</v>
      </c>
      <c r="I54" s="46">
        <f t="shared" ref="I54:I62" si="5">B54*VLOOKUP(2013,perCOMB,3,0)+C54*VLOOKUP(2013,perCOMB,4,0)+D54*VLOOKUP(2013,perCOMB,5,0)+E54*VLOOKUP(2013,perCOMB,6,0)+F54*VLOOKUP(2013,perCOMB,7,0)+G54*VLOOKUP(2013,perCOMB,8,0)</f>
        <v>1.1090158112231313E-3</v>
      </c>
    </row>
    <row r="55" spans="1:9" s="13" customFormat="1" x14ac:dyDescent="0.25">
      <c r="A55" s="63" t="s">
        <v>193</v>
      </c>
      <c r="B55" s="86">
        <v>0</v>
      </c>
      <c r="C55" s="87">
        <v>1E-3</v>
      </c>
      <c r="D55" s="87">
        <v>0</v>
      </c>
      <c r="E55" s="87">
        <v>0</v>
      </c>
      <c r="F55" s="87">
        <v>0</v>
      </c>
      <c r="G55" s="87">
        <v>0</v>
      </c>
      <c r="H55" s="48">
        <f t="shared" si="1"/>
        <v>1.6666666666666666E-4</v>
      </c>
      <c r="I55" s="49">
        <f t="shared" si="5"/>
        <v>1.2166217386375908E-4</v>
      </c>
    </row>
    <row r="56" spans="1:9" s="13" customFormat="1" x14ac:dyDescent="0.25">
      <c r="A56" s="63" t="s">
        <v>194</v>
      </c>
      <c r="B56" s="86">
        <v>0</v>
      </c>
      <c r="C56" s="87">
        <v>1E-3</v>
      </c>
      <c r="D56" s="87">
        <v>0</v>
      </c>
      <c r="E56" s="87">
        <v>1E-3</v>
      </c>
      <c r="F56" s="87">
        <v>1E-3</v>
      </c>
      <c r="G56" s="87">
        <v>1E-3</v>
      </c>
      <c r="H56" s="48">
        <f t="shared" si="1"/>
        <v>6.6666666666666664E-4</v>
      </c>
      <c r="I56" s="49">
        <f t="shared" si="5"/>
        <v>7.2989221968162922E-4</v>
      </c>
    </row>
    <row r="57" spans="1:9" s="13" customFormat="1" x14ac:dyDescent="0.25">
      <c r="A57" s="63" t="s">
        <v>195</v>
      </c>
      <c r="B57" s="86">
        <v>3.0000000000000001E-3</v>
      </c>
      <c r="C57" s="87">
        <v>2E-3</v>
      </c>
      <c r="D57" s="87">
        <v>2E-3</v>
      </c>
      <c r="E57" s="87">
        <v>0</v>
      </c>
      <c r="F57" s="87">
        <v>1E-3</v>
      </c>
      <c r="G57" s="87">
        <v>1E-3</v>
      </c>
      <c r="H57" s="48">
        <f t="shared" si="1"/>
        <v>1.5000000000000002E-3</v>
      </c>
      <c r="I57" s="49">
        <f t="shared" si="5"/>
        <v>1.1634187468936611E-3</v>
      </c>
    </row>
    <row r="58" spans="1:9" s="13" customFormat="1" x14ac:dyDescent="0.25">
      <c r="A58" s="63" t="s">
        <v>196</v>
      </c>
      <c r="B58" s="86">
        <v>1.9E-2</v>
      </c>
      <c r="C58" s="87">
        <v>1.9E-2</v>
      </c>
      <c r="D58" s="87">
        <v>2.1000000000000001E-2</v>
      </c>
      <c r="E58" s="87">
        <v>2.1999999999999999E-2</v>
      </c>
      <c r="F58" s="87">
        <v>0.02</v>
      </c>
      <c r="G58" s="87">
        <v>2.5999999999999999E-2</v>
      </c>
      <c r="H58" s="48">
        <f t="shared" si="1"/>
        <v>2.1166666666666667E-2</v>
      </c>
      <c r="I58" s="49">
        <f t="shared" si="5"/>
        <v>2.0881198173187659E-2</v>
      </c>
    </row>
    <row r="59" spans="1:9" s="13" customFormat="1" x14ac:dyDescent="0.25">
      <c r="A59" s="63" t="s">
        <v>197</v>
      </c>
      <c r="B59" s="86">
        <v>1E-3</v>
      </c>
      <c r="C59" s="87">
        <v>0</v>
      </c>
      <c r="D59" s="87">
        <v>1E-3</v>
      </c>
      <c r="E59" s="87">
        <v>1E-3</v>
      </c>
      <c r="F59" s="87">
        <v>2E-3</v>
      </c>
      <c r="G59" s="87">
        <v>0</v>
      </c>
      <c r="H59" s="48">
        <f t="shared" si="1"/>
        <v>8.3333333333333339E-4</v>
      </c>
      <c r="I59" s="49">
        <f t="shared" si="5"/>
        <v>1.0248792174943641E-3</v>
      </c>
    </row>
    <row r="60" spans="1:9" s="13" customFormat="1" x14ac:dyDescent="0.25">
      <c r="A60" s="63" t="s">
        <v>198</v>
      </c>
      <c r="B60" s="86">
        <v>0</v>
      </c>
      <c r="C60" s="87">
        <v>0</v>
      </c>
      <c r="D60" s="87">
        <v>0</v>
      </c>
      <c r="E60" s="87">
        <v>0</v>
      </c>
      <c r="F60" s="87">
        <v>1E-3</v>
      </c>
      <c r="G60" s="87">
        <v>2E-3</v>
      </c>
      <c r="H60" s="48">
        <f t="shared" si="1"/>
        <v>5.0000000000000001E-4</v>
      </c>
      <c r="I60" s="49">
        <f t="shared" si="5"/>
        <v>2.8456646743617797E-4</v>
      </c>
    </row>
    <row r="61" spans="1:9" s="13" customFormat="1" x14ac:dyDescent="0.25">
      <c r="A61" s="63" t="s">
        <v>199</v>
      </c>
      <c r="B61" s="86">
        <v>0</v>
      </c>
      <c r="C61" s="87">
        <v>0</v>
      </c>
      <c r="D61" s="87">
        <v>0</v>
      </c>
      <c r="E61" s="87">
        <v>0</v>
      </c>
      <c r="F61" s="87">
        <v>0</v>
      </c>
      <c r="G61" s="87">
        <v>0</v>
      </c>
      <c r="H61" s="48">
        <f t="shared" si="1"/>
        <v>0</v>
      </c>
      <c r="I61" s="49">
        <f t="shared" si="5"/>
        <v>0</v>
      </c>
    </row>
    <row r="62" spans="1:9" s="13" customFormat="1" x14ac:dyDescent="0.25">
      <c r="A62" s="63" t="s">
        <v>200</v>
      </c>
      <c r="B62" s="88">
        <v>0</v>
      </c>
      <c r="C62" s="89">
        <v>0</v>
      </c>
      <c r="D62" s="89">
        <v>1E-3</v>
      </c>
      <c r="E62" s="89">
        <v>0</v>
      </c>
      <c r="F62" s="89">
        <v>1E-3</v>
      </c>
      <c r="G62" s="89">
        <v>1E-3</v>
      </c>
      <c r="H62" s="51">
        <f t="shared" si="1"/>
        <v>5.0000000000000001E-4</v>
      </c>
      <c r="I62" s="52">
        <f t="shared" si="5"/>
        <v>3.6734515927595553E-4</v>
      </c>
    </row>
    <row r="63" spans="1:9" s="13" customFormat="1" x14ac:dyDescent="0.25">
      <c r="A63" s="64" t="s">
        <v>15</v>
      </c>
      <c r="B63" s="90"/>
      <c r="C63" s="91"/>
      <c r="D63" s="91"/>
      <c r="E63" s="91"/>
      <c r="F63" s="91"/>
      <c r="G63" s="91"/>
      <c r="H63" s="56"/>
      <c r="I63" s="57"/>
    </row>
    <row r="64" spans="1:9" s="13" customFormat="1" x14ac:dyDescent="0.25">
      <c r="A64" s="63" t="s">
        <v>201</v>
      </c>
      <c r="B64" s="92">
        <v>3.0000000000000001E-3</v>
      </c>
      <c r="C64" s="93">
        <v>1E-3</v>
      </c>
      <c r="D64" s="93">
        <v>0</v>
      </c>
      <c r="E64" s="93">
        <v>6.0000000000000001E-3</v>
      </c>
      <c r="F64" s="93">
        <v>8.0000000000000002E-3</v>
      </c>
      <c r="G64" s="93">
        <v>3.0000000000000001E-3</v>
      </c>
      <c r="H64" s="45">
        <f t="shared" si="1"/>
        <v>3.5000000000000001E-3</v>
      </c>
      <c r="I64" s="46">
        <f>B64*VLOOKUP(2013,perCOMB,3,0)+C64*VLOOKUP(2013,perCOMB,4,0)+D64*VLOOKUP(2013,perCOMB,5,0)+E64*VLOOKUP(2013,perCOMB,6,0)+F64*VLOOKUP(2013,perCOMB,7,0)+G64*VLOOKUP(2013,perCOMB,8,0)</f>
        <v>4.4420790621522658E-3</v>
      </c>
    </row>
    <row r="65" spans="1:9" s="13" customFormat="1" x14ac:dyDescent="0.25">
      <c r="A65" s="63" t="s">
        <v>28</v>
      </c>
      <c r="B65" s="86">
        <v>5.0000000000000001E-3</v>
      </c>
      <c r="C65" s="87">
        <v>5.0000000000000001E-3</v>
      </c>
      <c r="D65" s="87">
        <v>4.0000000000000001E-3</v>
      </c>
      <c r="E65" s="87">
        <v>8.0000000000000002E-3</v>
      </c>
      <c r="F65" s="87">
        <v>3.0000000000000001E-3</v>
      </c>
      <c r="G65" s="87">
        <v>8.0000000000000002E-3</v>
      </c>
      <c r="H65" s="48">
        <f t="shared" si="1"/>
        <v>5.5000000000000005E-3</v>
      </c>
      <c r="I65" s="49">
        <f>B65*VLOOKUP(2013,perCOMB,3,0)+C65*VLOOKUP(2013,perCOMB,4,0)+D65*VLOOKUP(2013,perCOMB,5,0)+E65*VLOOKUP(2013,perCOMB,6,0)+F65*VLOOKUP(2013,perCOMB,7,0)+G65*VLOOKUP(2013,perCOMB,8,0)</f>
        <v>5.7331543366671064E-3</v>
      </c>
    </row>
    <row r="66" spans="1:9" s="13" customFormat="1" x14ac:dyDescent="0.25">
      <c r="A66" s="63" t="s">
        <v>202</v>
      </c>
      <c r="B66" s="88">
        <v>4.0000000000000001E-3</v>
      </c>
      <c r="C66" s="89">
        <v>8.0000000000000002E-3</v>
      </c>
      <c r="D66" s="89">
        <v>8.0000000000000002E-3</v>
      </c>
      <c r="E66" s="89">
        <v>2E-3</v>
      </c>
      <c r="F66" s="89">
        <v>1.2E-2</v>
      </c>
      <c r="G66" s="89">
        <v>0</v>
      </c>
      <c r="H66" s="51">
        <f t="shared" si="1"/>
        <v>5.6666666666666671E-3</v>
      </c>
      <c r="I66" s="52">
        <f>B66*VLOOKUP(2013,perCOMB,3,0)+C66*VLOOKUP(2013,perCOMB,4,0)+D66*VLOOKUP(2013,perCOMB,5,0)+E66*VLOOKUP(2013,perCOMB,6,0)+F66*VLOOKUP(2013,perCOMB,7,0)+G66*VLOOKUP(2013,perCOMB,8,0)</f>
        <v>5.6188175890718572E-3</v>
      </c>
    </row>
    <row r="67" spans="1:9" s="13" customFormat="1" x14ac:dyDescent="0.25">
      <c r="A67" s="64" t="s">
        <v>16</v>
      </c>
      <c r="B67" s="90"/>
      <c r="C67" s="91"/>
      <c r="D67" s="91"/>
      <c r="E67" s="91"/>
      <c r="F67" s="91"/>
      <c r="G67" s="91"/>
      <c r="H67" s="56"/>
      <c r="I67" s="57"/>
    </row>
    <row r="68" spans="1:9" s="13" customFormat="1" x14ac:dyDescent="0.25">
      <c r="A68" s="63" t="s">
        <v>203</v>
      </c>
      <c r="B68" s="92">
        <v>1.2999999999999999E-2</v>
      </c>
      <c r="C68" s="93">
        <v>0.01</v>
      </c>
      <c r="D68" s="93">
        <v>1.9E-2</v>
      </c>
      <c r="E68" s="93">
        <v>2.5000000000000001E-2</v>
      </c>
      <c r="F68" s="93">
        <v>1.4E-2</v>
      </c>
      <c r="G68" s="93">
        <v>1.4999999999999999E-2</v>
      </c>
      <c r="H68" s="45">
        <f>AVERAGE(B68:G68)</f>
        <v>1.6E-2</v>
      </c>
      <c r="I68" s="46">
        <f>B68*VLOOKUP(2013,perCOMB,3,0)+C68*VLOOKUP(2013,perCOMB,4,0)+D68*VLOOKUP(2013,perCOMB,5,0)+E68*VLOOKUP(2013,perCOMB,6,0)+F68*VLOOKUP(2013,perCOMB,7,0)+G68*VLOOKUP(2013,perCOMB,8,0)</f>
        <v>1.8128365493932201E-2</v>
      </c>
    </row>
    <row r="69" spans="1:9" s="13" customFormat="1" x14ac:dyDescent="0.25">
      <c r="A69" s="63" t="s">
        <v>29</v>
      </c>
      <c r="B69" s="86">
        <v>5.8999999999999997E-2</v>
      </c>
      <c r="C69" s="87">
        <v>5.8000000000000003E-2</v>
      </c>
      <c r="D69" s="87">
        <v>4.7E-2</v>
      </c>
      <c r="E69" s="87">
        <v>5.1999999999999998E-2</v>
      </c>
      <c r="F69" s="87">
        <v>4.7E-2</v>
      </c>
      <c r="G69" s="87">
        <v>5.8999999999999997E-2</v>
      </c>
      <c r="H69" s="48">
        <f>AVERAGE(B69:G69)</f>
        <v>5.3666666666666661E-2</v>
      </c>
      <c r="I69" s="49">
        <f>B69*VLOOKUP(2013,perCOMB,3,0)+C69*VLOOKUP(2013,perCOMB,4,0)+D69*VLOOKUP(2013,perCOMB,5,0)+E69*VLOOKUP(2013,perCOMB,6,0)+F69*VLOOKUP(2013,perCOMB,7,0)+G69*VLOOKUP(2013,perCOMB,8,0)</f>
        <v>5.2434592659616357E-2</v>
      </c>
    </row>
    <row r="70" spans="1:9" s="13" customFormat="1" x14ac:dyDescent="0.25">
      <c r="A70" s="63" t="s">
        <v>204</v>
      </c>
      <c r="B70" s="86">
        <v>0.01</v>
      </c>
      <c r="C70" s="87">
        <v>5.0000000000000001E-3</v>
      </c>
      <c r="D70" s="87">
        <v>2E-3</v>
      </c>
      <c r="E70" s="87">
        <v>4.2999999999999997E-2</v>
      </c>
      <c r="F70" s="87">
        <v>4.9000000000000002E-2</v>
      </c>
      <c r="G70" s="87">
        <v>2.4E-2</v>
      </c>
      <c r="H70" s="48">
        <f>AVERAGE(B70:G70)</f>
        <v>2.2166666666666668E-2</v>
      </c>
      <c r="I70" s="49">
        <f>B70*VLOOKUP(2013,perCOMB,3,0)+C70*VLOOKUP(2013,perCOMB,4,0)+D70*VLOOKUP(2013,perCOMB,5,0)+E70*VLOOKUP(2013,perCOMB,6,0)+F70*VLOOKUP(2013,perCOMB,7,0)+G70*VLOOKUP(2013,perCOMB,8,0)</f>
        <v>2.8714123923555053E-2</v>
      </c>
    </row>
    <row r="71" spans="1:9" s="13" customFormat="1" x14ac:dyDescent="0.25">
      <c r="A71" s="63" t="s">
        <v>205</v>
      </c>
      <c r="B71" s="86">
        <v>0</v>
      </c>
      <c r="C71" s="87">
        <v>0</v>
      </c>
      <c r="D71" s="87">
        <v>0</v>
      </c>
      <c r="E71" s="87">
        <v>2E-3</v>
      </c>
      <c r="F71" s="87">
        <v>0</v>
      </c>
      <c r="G71" s="87">
        <v>0</v>
      </c>
      <c r="H71" s="48">
        <f>AVERAGE(B71:G71)</f>
        <v>3.3333333333333332E-4</v>
      </c>
      <c r="I71" s="49">
        <f>B71*VLOOKUP(2013,perCOMB,3,0)+C71*VLOOKUP(2013,perCOMB,4,0)+D71*VLOOKUP(2013,perCOMB,5,0)+E71*VLOOKUP(2013,perCOMB,6,0)+F71*VLOOKUP(2013,perCOMB,7,0)+G71*VLOOKUP(2013,perCOMB,8,0)</f>
        <v>7.3934387414875419E-4</v>
      </c>
    </row>
    <row r="72" spans="1:9" s="13" customFormat="1" x14ac:dyDescent="0.25">
      <c r="A72" s="63" t="s">
        <v>206</v>
      </c>
      <c r="B72" s="88">
        <v>1.7000000000000001E-2</v>
      </c>
      <c r="C72" s="89">
        <v>1.7000000000000001E-2</v>
      </c>
      <c r="D72" s="89">
        <v>1.0999999999999999E-2</v>
      </c>
      <c r="E72" s="89">
        <v>1.7000000000000001E-2</v>
      </c>
      <c r="F72" s="89">
        <v>1.0999999999999999E-2</v>
      </c>
      <c r="G72" s="89">
        <v>8.0000000000000002E-3</v>
      </c>
      <c r="H72" s="48">
        <f>AVERAGE(B72:G72)</f>
        <v>1.3499999999999998E-2</v>
      </c>
      <c r="I72" s="49">
        <f>B72*VLOOKUP(2013,perCOMB,3,0)+C72*VLOOKUP(2013,perCOMB,4,0)+D72*VLOOKUP(2013,perCOMB,5,0)+E72*VLOOKUP(2013,perCOMB,6,0)+F72*VLOOKUP(2013,perCOMB,7,0)+G72*VLOOKUP(2013,perCOMB,8,0)</f>
        <v>1.4657903968266212E-2</v>
      </c>
    </row>
    <row r="73" spans="1:9" s="13" customFormat="1" x14ac:dyDescent="0.25">
      <c r="A73" s="64" t="s">
        <v>30</v>
      </c>
      <c r="B73" s="65">
        <f>SUM(B3:B72)</f>
        <v>1.0040000000000002</v>
      </c>
      <c r="C73" s="66">
        <f t="shared" ref="C73:I73" si="6">SUM(C3:C72)</f>
        <v>1.0010000000000003</v>
      </c>
      <c r="D73" s="66">
        <f t="shared" si="6"/>
        <v>0.99600000000000033</v>
      </c>
      <c r="E73" s="66">
        <f t="shared" si="6"/>
        <v>0.99500000000000044</v>
      </c>
      <c r="F73" s="66">
        <f t="shared" si="6"/>
        <v>1.0000000000000004</v>
      </c>
      <c r="G73" s="66">
        <f t="shared" si="6"/>
        <v>0.99900000000000033</v>
      </c>
      <c r="H73" s="66">
        <f t="shared" si="6"/>
        <v>0.99916666666666631</v>
      </c>
      <c r="I73" s="66">
        <f t="shared" si="6"/>
        <v>0.99827742884681281</v>
      </c>
    </row>
    <row r="75" spans="1:9" ht="15.75" x14ac:dyDescent="0.25">
      <c r="A75" s="15"/>
    </row>
  </sheetData>
  <pageMargins left="0.7" right="0.7" top="0.75" bottom="0.7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39997558519241921"/>
    <pageSetUpPr fitToPage="1"/>
  </sheetPr>
  <dimension ref="A1:I28"/>
  <sheetViews>
    <sheetView workbookViewId="0"/>
  </sheetViews>
  <sheetFormatPr defaultColWidth="8.85546875" defaultRowHeight="15" x14ac:dyDescent="0.25"/>
  <cols>
    <col min="1" max="1" width="51.7109375" style="22" customWidth="1"/>
    <col min="2" max="11" width="12.7109375" style="22" customWidth="1"/>
    <col min="12" max="16384" width="8.85546875" style="22"/>
  </cols>
  <sheetData>
    <row r="1" spans="1:9" s="58" customFormat="1" ht="65.099999999999994" customHeight="1" x14ac:dyDescent="0.25">
      <c r="A1" s="133" t="s">
        <v>150</v>
      </c>
      <c r="B1" s="79" t="s">
        <v>0</v>
      </c>
      <c r="C1" s="60" t="s">
        <v>1</v>
      </c>
      <c r="D1" s="60" t="s">
        <v>2</v>
      </c>
      <c r="E1" s="60" t="s">
        <v>5</v>
      </c>
      <c r="F1" s="60" t="s">
        <v>3</v>
      </c>
      <c r="G1" s="60" t="s">
        <v>4</v>
      </c>
      <c r="H1" s="78" t="s">
        <v>17</v>
      </c>
      <c r="I1" s="61" t="s">
        <v>18</v>
      </c>
    </row>
    <row r="2" spans="1:9" ht="15.75" customHeight="1" x14ac:dyDescent="0.25">
      <c r="A2" s="100" t="s">
        <v>8</v>
      </c>
      <c r="B2" s="55">
        <f>SUM('2016 Detailed Categories'!B3:B10)</f>
        <v>0.22900000000000001</v>
      </c>
      <c r="C2" s="54">
        <f>SUM('2016 Detailed Categories'!C3:C10)</f>
        <v>0.22500000000000001</v>
      </c>
      <c r="D2" s="54">
        <f>SUM('2016 Detailed Categories'!D3:D10)</f>
        <v>0.23069999999999999</v>
      </c>
      <c r="E2" s="54">
        <f>SUM('2016 Detailed Categories'!E3:E10)</f>
        <v>0.20700000000000002</v>
      </c>
      <c r="F2" s="54">
        <f>SUM('2016 Detailed Categories'!F3:F10)</f>
        <v>0.21300000000000002</v>
      </c>
      <c r="G2" s="54">
        <f>SUM('2016 Detailed Categories'!G3:G10)</f>
        <v>0.22000000000000003</v>
      </c>
      <c r="H2" s="67">
        <f>AVERAGE(B2:G2)</f>
        <v>0.22078333333333333</v>
      </c>
      <c r="I2" s="46">
        <f t="shared" ref="I2:I10" si="0">B2*VLOOKUP(2016,perCOMB,3,0)+C2*VLOOKUP(2016,perCOMB,4,0)+D2*VLOOKUP(2016,perCOMB,5,0)+E2*VLOOKUP(2016,perCOMB,6,0)+F2*VLOOKUP(2016,perCOMB,7,0)+G2*VLOOKUP(2016,perCOMB,8,0)</f>
        <v>0.21739604530688644</v>
      </c>
    </row>
    <row r="3" spans="1:9" ht="15.75" customHeight="1" x14ac:dyDescent="0.25">
      <c r="A3" s="100" t="s">
        <v>9</v>
      </c>
      <c r="B3" s="55">
        <f>SUM('2016 Detailed Categories'!B12:B24)</f>
        <v>0.114</v>
      </c>
      <c r="C3" s="54">
        <f>SUM('2016 Detailed Categories'!C12:C24)</f>
        <v>0.123</v>
      </c>
      <c r="D3" s="54">
        <f>SUM('2016 Detailed Categories'!D12:D24)</f>
        <v>0.15410000000000001</v>
      </c>
      <c r="E3" s="54">
        <f>SUM('2016 Detailed Categories'!E12:E24)</f>
        <v>0.13</v>
      </c>
      <c r="F3" s="54">
        <f>SUM('2016 Detailed Categories'!F12:F24)</f>
        <v>0.13399999999999998</v>
      </c>
      <c r="G3" s="54">
        <f>SUM('2016 Detailed Categories'!G12:G24)</f>
        <v>0.124</v>
      </c>
      <c r="H3" s="67">
        <f t="shared" ref="H3:H10" si="1">AVERAGE(B3:G3)</f>
        <v>0.12984999999999999</v>
      </c>
      <c r="I3" s="46">
        <f t="shared" si="0"/>
        <v>0.13076980161061072</v>
      </c>
    </row>
    <row r="4" spans="1:9" ht="15.75" customHeight="1" x14ac:dyDescent="0.25">
      <c r="A4" s="100" t="s">
        <v>10</v>
      </c>
      <c r="B4" s="55">
        <f>SUM('2016 Detailed Categories'!B26:B32)</f>
        <v>0.03</v>
      </c>
      <c r="C4" s="54">
        <f>SUM('2016 Detailed Categories'!C26:C32)</f>
        <v>3.3000000000000002E-2</v>
      </c>
      <c r="D4" s="54">
        <f>SUM('2016 Detailed Categories'!D26:D32)</f>
        <v>3.3700000000000001E-2</v>
      </c>
      <c r="E4" s="54">
        <f>SUM('2016 Detailed Categories'!E26:E32)</f>
        <v>4.1999999999999996E-2</v>
      </c>
      <c r="F4" s="54">
        <f>SUM('2016 Detailed Categories'!F26:F32)</f>
        <v>4.1999999999999996E-2</v>
      </c>
      <c r="G4" s="54">
        <f>SUM('2016 Detailed Categories'!G26:G32)</f>
        <v>4.1000000000000002E-2</v>
      </c>
      <c r="H4" s="67">
        <f t="shared" si="1"/>
        <v>3.6949999999999997E-2</v>
      </c>
      <c r="I4" s="46">
        <f t="shared" si="0"/>
        <v>3.790594402894841E-2</v>
      </c>
    </row>
    <row r="5" spans="1:9" ht="15.75" customHeight="1" x14ac:dyDescent="0.25">
      <c r="A5" s="100" t="s">
        <v>11</v>
      </c>
      <c r="B5" s="55">
        <f>SUM('2016 Detailed Categories'!B34:B37)</f>
        <v>2.7000000000000003E-2</v>
      </c>
      <c r="C5" s="54">
        <f>SUM('2016 Detailed Categories'!C34:C37)</f>
        <v>1.3000000000000001E-2</v>
      </c>
      <c r="D5" s="54">
        <f>SUM('2016 Detailed Categories'!D34:D37)</f>
        <v>6.5000000000000006E-3</v>
      </c>
      <c r="E5" s="54">
        <f>SUM('2016 Detailed Categories'!E34:E37)</f>
        <v>1.9E-2</v>
      </c>
      <c r="F5" s="54">
        <f>SUM('2016 Detailed Categories'!F34:F37)</f>
        <v>1.2E-2</v>
      </c>
      <c r="G5" s="54">
        <f>SUM('2016 Detailed Categories'!G34:G37)</f>
        <v>1.4999999999999999E-2</v>
      </c>
      <c r="H5" s="67">
        <f t="shared" si="1"/>
        <v>1.5416666666666667E-2</v>
      </c>
      <c r="I5" s="46">
        <f t="shared" si="0"/>
        <v>1.6154216637580623E-2</v>
      </c>
    </row>
    <row r="6" spans="1:9" ht="15.75" customHeight="1" x14ac:dyDescent="0.25">
      <c r="A6" s="100" t="s">
        <v>12</v>
      </c>
      <c r="B6" s="55">
        <f>SUM('2016 Detailed Categories'!B39:B43)</f>
        <v>0.36699999999999999</v>
      </c>
      <c r="C6" s="54">
        <f>SUM('2016 Detailed Categories'!C39:C43)</f>
        <v>0.32100000000000001</v>
      </c>
      <c r="D6" s="54">
        <f>SUM('2016 Detailed Categories'!D39:D43)</f>
        <v>0.2717</v>
      </c>
      <c r="E6" s="54">
        <f>SUM('2016 Detailed Categories'!E39:E43)</f>
        <v>0.29900000000000004</v>
      </c>
      <c r="F6" s="54">
        <f>SUM('2016 Detailed Categories'!F39:F43)</f>
        <v>0.31900000000000006</v>
      </c>
      <c r="G6" s="54">
        <f>SUM('2016 Detailed Categories'!G39:G43)</f>
        <v>0.33200000000000002</v>
      </c>
      <c r="H6" s="67">
        <f t="shared" si="1"/>
        <v>0.31828333333333336</v>
      </c>
      <c r="I6" s="46">
        <f t="shared" si="0"/>
        <v>0.31243644424203448</v>
      </c>
    </row>
    <row r="7" spans="1:9" ht="15.75" customHeight="1" x14ac:dyDescent="0.25">
      <c r="A7" s="100" t="s">
        <v>13</v>
      </c>
      <c r="B7" s="55">
        <f>SUM('2016 Detailed Categories'!B45:B52)</f>
        <v>0.121</v>
      </c>
      <c r="C7" s="54">
        <f>SUM('2016 Detailed Categories'!C45:C52)</f>
        <v>0.14700000000000002</v>
      </c>
      <c r="D7" s="54">
        <f>SUM('2016 Detailed Categories'!D45:D52)</f>
        <v>0.15439999999999998</v>
      </c>
      <c r="E7" s="54">
        <f>SUM('2016 Detailed Categories'!E45:E52)</f>
        <v>0.16900000000000001</v>
      </c>
      <c r="F7" s="54">
        <f>SUM('2016 Detailed Categories'!F45:F52)</f>
        <v>0.13699999999999998</v>
      </c>
      <c r="G7" s="54">
        <f>SUM('2016 Detailed Categories'!G45:G52)</f>
        <v>0.122</v>
      </c>
      <c r="H7" s="67">
        <f t="shared" si="1"/>
        <v>0.14173333333333335</v>
      </c>
      <c r="I7" s="46">
        <f t="shared" si="0"/>
        <v>0.14975236273807221</v>
      </c>
    </row>
    <row r="8" spans="1:9" ht="15.75" customHeight="1" x14ac:dyDescent="0.25">
      <c r="A8" s="100" t="s">
        <v>14</v>
      </c>
      <c r="B8" s="55">
        <f>SUM('2016 Detailed Categories'!B54:B61)</f>
        <v>2.7E-2</v>
      </c>
      <c r="C8" s="54">
        <f>SUM('2016 Detailed Categories'!C54:C61)</f>
        <v>3.4000000000000002E-2</v>
      </c>
      <c r="D8" s="54">
        <f>SUM('2016 Detailed Categories'!D54:D61)</f>
        <v>3.9399999999999998E-2</v>
      </c>
      <c r="E8" s="54">
        <f>SUM('2016 Detailed Categories'!E54:E61)</f>
        <v>5.2000000000000005E-2</v>
      </c>
      <c r="F8" s="54">
        <f>SUM('2016 Detailed Categories'!F54:F61)</f>
        <v>2.6000000000000002E-2</v>
      </c>
      <c r="G8" s="54">
        <f>SUM('2016 Detailed Categories'!G54:G61)</f>
        <v>0.04</v>
      </c>
      <c r="H8" s="67">
        <f t="shared" si="1"/>
        <v>3.6399999999999995E-2</v>
      </c>
      <c r="I8" s="46">
        <f t="shared" si="0"/>
        <v>3.9143241091286189E-2</v>
      </c>
    </row>
    <row r="9" spans="1:9" ht="15.75" customHeight="1" x14ac:dyDescent="0.25">
      <c r="A9" s="100" t="s">
        <v>15</v>
      </c>
      <c r="B9" s="55">
        <f>SUM('2016 Detailed Categories'!B63:B65)</f>
        <v>5.0000000000000001E-3</v>
      </c>
      <c r="C9" s="54">
        <f>SUM('2016 Detailed Categories'!C63:C65)</f>
        <v>8.0000000000000002E-3</v>
      </c>
      <c r="D9" s="54">
        <f>SUM('2016 Detailed Categories'!D63:D65)</f>
        <v>9.4000000000000004E-3</v>
      </c>
      <c r="E9" s="54">
        <f>SUM('2016 Detailed Categories'!E63:E65)</f>
        <v>1.2E-2</v>
      </c>
      <c r="F9" s="54">
        <f>SUM('2016 Detailed Categories'!F63:F65)</f>
        <v>1.3999999999999999E-2</v>
      </c>
      <c r="G9" s="54">
        <f>SUM('2016 Detailed Categories'!G63:G65)</f>
        <v>1.7000000000000001E-2</v>
      </c>
      <c r="H9" s="67">
        <f t="shared" si="1"/>
        <v>1.09E-2</v>
      </c>
      <c r="I9" s="46">
        <f t="shared" si="0"/>
        <v>1.0654686345181687E-2</v>
      </c>
    </row>
    <row r="10" spans="1:9" ht="15.75" customHeight="1" x14ac:dyDescent="0.25">
      <c r="A10" s="100" t="s">
        <v>16</v>
      </c>
      <c r="B10" s="55">
        <f>SUM('2016 Detailed Categories'!B67:B72)</f>
        <v>0.08</v>
      </c>
      <c r="C10" s="54">
        <f>SUM('2016 Detailed Categories'!C67:C72)</f>
        <v>9.0999999999999998E-2</v>
      </c>
      <c r="D10" s="54">
        <f>SUM('2016 Detailed Categories'!D67:D72)</f>
        <v>0.10019999999999998</v>
      </c>
      <c r="E10" s="54">
        <f>SUM('2016 Detailed Categories'!E67:E72)</f>
        <v>6.9000000000000006E-2</v>
      </c>
      <c r="F10" s="54">
        <f>SUM('2016 Detailed Categories'!F67:F72)</f>
        <v>0.10300000000000001</v>
      </c>
      <c r="G10" s="54">
        <f>SUM('2016 Detailed Categories'!G67:G72)</f>
        <v>8.8999999999999996E-2</v>
      </c>
      <c r="H10" s="67">
        <f t="shared" si="1"/>
        <v>8.8700000000000001E-2</v>
      </c>
      <c r="I10" s="46">
        <f t="shared" si="0"/>
        <v>8.4781746502787123E-2</v>
      </c>
    </row>
    <row r="11" spans="1:9" ht="15.75" customHeight="1" x14ac:dyDescent="0.25">
      <c r="A11" s="101" t="s">
        <v>30</v>
      </c>
      <c r="B11" s="80">
        <f>SUM(B2:B10)</f>
        <v>1</v>
      </c>
      <c r="C11" s="73">
        <f t="shared" ref="C11:I11" si="2">SUM(C2:C10)</f>
        <v>0.99500000000000011</v>
      </c>
      <c r="D11" s="73">
        <f t="shared" si="2"/>
        <v>1.0001</v>
      </c>
      <c r="E11" s="73">
        <f t="shared" si="2"/>
        <v>0.99900000000000011</v>
      </c>
      <c r="F11" s="73">
        <f t="shared" si="2"/>
        <v>1</v>
      </c>
      <c r="G11" s="73">
        <f t="shared" si="2"/>
        <v>1</v>
      </c>
      <c r="H11" s="73">
        <f t="shared" si="2"/>
        <v>0.99901666666666677</v>
      </c>
      <c r="I11" s="73">
        <f t="shared" si="2"/>
        <v>0.99899448850338801</v>
      </c>
    </row>
    <row r="16" spans="1:9" x14ac:dyDescent="0.25">
      <c r="G16" s="10"/>
      <c r="H16" s="10"/>
      <c r="I16" s="10"/>
    </row>
    <row r="17" spans="1:9" x14ac:dyDescent="0.25">
      <c r="G17" s="10"/>
      <c r="H17" s="68"/>
      <c r="I17" s="10"/>
    </row>
    <row r="18" spans="1:9" x14ac:dyDescent="0.25">
      <c r="G18" s="10"/>
      <c r="H18" s="68"/>
      <c r="I18" s="10"/>
    </row>
    <row r="19" spans="1:9" x14ac:dyDescent="0.25">
      <c r="G19" s="10"/>
      <c r="H19" s="68"/>
      <c r="I19" s="10"/>
    </row>
    <row r="20" spans="1:9" x14ac:dyDescent="0.25">
      <c r="G20" s="10"/>
      <c r="H20" s="68"/>
      <c r="I20" s="10"/>
    </row>
    <row r="21" spans="1:9" x14ac:dyDescent="0.25">
      <c r="G21" s="10"/>
      <c r="H21" s="68"/>
      <c r="I21" s="10"/>
    </row>
    <row r="22" spans="1:9" x14ac:dyDescent="0.25">
      <c r="G22" s="10"/>
      <c r="H22" s="68"/>
      <c r="I22" s="10"/>
    </row>
    <row r="23" spans="1:9" x14ac:dyDescent="0.25">
      <c r="G23" s="10"/>
      <c r="H23" s="68"/>
      <c r="I23" s="10"/>
    </row>
    <row r="24" spans="1:9" x14ac:dyDescent="0.25">
      <c r="A24" s="23"/>
      <c r="G24" s="10"/>
      <c r="H24" s="68"/>
      <c r="I24" s="10"/>
    </row>
    <row r="25" spans="1:9" x14ac:dyDescent="0.25">
      <c r="G25" s="10"/>
      <c r="H25" s="68"/>
      <c r="I25" s="10"/>
    </row>
    <row r="26" spans="1:9" x14ac:dyDescent="0.25">
      <c r="G26" s="10"/>
      <c r="H26" s="10"/>
      <c r="I26" s="10"/>
    </row>
    <row r="27" spans="1:9" x14ac:dyDescent="0.25">
      <c r="G27" s="10"/>
      <c r="H27" s="10"/>
      <c r="I27" s="10"/>
    </row>
    <row r="28" spans="1:9" x14ac:dyDescent="0.25">
      <c r="G28" s="10"/>
      <c r="H28" s="10"/>
      <c r="I28" s="10"/>
    </row>
  </sheetData>
  <pageMargins left="0.7" right="0.7" top="0.75" bottom="0.75" header="0.3" footer="0.3"/>
  <pageSetup scale="8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39997558519241921"/>
    <pageSetUpPr fitToPage="1"/>
  </sheetPr>
  <dimension ref="A1:J73"/>
  <sheetViews>
    <sheetView workbookViewId="0"/>
  </sheetViews>
  <sheetFormatPr defaultColWidth="8.85546875" defaultRowHeight="15" x14ac:dyDescent="0.25"/>
  <cols>
    <col min="1" max="1" width="51.7109375" customWidth="1"/>
    <col min="2" max="2" width="12.7109375" style="2" customWidth="1"/>
    <col min="3" max="3" width="12.7109375" style="20" customWidth="1"/>
    <col min="4" max="7" width="12.7109375" style="2" customWidth="1"/>
    <col min="8" max="8" width="12.7109375" style="21" customWidth="1"/>
    <col min="9" max="9" width="12.7109375" style="24" customWidth="1"/>
    <col min="10" max="11" width="12.7109375" style="2" customWidth="1"/>
    <col min="12" max="16384" width="8.85546875" style="2"/>
  </cols>
  <sheetData>
    <row r="1" spans="1:10" customFormat="1" ht="65.099999999999994" customHeight="1" x14ac:dyDescent="0.25">
      <c r="A1" s="135" t="s">
        <v>209</v>
      </c>
      <c r="B1" s="114" t="s">
        <v>0</v>
      </c>
      <c r="C1" s="115" t="s">
        <v>1</v>
      </c>
      <c r="D1" s="116" t="s">
        <v>2</v>
      </c>
      <c r="E1" s="116" t="s">
        <v>5</v>
      </c>
      <c r="F1" s="116" t="s">
        <v>3</v>
      </c>
      <c r="G1" s="116" t="s">
        <v>4</v>
      </c>
      <c r="H1" s="117" t="s">
        <v>17</v>
      </c>
      <c r="I1" s="118" t="s">
        <v>18</v>
      </c>
      <c r="J1" s="2"/>
    </row>
    <row r="2" spans="1:10" customFormat="1" x14ac:dyDescent="0.25">
      <c r="A2" s="119" t="s">
        <v>8</v>
      </c>
      <c r="B2" s="120"/>
      <c r="C2" s="121"/>
      <c r="D2" s="122"/>
      <c r="E2" s="122"/>
      <c r="F2" s="122"/>
      <c r="G2" s="122"/>
      <c r="H2" s="123"/>
      <c r="I2" s="124"/>
    </row>
    <row r="3" spans="1:10" customFormat="1" x14ac:dyDescent="0.25">
      <c r="A3" s="125" t="s">
        <v>33</v>
      </c>
      <c r="B3" s="93">
        <v>0.113</v>
      </c>
      <c r="C3" s="126">
        <v>0.08</v>
      </c>
      <c r="D3" s="93">
        <v>9.6000000000000002E-2</v>
      </c>
      <c r="E3" s="93">
        <v>8.3000000000000004E-2</v>
      </c>
      <c r="F3" s="93">
        <v>0.104</v>
      </c>
      <c r="G3" s="93">
        <v>7.3999999999999996E-2</v>
      </c>
      <c r="H3" s="69">
        <f>AVERAGE(B3:G3)</f>
        <v>9.1666666666666674E-2</v>
      </c>
      <c r="I3" s="70">
        <f t="shared" ref="I3:I10" si="0">B3*VLOOKUP(2016,perCOMB,3,0)+C3*VLOOKUP(2016,perCOMB,4,0)+D3*VLOOKUP(2016,perCOMB,5,0)+E3*VLOOKUP(2016,perCOMB,6,0)+F3*VLOOKUP(2016,perCOMB,7,0)+G3*VLOOKUP(2016,perCOMB,8,0)</f>
        <v>9.2236698278679821E-2</v>
      </c>
    </row>
    <row r="4" spans="1:10" customFormat="1" x14ac:dyDescent="0.25">
      <c r="A4" s="125" t="s">
        <v>34</v>
      </c>
      <c r="B4" s="87">
        <v>8.9999999999999993E-3</v>
      </c>
      <c r="C4" s="127">
        <v>0</v>
      </c>
      <c r="D4" s="87">
        <v>2.0999999999999999E-3</v>
      </c>
      <c r="E4" s="87">
        <v>2E-3</v>
      </c>
      <c r="F4" s="87">
        <v>2E-3</v>
      </c>
      <c r="G4" s="87">
        <v>2E-3</v>
      </c>
      <c r="H4" s="69">
        <f t="shared" ref="H4:H67" si="1">AVERAGE(B4:G4)</f>
        <v>2.8499999999999997E-3</v>
      </c>
      <c r="I4" s="70">
        <f t="shared" si="0"/>
        <v>2.7467845776730053E-3</v>
      </c>
    </row>
    <row r="5" spans="1:10" customFormat="1" x14ac:dyDescent="0.25">
      <c r="A5" s="125" t="s">
        <v>35</v>
      </c>
      <c r="B5" s="87">
        <v>4.0000000000000001E-3</v>
      </c>
      <c r="C5" s="127">
        <v>4.0000000000000001E-3</v>
      </c>
      <c r="D5" s="87">
        <v>4.3E-3</v>
      </c>
      <c r="E5" s="87">
        <v>6.0000000000000001E-3</v>
      </c>
      <c r="F5" s="87">
        <v>6.0000000000000001E-3</v>
      </c>
      <c r="G5" s="87">
        <v>1.2E-2</v>
      </c>
      <c r="H5" s="69">
        <f t="shared" si="1"/>
        <v>6.0499999999999998E-3</v>
      </c>
      <c r="I5" s="70">
        <f t="shared" si="0"/>
        <v>5.4231682849074205E-3</v>
      </c>
    </row>
    <row r="6" spans="1:10" customFormat="1" x14ac:dyDescent="0.25">
      <c r="A6" s="125" t="s">
        <v>36</v>
      </c>
      <c r="B6" s="87">
        <v>0.01</v>
      </c>
      <c r="C6" s="127">
        <v>1.4E-2</v>
      </c>
      <c r="D6" s="87">
        <v>5.7000000000000002E-3</v>
      </c>
      <c r="E6" s="87">
        <v>7.0000000000000001E-3</v>
      </c>
      <c r="F6" s="87">
        <v>8.0000000000000002E-3</v>
      </c>
      <c r="G6" s="87">
        <v>8.0000000000000002E-3</v>
      </c>
      <c r="H6" s="69">
        <f t="shared" si="1"/>
        <v>8.783333333333334E-3</v>
      </c>
      <c r="I6" s="70">
        <f t="shared" si="0"/>
        <v>8.3710426454367444E-3</v>
      </c>
    </row>
    <row r="7" spans="1:10" customFormat="1" x14ac:dyDescent="0.25">
      <c r="A7" s="125" t="s">
        <v>37</v>
      </c>
      <c r="B7" s="87">
        <v>0.01</v>
      </c>
      <c r="C7" s="127">
        <v>1.2E-2</v>
      </c>
      <c r="D7" s="87">
        <v>5.1000000000000004E-3</v>
      </c>
      <c r="E7" s="87">
        <v>7.0000000000000001E-3</v>
      </c>
      <c r="F7" s="87">
        <v>3.0000000000000001E-3</v>
      </c>
      <c r="G7" s="87">
        <v>8.9999999999999993E-3</v>
      </c>
      <c r="H7" s="69">
        <f t="shared" si="1"/>
        <v>7.6833333333333337E-3</v>
      </c>
      <c r="I7" s="70">
        <f t="shared" si="0"/>
        <v>7.1469349793393273E-3</v>
      </c>
    </row>
    <row r="8" spans="1:10" customFormat="1" x14ac:dyDescent="0.25">
      <c r="A8" s="125" t="s">
        <v>38</v>
      </c>
      <c r="B8" s="87">
        <v>2.4E-2</v>
      </c>
      <c r="C8" s="127">
        <v>0.04</v>
      </c>
      <c r="D8" s="87">
        <v>4.7399999999999998E-2</v>
      </c>
      <c r="E8" s="87">
        <v>3.5999999999999997E-2</v>
      </c>
      <c r="F8" s="87">
        <v>3.5000000000000003E-2</v>
      </c>
      <c r="G8" s="87">
        <v>3.2000000000000001E-2</v>
      </c>
      <c r="H8" s="69">
        <f t="shared" si="1"/>
        <v>3.5733333333333332E-2</v>
      </c>
      <c r="I8" s="70">
        <f t="shared" si="0"/>
        <v>3.6120131205216642E-2</v>
      </c>
    </row>
    <row r="9" spans="1:10" customFormat="1" x14ac:dyDescent="0.25">
      <c r="A9" s="125" t="s">
        <v>39</v>
      </c>
      <c r="B9" s="87">
        <v>5.2999999999999999E-2</v>
      </c>
      <c r="C9" s="127">
        <v>6.8000000000000005E-2</v>
      </c>
      <c r="D9" s="87">
        <v>6.3799999999999996E-2</v>
      </c>
      <c r="E9" s="87">
        <v>5.8999999999999997E-2</v>
      </c>
      <c r="F9" s="87">
        <v>4.8000000000000001E-2</v>
      </c>
      <c r="G9" s="87">
        <v>6.8000000000000005E-2</v>
      </c>
      <c r="H9" s="69">
        <f t="shared" si="1"/>
        <v>5.9966666666666668E-2</v>
      </c>
      <c r="I9" s="70">
        <f t="shared" si="0"/>
        <v>5.8312916414835145E-2</v>
      </c>
    </row>
    <row r="10" spans="1:10" customFormat="1" x14ac:dyDescent="0.25">
      <c r="A10" s="125" t="s">
        <v>40</v>
      </c>
      <c r="B10" s="89">
        <v>6.0000000000000001E-3</v>
      </c>
      <c r="C10" s="128">
        <v>7.0000000000000001E-3</v>
      </c>
      <c r="D10" s="89">
        <v>6.3E-3</v>
      </c>
      <c r="E10" s="89">
        <v>7.0000000000000001E-3</v>
      </c>
      <c r="F10" s="89">
        <v>7.0000000000000001E-3</v>
      </c>
      <c r="G10" s="89">
        <v>1.4999999999999999E-2</v>
      </c>
      <c r="H10" s="76">
        <f t="shared" si="1"/>
        <v>8.0499999999999999E-3</v>
      </c>
      <c r="I10" s="72">
        <f t="shared" si="0"/>
        <v>7.0383689207983192E-3</v>
      </c>
    </row>
    <row r="11" spans="1:10" customFormat="1" x14ac:dyDescent="0.25">
      <c r="A11" s="129" t="s">
        <v>22</v>
      </c>
      <c r="B11" s="120"/>
      <c r="C11" s="121"/>
      <c r="D11" s="122"/>
      <c r="E11" s="122"/>
      <c r="F11" s="122"/>
      <c r="G11" s="122"/>
      <c r="H11" s="67"/>
      <c r="I11" s="77"/>
    </row>
    <row r="12" spans="1:10" customFormat="1" x14ac:dyDescent="0.25">
      <c r="A12" s="125" t="s">
        <v>41</v>
      </c>
      <c r="B12" s="93">
        <v>7.0000000000000001E-3</v>
      </c>
      <c r="C12" s="126">
        <v>6.0000000000000001E-3</v>
      </c>
      <c r="D12" s="93">
        <v>4.5999999999999999E-3</v>
      </c>
      <c r="E12" s="93">
        <v>8.0000000000000002E-3</v>
      </c>
      <c r="F12" s="93">
        <v>6.0000000000000001E-3</v>
      </c>
      <c r="G12" s="93">
        <v>5.0000000000000001E-3</v>
      </c>
      <c r="H12" s="69">
        <f t="shared" si="1"/>
        <v>6.1000000000000004E-3</v>
      </c>
      <c r="I12" s="70">
        <f t="shared" ref="I12:I24" si="2">B12*VLOOKUP(2016,perCOMB,3,0)+C12*VLOOKUP(2016,perCOMB,4,0)+D12*VLOOKUP(2016,perCOMB,5,0)+E12*VLOOKUP(2016,perCOMB,6,0)+F12*VLOOKUP(2016,perCOMB,7,0)+G12*VLOOKUP(2016,perCOMB,8,0)</f>
        <v>6.6427977430906894E-3</v>
      </c>
    </row>
    <row r="13" spans="1:10" customFormat="1" x14ac:dyDescent="0.25">
      <c r="A13" s="125" t="s">
        <v>42</v>
      </c>
      <c r="B13" s="87">
        <v>2E-3</v>
      </c>
      <c r="C13" s="127">
        <v>2E-3</v>
      </c>
      <c r="D13" s="87">
        <v>1.8E-3</v>
      </c>
      <c r="E13" s="87">
        <v>2E-3</v>
      </c>
      <c r="F13" s="87">
        <v>1E-3</v>
      </c>
      <c r="G13" s="87">
        <v>3.0000000000000001E-3</v>
      </c>
      <c r="H13" s="69">
        <f t="shared" si="1"/>
        <v>1.9666666666666665E-3</v>
      </c>
      <c r="I13" s="70">
        <f t="shared" si="2"/>
        <v>1.8239497817611281E-3</v>
      </c>
    </row>
    <row r="14" spans="1:10" customFormat="1" x14ac:dyDescent="0.25">
      <c r="A14" s="125" t="s">
        <v>43</v>
      </c>
      <c r="B14" s="87">
        <v>2E-3</v>
      </c>
      <c r="C14" s="127">
        <v>2E-3</v>
      </c>
      <c r="D14" s="87">
        <v>6.9999999999999999E-4</v>
      </c>
      <c r="E14" s="87">
        <v>1E-3</v>
      </c>
      <c r="F14" s="87">
        <v>1E-3</v>
      </c>
      <c r="G14" s="87">
        <v>1E-3</v>
      </c>
      <c r="H14" s="69">
        <f t="shared" si="1"/>
        <v>1.2833333333333334E-3</v>
      </c>
      <c r="I14" s="70">
        <f t="shared" si="2"/>
        <v>1.2295953542142907E-3</v>
      </c>
    </row>
    <row r="15" spans="1:10" customFormat="1" x14ac:dyDescent="0.25">
      <c r="A15" s="125" t="s">
        <v>44</v>
      </c>
      <c r="B15" s="87">
        <v>5.0000000000000001E-3</v>
      </c>
      <c r="C15" s="127">
        <v>5.0000000000000001E-3</v>
      </c>
      <c r="D15" s="87">
        <v>4.1999999999999997E-3</v>
      </c>
      <c r="E15" s="87">
        <v>4.0000000000000001E-3</v>
      </c>
      <c r="F15" s="87">
        <v>4.0000000000000001E-3</v>
      </c>
      <c r="G15" s="87">
        <v>7.0000000000000001E-3</v>
      </c>
      <c r="H15" s="69">
        <f t="shared" si="1"/>
        <v>4.8666666666666667E-3</v>
      </c>
      <c r="I15" s="70">
        <f t="shared" si="2"/>
        <v>4.4058195445298787E-3</v>
      </c>
    </row>
    <row r="16" spans="1:10" customFormat="1" x14ac:dyDescent="0.25">
      <c r="A16" s="125" t="s">
        <v>45</v>
      </c>
      <c r="B16" s="87">
        <v>2E-3</v>
      </c>
      <c r="C16" s="127">
        <v>3.0000000000000001E-3</v>
      </c>
      <c r="D16" s="87">
        <v>4.4999999999999997E-3</v>
      </c>
      <c r="E16" s="87">
        <v>4.0000000000000001E-3</v>
      </c>
      <c r="F16" s="87">
        <v>4.0000000000000001E-3</v>
      </c>
      <c r="G16" s="87">
        <v>4.0000000000000001E-3</v>
      </c>
      <c r="H16" s="69">
        <f t="shared" si="1"/>
        <v>3.5833333333333338E-3</v>
      </c>
      <c r="I16" s="70">
        <f t="shared" si="2"/>
        <v>3.6569836949220222E-3</v>
      </c>
    </row>
    <row r="17" spans="1:9" customFormat="1" x14ac:dyDescent="0.25">
      <c r="A17" s="125" t="s">
        <v>46</v>
      </c>
      <c r="B17" s="87">
        <v>1.0999999999999999E-2</v>
      </c>
      <c r="C17" s="127">
        <v>5.0000000000000001E-3</v>
      </c>
      <c r="D17" s="87">
        <v>3.5000000000000001E-3</v>
      </c>
      <c r="E17" s="87">
        <v>3.0000000000000001E-3</v>
      </c>
      <c r="F17" s="87">
        <v>6.0000000000000001E-3</v>
      </c>
      <c r="G17" s="87">
        <v>4.0000000000000001E-3</v>
      </c>
      <c r="H17" s="69">
        <f t="shared" si="1"/>
        <v>5.4166666666666669E-3</v>
      </c>
      <c r="I17" s="70">
        <f t="shared" si="2"/>
        <v>5.0500323625476042E-3</v>
      </c>
    </row>
    <row r="18" spans="1:9" customFormat="1" x14ac:dyDescent="0.25">
      <c r="A18" s="125" t="s">
        <v>47</v>
      </c>
      <c r="B18" s="87">
        <v>3.0000000000000001E-3</v>
      </c>
      <c r="C18" s="127">
        <v>4.0000000000000001E-3</v>
      </c>
      <c r="D18" s="87">
        <v>3.0999999999999999E-3</v>
      </c>
      <c r="E18" s="87">
        <v>3.0000000000000001E-3</v>
      </c>
      <c r="F18" s="87">
        <v>5.0000000000000001E-3</v>
      </c>
      <c r="G18" s="87">
        <v>5.0000000000000001E-3</v>
      </c>
      <c r="H18" s="69">
        <f t="shared" si="1"/>
        <v>3.8500000000000006E-3</v>
      </c>
      <c r="I18" s="70">
        <f t="shared" si="2"/>
        <v>3.5797826080301975E-3</v>
      </c>
    </row>
    <row r="19" spans="1:9" customFormat="1" x14ac:dyDescent="0.25">
      <c r="A19" s="125" t="s">
        <v>21</v>
      </c>
      <c r="B19" s="87">
        <v>1E-3</v>
      </c>
      <c r="C19" s="127">
        <v>4.0000000000000001E-3</v>
      </c>
      <c r="D19" s="87">
        <v>2.9999999999999997E-4</v>
      </c>
      <c r="E19" s="87">
        <v>2E-3</v>
      </c>
      <c r="F19" s="87">
        <v>2E-3</v>
      </c>
      <c r="G19" s="87">
        <v>1E-3</v>
      </c>
      <c r="H19" s="69">
        <f t="shared" si="1"/>
        <v>1.7166666666666667E-3</v>
      </c>
      <c r="I19" s="70">
        <f t="shared" si="2"/>
        <v>1.8417610871911314E-3</v>
      </c>
    </row>
    <row r="20" spans="1:9" customFormat="1" x14ac:dyDescent="0.25">
      <c r="A20" s="125" t="s">
        <v>48</v>
      </c>
      <c r="B20" s="87">
        <v>2.1000000000000001E-2</v>
      </c>
      <c r="C20" s="127">
        <v>0.02</v>
      </c>
      <c r="D20" s="87">
        <v>2.47E-2</v>
      </c>
      <c r="E20" s="87">
        <v>0.01</v>
      </c>
      <c r="F20" s="87">
        <v>1.4E-2</v>
      </c>
      <c r="G20" s="87">
        <v>2.4E-2</v>
      </c>
      <c r="H20" s="69">
        <f t="shared" si="1"/>
        <v>1.8949999999999998E-2</v>
      </c>
      <c r="I20" s="70">
        <f t="shared" si="2"/>
        <v>1.6179484253571359E-2</v>
      </c>
    </row>
    <row r="21" spans="1:9" customFormat="1" x14ac:dyDescent="0.25">
      <c r="A21" s="125" t="s">
        <v>49</v>
      </c>
      <c r="B21" s="87">
        <v>2E-3</v>
      </c>
      <c r="C21" s="127">
        <v>1.2E-2</v>
      </c>
      <c r="D21" s="87">
        <v>2.5999999999999999E-3</v>
      </c>
      <c r="E21" s="87">
        <v>6.0000000000000001E-3</v>
      </c>
      <c r="F21" s="87">
        <v>1E-3</v>
      </c>
      <c r="G21" s="87">
        <v>5.0000000000000001E-3</v>
      </c>
      <c r="H21" s="69">
        <f t="shared" si="1"/>
        <v>4.7666666666666673E-3</v>
      </c>
      <c r="I21" s="70">
        <f t="shared" si="2"/>
        <v>4.7827410176499172E-3</v>
      </c>
    </row>
    <row r="22" spans="1:9" customFormat="1" x14ac:dyDescent="0.25">
      <c r="A22" s="125" t="s">
        <v>50</v>
      </c>
      <c r="B22" s="87">
        <v>5.0000000000000001E-3</v>
      </c>
      <c r="C22" s="127">
        <v>6.0000000000000001E-3</v>
      </c>
      <c r="D22" s="87">
        <v>5.3E-3</v>
      </c>
      <c r="E22" s="87">
        <v>3.0000000000000001E-3</v>
      </c>
      <c r="F22" s="87">
        <v>8.0000000000000002E-3</v>
      </c>
      <c r="G22" s="87">
        <v>5.0000000000000001E-3</v>
      </c>
      <c r="H22" s="69">
        <f t="shared" si="1"/>
        <v>5.3833333333333329E-3</v>
      </c>
      <c r="I22" s="70">
        <f t="shared" si="2"/>
        <v>4.9855154216127398E-3</v>
      </c>
    </row>
    <row r="23" spans="1:9" customFormat="1" x14ac:dyDescent="0.25">
      <c r="A23" s="125" t="s">
        <v>51</v>
      </c>
      <c r="B23" s="87">
        <v>3.4000000000000002E-2</v>
      </c>
      <c r="C23" s="127">
        <v>3.2000000000000001E-2</v>
      </c>
      <c r="D23" s="87">
        <v>6.3399999999999998E-2</v>
      </c>
      <c r="E23" s="87">
        <v>0.05</v>
      </c>
      <c r="F23" s="87">
        <v>5.8999999999999997E-2</v>
      </c>
      <c r="G23" s="87">
        <v>3.5999999999999997E-2</v>
      </c>
      <c r="H23" s="69">
        <f t="shared" si="1"/>
        <v>4.5733333333333327E-2</v>
      </c>
      <c r="I23" s="70">
        <f t="shared" si="2"/>
        <v>4.8443758721987182E-2</v>
      </c>
    </row>
    <row r="24" spans="1:9" customFormat="1" x14ac:dyDescent="0.25">
      <c r="A24" s="125" t="s">
        <v>52</v>
      </c>
      <c r="B24" s="89">
        <v>1.9E-2</v>
      </c>
      <c r="C24" s="128">
        <v>2.1999999999999999E-2</v>
      </c>
      <c r="D24" s="89">
        <v>3.5400000000000001E-2</v>
      </c>
      <c r="E24" s="89">
        <v>3.4000000000000002E-2</v>
      </c>
      <c r="F24" s="89">
        <v>2.3E-2</v>
      </c>
      <c r="G24" s="89">
        <v>2.4E-2</v>
      </c>
      <c r="H24" s="76">
        <f t="shared" si="1"/>
        <v>2.6233333333333331E-2</v>
      </c>
      <c r="I24" s="72">
        <f t="shared" si="2"/>
        <v>2.8147580019502561E-2</v>
      </c>
    </row>
    <row r="25" spans="1:9" customFormat="1" x14ac:dyDescent="0.25">
      <c r="A25" s="129" t="s">
        <v>23</v>
      </c>
      <c r="B25" s="120"/>
      <c r="C25" s="121"/>
      <c r="D25" s="122"/>
      <c r="E25" s="122"/>
      <c r="F25" s="122"/>
      <c r="G25" s="122"/>
      <c r="H25" s="67"/>
      <c r="I25" s="77"/>
    </row>
    <row r="26" spans="1:9" customFormat="1" x14ac:dyDescent="0.25">
      <c r="A26" s="125" t="s">
        <v>53</v>
      </c>
      <c r="B26" s="93">
        <v>1E-3</v>
      </c>
      <c r="C26" s="126">
        <v>1E-3</v>
      </c>
      <c r="D26" s="93">
        <v>1E-4</v>
      </c>
      <c r="E26" s="93">
        <v>0</v>
      </c>
      <c r="F26" s="93">
        <v>0</v>
      </c>
      <c r="G26" s="93">
        <v>1E-3</v>
      </c>
      <c r="H26" s="69">
        <f t="shared" si="1"/>
        <v>5.1666666666666668E-4</v>
      </c>
      <c r="I26" s="70">
        <f t="shared" ref="I26:I32" si="3">B26*VLOOKUP(2016,perCOMB,3,0)+C26*VLOOKUP(2016,perCOMB,4,0)+D26*VLOOKUP(2016,perCOMB,5,0)+E26*VLOOKUP(2016,perCOMB,6,0)+F26*VLOOKUP(2016,perCOMB,7,0)+G26*VLOOKUP(2016,perCOMB,8,0)</f>
        <v>3.2157539453227702E-4</v>
      </c>
    </row>
    <row r="27" spans="1:9" customFormat="1" x14ac:dyDescent="0.25">
      <c r="A27" s="125" t="s">
        <v>54</v>
      </c>
      <c r="B27" s="87">
        <v>1E-3</v>
      </c>
      <c r="C27" s="127">
        <v>1E-3</v>
      </c>
      <c r="D27" s="87">
        <v>1.9E-3</v>
      </c>
      <c r="E27" s="87">
        <v>1E-3</v>
      </c>
      <c r="F27" s="87">
        <v>2E-3</v>
      </c>
      <c r="G27" s="87">
        <v>2E-3</v>
      </c>
      <c r="H27" s="69">
        <f t="shared" si="1"/>
        <v>1.4833333333333332E-3</v>
      </c>
      <c r="I27" s="70">
        <f t="shared" si="3"/>
        <v>1.3457651659265059E-3</v>
      </c>
    </row>
    <row r="28" spans="1:9" customFormat="1" x14ac:dyDescent="0.25">
      <c r="A28" s="125" t="s">
        <v>55</v>
      </c>
      <c r="B28" s="87">
        <v>7.0000000000000001E-3</v>
      </c>
      <c r="C28" s="127">
        <v>6.0000000000000001E-3</v>
      </c>
      <c r="D28" s="87">
        <v>4.1000000000000003E-3</v>
      </c>
      <c r="E28" s="87">
        <v>7.0000000000000001E-3</v>
      </c>
      <c r="F28" s="87">
        <v>4.0000000000000001E-3</v>
      </c>
      <c r="G28" s="87">
        <v>7.0000000000000001E-3</v>
      </c>
      <c r="H28" s="69">
        <f t="shared" si="1"/>
        <v>5.8500000000000002E-3</v>
      </c>
      <c r="I28" s="70">
        <f t="shared" si="3"/>
        <v>5.9087932255987583E-3</v>
      </c>
    </row>
    <row r="29" spans="1:9" customFormat="1" x14ac:dyDescent="0.25">
      <c r="A29" s="125" t="s">
        <v>24</v>
      </c>
      <c r="B29" s="87">
        <v>4.0000000000000001E-3</v>
      </c>
      <c r="C29" s="127">
        <v>2E-3</v>
      </c>
      <c r="D29" s="87">
        <v>1.6999999999999999E-3</v>
      </c>
      <c r="E29" s="87">
        <v>3.0000000000000001E-3</v>
      </c>
      <c r="F29" s="87">
        <v>5.0000000000000001E-3</v>
      </c>
      <c r="G29" s="87">
        <v>5.0000000000000001E-3</v>
      </c>
      <c r="H29" s="69">
        <f t="shared" si="1"/>
        <v>3.4500000000000004E-3</v>
      </c>
      <c r="I29" s="70">
        <f t="shared" si="3"/>
        <v>3.2614228909159364E-3</v>
      </c>
    </row>
    <row r="30" spans="1:9" customFormat="1" x14ac:dyDescent="0.25">
      <c r="A30" s="125" t="s">
        <v>56</v>
      </c>
      <c r="B30" s="87">
        <v>3.0000000000000001E-3</v>
      </c>
      <c r="C30" s="127">
        <v>4.0000000000000001E-3</v>
      </c>
      <c r="D30" s="87">
        <v>1.38E-2</v>
      </c>
      <c r="E30" s="87">
        <v>7.0000000000000001E-3</v>
      </c>
      <c r="F30" s="87">
        <v>1.2999999999999999E-2</v>
      </c>
      <c r="G30" s="87">
        <v>8.0000000000000002E-3</v>
      </c>
      <c r="H30" s="69">
        <f t="shared" si="1"/>
        <v>8.1333333333333327E-3</v>
      </c>
      <c r="I30" s="70">
        <f t="shared" si="3"/>
        <v>8.1401218382743321E-3</v>
      </c>
    </row>
    <row r="31" spans="1:9" customFormat="1" x14ac:dyDescent="0.25">
      <c r="A31" s="125" t="s">
        <v>25</v>
      </c>
      <c r="B31" s="87">
        <v>0</v>
      </c>
      <c r="C31" s="127">
        <v>0</v>
      </c>
      <c r="D31" s="87">
        <v>0</v>
      </c>
      <c r="E31" s="87">
        <v>3.0000000000000001E-3</v>
      </c>
      <c r="F31" s="87">
        <v>6.0000000000000001E-3</v>
      </c>
      <c r="G31" s="87">
        <v>4.0000000000000001E-3</v>
      </c>
      <c r="H31" s="69">
        <f t="shared" si="1"/>
        <v>2.166666666666667E-3</v>
      </c>
      <c r="I31" s="70">
        <f t="shared" si="3"/>
        <v>2.3383316434970329E-3</v>
      </c>
    </row>
    <row r="32" spans="1:9" customFormat="1" x14ac:dyDescent="0.25">
      <c r="A32" s="125" t="s">
        <v>57</v>
      </c>
      <c r="B32" s="89">
        <v>1.4E-2</v>
      </c>
      <c r="C32" s="128">
        <v>1.9E-2</v>
      </c>
      <c r="D32" s="89">
        <v>1.21E-2</v>
      </c>
      <c r="E32" s="89">
        <v>2.1000000000000001E-2</v>
      </c>
      <c r="F32" s="89">
        <v>1.2E-2</v>
      </c>
      <c r="G32" s="89">
        <v>1.4E-2</v>
      </c>
      <c r="H32" s="76">
        <f t="shared" si="1"/>
        <v>1.5350000000000001E-2</v>
      </c>
      <c r="I32" s="72">
        <f t="shared" si="3"/>
        <v>1.6589933870203567E-2</v>
      </c>
    </row>
    <row r="33" spans="1:9" customFormat="1" x14ac:dyDescent="0.25">
      <c r="A33" s="129" t="s">
        <v>11</v>
      </c>
      <c r="B33" s="120"/>
      <c r="C33" s="121"/>
      <c r="D33" s="122"/>
      <c r="E33" s="122"/>
      <c r="F33" s="122"/>
      <c r="G33" s="122"/>
      <c r="H33" s="67"/>
      <c r="I33" s="77"/>
    </row>
    <row r="34" spans="1:9" customFormat="1" x14ac:dyDescent="0.25">
      <c r="A34" s="125" t="s">
        <v>58</v>
      </c>
      <c r="B34" s="93">
        <v>1.2E-2</v>
      </c>
      <c r="C34" s="126">
        <v>3.0000000000000001E-3</v>
      </c>
      <c r="D34" s="93">
        <v>8.0000000000000004E-4</v>
      </c>
      <c r="E34" s="93">
        <v>7.0000000000000001E-3</v>
      </c>
      <c r="F34" s="93">
        <v>3.0000000000000001E-3</v>
      </c>
      <c r="G34" s="93">
        <v>5.0000000000000001E-3</v>
      </c>
      <c r="H34" s="69">
        <f t="shared" si="1"/>
        <v>5.1333333333333326E-3</v>
      </c>
      <c r="I34" s="70">
        <f>B34*VLOOKUP(2016,perCOMB,3,0)+C34*VLOOKUP(2016,perCOMB,4,0)+D34*VLOOKUP(2016,perCOMB,5,0)+E34*VLOOKUP(2016,perCOMB,6,0)+F34*VLOOKUP(2016,perCOMB,7,0)+G34*VLOOKUP(2016,perCOMB,8,0)</f>
        <v>5.5044428352924888E-3</v>
      </c>
    </row>
    <row r="35" spans="1:9" customFormat="1" x14ac:dyDescent="0.25">
      <c r="A35" s="125" t="s">
        <v>59</v>
      </c>
      <c r="B35" s="87">
        <v>6.0000000000000001E-3</v>
      </c>
      <c r="C35" s="127">
        <v>3.0000000000000001E-3</v>
      </c>
      <c r="D35" s="87">
        <v>1.9E-3</v>
      </c>
      <c r="E35" s="87">
        <v>4.0000000000000001E-3</v>
      </c>
      <c r="F35" s="87">
        <v>2E-3</v>
      </c>
      <c r="G35" s="87">
        <v>4.0000000000000001E-3</v>
      </c>
      <c r="H35" s="69">
        <f t="shared" si="1"/>
        <v>3.4833333333333335E-3</v>
      </c>
      <c r="I35" s="70">
        <f>B35*VLOOKUP(2016,perCOMB,3,0)+C35*VLOOKUP(2016,perCOMB,4,0)+D35*VLOOKUP(2016,perCOMB,5,0)+E35*VLOOKUP(2016,perCOMB,6,0)+F35*VLOOKUP(2016,perCOMB,7,0)+G35*VLOOKUP(2016,perCOMB,8,0)</f>
        <v>3.489136183573023E-3</v>
      </c>
    </row>
    <row r="36" spans="1:9" customFormat="1" x14ac:dyDescent="0.25">
      <c r="A36" s="125" t="s">
        <v>60</v>
      </c>
      <c r="B36" s="87">
        <v>5.0000000000000001E-3</v>
      </c>
      <c r="C36" s="127">
        <v>4.0000000000000001E-3</v>
      </c>
      <c r="D36" s="87">
        <v>1.6000000000000001E-3</v>
      </c>
      <c r="E36" s="87">
        <v>2E-3</v>
      </c>
      <c r="F36" s="87">
        <v>3.0000000000000001E-3</v>
      </c>
      <c r="G36" s="87">
        <v>3.0000000000000001E-3</v>
      </c>
      <c r="H36" s="69">
        <f t="shared" si="1"/>
        <v>3.1000000000000003E-3</v>
      </c>
      <c r="I36" s="70">
        <f>B36*VLOOKUP(2016,perCOMB,3,0)+C36*VLOOKUP(2016,perCOMB,4,0)+D36*VLOOKUP(2016,perCOMB,5,0)+E36*VLOOKUP(2016,perCOMB,6,0)+F36*VLOOKUP(2016,perCOMB,7,0)+G36*VLOOKUP(2016,perCOMB,8,0)</f>
        <v>2.8471511604770813E-3</v>
      </c>
    </row>
    <row r="37" spans="1:9" customFormat="1" x14ac:dyDescent="0.25">
      <c r="A37" s="125" t="s">
        <v>26</v>
      </c>
      <c r="B37" s="89">
        <v>4.0000000000000001E-3</v>
      </c>
      <c r="C37" s="128">
        <v>3.0000000000000001E-3</v>
      </c>
      <c r="D37" s="89">
        <v>2.2000000000000001E-3</v>
      </c>
      <c r="E37" s="89">
        <v>6.0000000000000001E-3</v>
      </c>
      <c r="F37" s="89">
        <v>4.0000000000000001E-3</v>
      </c>
      <c r="G37" s="89">
        <v>3.0000000000000001E-3</v>
      </c>
      <c r="H37" s="76">
        <f t="shared" si="1"/>
        <v>3.7000000000000002E-3</v>
      </c>
      <c r="I37" s="72">
        <f>B37*VLOOKUP(2016,perCOMB,3,0)+C37*VLOOKUP(2016,perCOMB,4,0)+D37*VLOOKUP(2016,perCOMB,5,0)+E37*VLOOKUP(2016,perCOMB,6,0)+F37*VLOOKUP(2016,perCOMB,7,0)+G37*VLOOKUP(2016,perCOMB,8,0)</f>
        <v>4.3134864582380292E-3</v>
      </c>
    </row>
    <row r="38" spans="1:9" customFormat="1" x14ac:dyDescent="0.25">
      <c r="A38" s="129" t="s">
        <v>12</v>
      </c>
      <c r="B38" s="120"/>
      <c r="C38" s="121"/>
      <c r="D38" s="122"/>
      <c r="E38" s="122"/>
      <c r="F38" s="122"/>
      <c r="G38" s="122"/>
      <c r="H38" s="67"/>
      <c r="I38" s="77"/>
    </row>
    <row r="39" spans="1:9" customFormat="1" x14ac:dyDescent="0.25">
      <c r="A39" s="125" t="s">
        <v>61</v>
      </c>
      <c r="B39" s="93">
        <v>0.311</v>
      </c>
      <c r="C39" s="126">
        <v>0.24</v>
      </c>
      <c r="D39" s="93">
        <v>0.2097</v>
      </c>
      <c r="E39" s="93">
        <v>0.26300000000000001</v>
      </c>
      <c r="F39" s="93">
        <v>0.26600000000000001</v>
      </c>
      <c r="G39" s="93">
        <v>0.26</v>
      </c>
      <c r="H39" s="69">
        <f t="shared" si="1"/>
        <v>0.25828333333333331</v>
      </c>
      <c r="I39" s="70">
        <f>B39*VLOOKUP(2016,perCOMB,3,0)+C39*VLOOKUP(2016,perCOMB,4,0)+D39*VLOOKUP(2016,perCOMB,5,0)+E39*VLOOKUP(2016,perCOMB,6,0)+F39*VLOOKUP(2016,perCOMB,7,0)+G39*VLOOKUP(2016,perCOMB,8,0)</f>
        <v>0.25966211306518394</v>
      </c>
    </row>
    <row r="40" spans="1:9" customFormat="1" x14ac:dyDescent="0.25">
      <c r="A40" s="125" t="s">
        <v>62</v>
      </c>
      <c r="B40" s="87">
        <v>6.0000000000000001E-3</v>
      </c>
      <c r="C40" s="127">
        <v>0</v>
      </c>
      <c r="D40" s="87">
        <v>0</v>
      </c>
      <c r="E40" s="87">
        <v>0</v>
      </c>
      <c r="F40" s="87">
        <v>2E-3</v>
      </c>
      <c r="G40" s="87">
        <v>1E-3</v>
      </c>
      <c r="H40" s="69">
        <f t="shared" si="1"/>
        <v>1.5000000000000002E-3</v>
      </c>
      <c r="I40" s="70">
        <f>B40*VLOOKUP(2016,perCOMB,3,0)+C40*VLOOKUP(2016,perCOMB,4,0)+D40*VLOOKUP(2016,perCOMB,5,0)+E40*VLOOKUP(2016,perCOMB,6,0)+F40*VLOOKUP(2016,perCOMB,7,0)+G40*VLOOKUP(2016,perCOMB,8,0)</f>
        <v>1.2515857308204714E-3</v>
      </c>
    </row>
    <row r="41" spans="1:9" customFormat="1" x14ac:dyDescent="0.25">
      <c r="A41" s="125" t="s">
        <v>63</v>
      </c>
      <c r="B41" s="87">
        <v>3.6999999999999998E-2</v>
      </c>
      <c r="C41" s="127">
        <v>2.5000000000000001E-2</v>
      </c>
      <c r="D41" s="87">
        <v>2.4299999999999999E-2</v>
      </c>
      <c r="E41" s="87">
        <v>2.1999999999999999E-2</v>
      </c>
      <c r="F41" s="87">
        <v>0.02</v>
      </c>
      <c r="G41" s="87">
        <v>0.03</v>
      </c>
      <c r="H41" s="69">
        <f t="shared" si="1"/>
        <v>2.6383333333333332E-2</v>
      </c>
      <c r="I41" s="70">
        <f>B41*VLOOKUP(2016,perCOMB,3,0)+C41*VLOOKUP(2016,perCOMB,4,0)+D41*VLOOKUP(2016,perCOMB,5,0)+E41*VLOOKUP(2016,perCOMB,6,0)+F41*VLOOKUP(2016,perCOMB,7,0)+G41*VLOOKUP(2016,perCOMB,8,0)</f>
        <v>2.4762442064577485E-2</v>
      </c>
    </row>
    <row r="42" spans="1:9" customFormat="1" x14ac:dyDescent="0.25">
      <c r="A42" s="125" t="s">
        <v>64</v>
      </c>
      <c r="B42" s="87">
        <v>0</v>
      </c>
      <c r="C42" s="127">
        <v>2E-3</v>
      </c>
      <c r="D42" s="87">
        <v>1.1999999999999999E-3</v>
      </c>
      <c r="E42" s="87">
        <v>0</v>
      </c>
      <c r="F42" s="87">
        <v>1E-3</v>
      </c>
      <c r="G42" s="87">
        <v>5.0000000000000001E-3</v>
      </c>
      <c r="H42" s="69">
        <f t="shared" si="1"/>
        <v>1.5333333333333334E-3</v>
      </c>
      <c r="I42" s="70">
        <f>B42*VLOOKUP(2016,perCOMB,3,0)+C42*VLOOKUP(2016,perCOMB,4,0)+D42*VLOOKUP(2016,perCOMB,5,0)+E42*VLOOKUP(2016,perCOMB,6,0)+F42*VLOOKUP(2016,perCOMB,7,0)+G42*VLOOKUP(2016,perCOMB,8,0)</f>
        <v>7.8933767146793321E-4</v>
      </c>
    </row>
    <row r="43" spans="1:9" customFormat="1" x14ac:dyDescent="0.25">
      <c r="A43" s="125" t="s">
        <v>65</v>
      </c>
      <c r="B43" s="89">
        <v>1.2999999999999999E-2</v>
      </c>
      <c r="C43" s="128">
        <v>5.3999999999999999E-2</v>
      </c>
      <c r="D43" s="89">
        <v>3.6499999999999998E-2</v>
      </c>
      <c r="E43" s="89">
        <v>1.4E-2</v>
      </c>
      <c r="F43" s="89">
        <v>0.03</v>
      </c>
      <c r="G43" s="89">
        <v>3.5999999999999997E-2</v>
      </c>
      <c r="H43" s="76">
        <f t="shared" si="1"/>
        <v>3.0583333333333337E-2</v>
      </c>
      <c r="I43" s="72">
        <f>B43*VLOOKUP(2016,perCOMB,3,0)+C43*VLOOKUP(2016,perCOMB,4,0)+D43*VLOOKUP(2016,perCOMB,5,0)+E43*VLOOKUP(2016,perCOMB,6,0)+F43*VLOOKUP(2016,perCOMB,7,0)+G43*VLOOKUP(2016,perCOMB,8,0)</f>
        <v>2.5970965709984632E-2</v>
      </c>
    </row>
    <row r="44" spans="1:9" customFormat="1" x14ac:dyDescent="0.25">
      <c r="A44" s="129" t="s">
        <v>20</v>
      </c>
      <c r="B44" s="120"/>
      <c r="C44" s="121"/>
      <c r="D44" s="122"/>
      <c r="E44" s="122"/>
      <c r="F44" s="122"/>
      <c r="G44" s="122"/>
      <c r="H44" s="67"/>
      <c r="I44" s="77"/>
    </row>
    <row r="45" spans="1:9" customFormat="1" x14ac:dyDescent="0.25">
      <c r="A45" s="125" t="s">
        <v>66</v>
      </c>
      <c r="B45" s="93">
        <v>0</v>
      </c>
      <c r="C45" s="126">
        <v>0</v>
      </c>
      <c r="D45" s="93">
        <v>2.5000000000000001E-3</v>
      </c>
      <c r="E45" s="93">
        <v>0</v>
      </c>
      <c r="F45" s="93">
        <v>2E-3</v>
      </c>
      <c r="G45" s="93">
        <v>0</v>
      </c>
      <c r="H45" s="69">
        <f t="shared" si="1"/>
        <v>7.5000000000000012E-4</v>
      </c>
      <c r="I45" s="70">
        <f t="shared" ref="I45:I52" si="4">B45*VLOOKUP(2016,perCOMB,3,0)+C45*VLOOKUP(2016,perCOMB,4,0)+D45*VLOOKUP(2016,perCOMB,5,0)+E45*VLOOKUP(2016,perCOMB,6,0)+F45*VLOOKUP(2016,perCOMB,7,0)+G45*VLOOKUP(2016,perCOMB,8,0)</f>
        <v>7.2124724544211862E-4</v>
      </c>
    </row>
    <row r="46" spans="1:9" customFormat="1" x14ac:dyDescent="0.25">
      <c r="A46" s="125" t="s">
        <v>27</v>
      </c>
      <c r="B46" s="87">
        <v>5.0000000000000001E-3</v>
      </c>
      <c r="C46" s="127">
        <v>2E-3</v>
      </c>
      <c r="D46" s="87">
        <v>3.0999999999999999E-3</v>
      </c>
      <c r="E46" s="87">
        <v>4.0000000000000001E-3</v>
      </c>
      <c r="F46" s="87">
        <v>8.0000000000000002E-3</v>
      </c>
      <c r="G46" s="87">
        <v>1E-3</v>
      </c>
      <c r="H46" s="69">
        <f t="shared" si="1"/>
        <v>3.8500000000000006E-3</v>
      </c>
      <c r="I46" s="70">
        <f t="shared" si="4"/>
        <v>4.3781052655208434E-3</v>
      </c>
    </row>
    <row r="47" spans="1:9" customFormat="1" x14ac:dyDescent="0.25">
      <c r="A47" s="125" t="s">
        <v>67</v>
      </c>
      <c r="B47" s="87">
        <v>4.3999999999999997E-2</v>
      </c>
      <c r="C47" s="127">
        <v>0.05</v>
      </c>
      <c r="D47" s="87">
        <v>6.4199999999999993E-2</v>
      </c>
      <c r="E47" s="87">
        <v>5.8999999999999997E-2</v>
      </c>
      <c r="F47" s="87">
        <v>6.4000000000000001E-2</v>
      </c>
      <c r="G47" s="87">
        <v>3.5999999999999997E-2</v>
      </c>
      <c r="H47" s="69">
        <f t="shared" si="1"/>
        <v>5.2866666666666666E-2</v>
      </c>
      <c r="I47" s="70">
        <f t="shared" si="4"/>
        <v>5.6546111443485265E-2</v>
      </c>
    </row>
    <row r="48" spans="1:9" customFormat="1" x14ac:dyDescent="0.25">
      <c r="A48" s="125" t="s">
        <v>68</v>
      </c>
      <c r="B48" s="87">
        <v>8.0000000000000002E-3</v>
      </c>
      <c r="C48" s="127">
        <v>3.7999999999999999E-2</v>
      </c>
      <c r="D48" s="87">
        <v>2.3099999999999999E-2</v>
      </c>
      <c r="E48" s="87">
        <v>1.7000000000000001E-2</v>
      </c>
      <c r="F48" s="87">
        <v>1.9E-2</v>
      </c>
      <c r="G48" s="87">
        <v>1.4E-2</v>
      </c>
      <c r="H48" s="69">
        <f t="shared" si="1"/>
        <v>1.985E-2</v>
      </c>
      <c r="I48" s="70">
        <f t="shared" si="4"/>
        <v>1.9590682817442921E-2</v>
      </c>
    </row>
    <row r="49" spans="1:9" customFormat="1" x14ac:dyDescent="0.25">
      <c r="A49" s="125" t="s">
        <v>69</v>
      </c>
      <c r="B49" s="87">
        <v>6.0000000000000001E-3</v>
      </c>
      <c r="C49" s="127">
        <v>1E-3</v>
      </c>
      <c r="D49" s="87">
        <v>0</v>
      </c>
      <c r="E49" s="87">
        <v>6.0000000000000001E-3</v>
      </c>
      <c r="F49" s="87">
        <v>0</v>
      </c>
      <c r="G49" s="87">
        <v>6.0000000000000001E-3</v>
      </c>
      <c r="H49" s="69">
        <f t="shared" si="1"/>
        <v>3.166666666666667E-3</v>
      </c>
      <c r="I49" s="70">
        <f t="shared" si="4"/>
        <v>3.3978375764040125E-3</v>
      </c>
    </row>
    <row r="50" spans="1:9" customFormat="1" x14ac:dyDescent="0.25">
      <c r="A50" s="125" t="s">
        <v>70</v>
      </c>
      <c r="B50" s="87">
        <v>3.0000000000000001E-3</v>
      </c>
      <c r="C50" s="127">
        <v>8.0000000000000002E-3</v>
      </c>
      <c r="D50" s="87">
        <v>9.4999999999999998E-3</v>
      </c>
      <c r="E50" s="87">
        <v>6.0000000000000001E-3</v>
      </c>
      <c r="F50" s="87">
        <v>2E-3</v>
      </c>
      <c r="G50" s="87">
        <v>1.2E-2</v>
      </c>
      <c r="H50" s="69">
        <f t="shared" si="1"/>
        <v>6.7499999999999991E-3</v>
      </c>
      <c r="I50" s="70">
        <f t="shared" si="4"/>
        <v>5.8134442831891276E-3</v>
      </c>
    </row>
    <row r="51" spans="1:9" customFormat="1" x14ac:dyDescent="0.25">
      <c r="A51" s="125" t="s">
        <v>71</v>
      </c>
      <c r="B51" s="87">
        <v>2.5999999999999999E-2</v>
      </c>
      <c r="C51" s="127">
        <v>3.4000000000000002E-2</v>
      </c>
      <c r="D51" s="87">
        <v>2.5600000000000001E-2</v>
      </c>
      <c r="E51" s="87">
        <v>4.3999999999999997E-2</v>
      </c>
      <c r="F51" s="87">
        <v>2.3E-2</v>
      </c>
      <c r="G51" s="87">
        <v>2.8000000000000001E-2</v>
      </c>
      <c r="H51" s="69">
        <f t="shared" si="1"/>
        <v>3.0099999999999998E-2</v>
      </c>
      <c r="I51" s="70">
        <f t="shared" si="4"/>
        <v>3.3126557458232245E-2</v>
      </c>
    </row>
    <row r="52" spans="1:9" customFormat="1" x14ac:dyDescent="0.25">
      <c r="A52" s="125" t="s">
        <v>72</v>
      </c>
      <c r="B52" s="89">
        <v>2.9000000000000001E-2</v>
      </c>
      <c r="C52" s="128">
        <v>1.4E-2</v>
      </c>
      <c r="D52" s="89">
        <v>2.64E-2</v>
      </c>
      <c r="E52" s="89">
        <v>3.3000000000000002E-2</v>
      </c>
      <c r="F52" s="89">
        <v>1.9E-2</v>
      </c>
      <c r="G52" s="89">
        <v>2.5000000000000001E-2</v>
      </c>
      <c r="H52" s="76">
        <f t="shared" si="1"/>
        <v>2.4400000000000002E-2</v>
      </c>
      <c r="I52" s="72">
        <f t="shared" si="4"/>
        <v>2.6178376648355664E-2</v>
      </c>
    </row>
    <row r="53" spans="1:9" customFormat="1" x14ac:dyDescent="0.25">
      <c r="A53" s="129" t="s">
        <v>14</v>
      </c>
      <c r="B53" s="120"/>
      <c r="C53" s="121"/>
      <c r="D53" s="122"/>
      <c r="E53" s="122"/>
      <c r="F53" s="122"/>
      <c r="G53" s="122"/>
      <c r="H53" s="67"/>
      <c r="I53" s="77"/>
    </row>
    <row r="54" spans="1:9" customFormat="1" x14ac:dyDescent="0.25">
      <c r="A54" s="125" t="s">
        <v>73</v>
      </c>
      <c r="B54" s="93">
        <v>0</v>
      </c>
      <c r="C54" s="126">
        <v>0</v>
      </c>
      <c r="D54" s="93">
        <v>5.0000000000000001E-4</v>
      </c>
      <c r="E54" s="93">
        <v>0</v>
      </c>
      <c r="F54" s="93">
        <v>0</v>
      </c>
      <c r="G54" s="93">
        <v>0</v>
      </c>
      <c r="H54" s="69">
        <f t="shared" si="1"/>
        <v>8.3333333333333331E-5</v>
      </c>
      <c r="I54" s="70">
        <f t="shared" ref="I54:I61" si="5">B54*VLOOKUP(2016,perCOMB,3,0)+C54*VLOOKUP(2016,perCOMB,4,0)+D54*VLOOKUP(2016,perCOMB,5,0)+E54*VLOOKUP(2016,perCOMB,6,0)+F54*VLOOKUP(2016,perCOMB,7,0)+G54*VLOOKUP(2016,perCOMB,8,0)</f>
        <v>7.1225664741693138E-5</v>
      </c>
    </row>
    <row r="55" spans="1:9" customFormat="1" x14ac:dyDescent="0.25">
      <c r="A55" s="125" t="s">
        <v>74</v>
      </c>
      <c r="B55" s="87">
        <v>0</v>
      </c>
      <c r="C55" s="127">
        <v>1E-3</v>
      </c>
      <c r="D55" s="87">
        <v>1E-4</v>
      </c>
      <c r="E55" s="87">
        <v>0</v>
      </c>
      <c r="F55" s="87">
        <v>0</v>
      </c>
      <c r="G55" s="87">
        <v>0</v>
      </c>
      <c r="H55" s="69">
        <f t="shared" si="1"/>
        <v>1.8333333333333334E-4</v>
      </c>
      <c r="I55" s="70">
        <f t="shared" si="5"/>
        <v>1.4466466924728083E-4</v>
      </c>
    </row>
    <row r="56" spans="1:9" customFormat="1" x14ac:dyDescent="0.25">
      <c r="A56" s="125" t="s">
        <v>75</v>
      </c>
      <c r="B56" s="87">
        <v>0</v>
      </c>
      <c r="C56" s="127">
        <v>1E-3</v>
      </c>
      <c r="D56" s="87">
        <v>4.0000000000000002E-4</v>
      </c>
      <c r="E56" s="87">
        <v>0</v>
      </c>
      <c r="F56" s="87">
        <v>1E-3</v>
      </c>
      <c r="G56" s="87">
        <v>2E-3</v>
      </c>
      <c r="H56" s="69">
        <f t="shared" si="1"/>
        <v>7.3333333333333334E-4</v>
      </c>
      <c r="I56" s="70">
        <f t="shared" si="5"/>
        <v>4.3995854600838673E-4</v>
      </c>
    </row>
    <row r="57" spans="1:9" customFormat="1" x14ac:dyDescent="0.25">
      <c r="A57" s="125" t="s">
        <v>76</v>
      </c>
      <c r="B57" s="87">
        <v>0</v>
      </c>
      <c r="C57" s="127">
        <v>1E-3</v>
      </c>
      <c r="D57" s="87">
        <v>1.6000000000000001E-3</v>
      </c>
      <c r="E57" s="87">
        <v>0</v>
      </c>
      <c r="F57" s="87">
        <v>2E-3</v>
      </c>
      <c r="G57" s="87">
        <v>1E-3</v>
      </c>
      <c r="H57" s="69">
        <f t="shared" si="1"/>
        <v>9.3333333333333332E-4</v>
      </c>
      <c r="I57" s="70">
        <f t="shared" si="5"/>
        <v>7.5846009373064496E-4</v>
      </c>
    </row>
    <row r="58" spans="1:9" customFormat="1" x14ac:dyDescent="0.25">
      <c r="A58" s="125" t="s">
        <v>77</v>
      </c>
      <c r="B58" s="87">
        <v>2.5999999999999999E-2</v>
      </c>
      <c r="C58" s="127">
        <v>2.8000000000000001E-2</v>
      </c>
      <c r="D58" s="87">
        <v>3.3700000000000001E-2</v>
      </c>
      <c r="E58" s="87">
        <v>4.3999999999999997E-2</v>
      </c>
      <c r="F58" s="87">
        <v>2.1000000000000001E-2</v>
      </c>
      <c r="G58" s="87">
        <v>3.5999999999999997E-2</v>
      </c>
      <c r="H58" s="69">
        <f t="shared" si="1"/>
        <v>3.1449999999999999E-2</v>
      </c>
      <c r="I58" s="70">
        <f t="shared" si="5"/>
        <v>3.3412773155717425E-2</v>
      </c>
    </row>
    <row r="59" spans="1:9" customFormat="1" x14ac:dyDescent="0.25">
      <c r="A59" s="125" t="s">
        <v>78</v>
      </c>
      <c r="B59" s="87">
        <v>0</v>
      </c>
      <c r="C59" s="127">
        <v>0</v>
      </c>
      <c r="D59" s="87">
        <v>4.0000000000000002E-4</v>
      </c>
      <c r="E59" s="87">
        <v>3.0000000000000001E-3</v>
      </c>
      <c r="F59" s="87">
        <v>0</v>
      </c>
      <c r="G59" s="87">
        <v>0</v>
      </c>
      <c r="H59" s="69">
        <f t="shared" si="1"/>
        <v>5.6666666666666671E-4</v>
      </c>
      <c r="I59" s="70">
        <f t="shared" si="5"/>
        <v>1.159957375990901E-3</v>
      </c>
    </row>
    <row r="60" spans="1:9" customFormat="1" x14ac:dyDescent="0.25">
      <c r="A60" s="125" t="s">
        <v>79</v>
      </c>
      <c r="B60" s="87">
        <v>0</v>
      </c>
      <c r="C60" s="127">
        <v>2E-3</v>
      </c>
      <c r="D60" s="87">
        <v>1.5E-3</v>
      </c>
      <c r="E60" s="87">
        <v>2E-3</v>
      </c>
      <c r="F60" s="87">
        <v>1E-3</v>
      </c>
      <c r="G60" s="87">
        <v>1E-3</v>
      </c>
      <c r="H60" s="69">
        <f t="shared" si="1"/>
        <v>1.25E-3</v>
      </c>
      <c r="I60" s="70">
        <f t="shared" si="5"/>
        <v>1.4273929323461198E-3</v>
      </c>
    </row>
    <row r="61" spans="1:9" customFormat="1" x14ac:dyDescent="0.25">
      <c r="A61" s="125" t="s">
        <v>80</v>
      </c>
      <c r="B61" s="89">
        <v>1E-3</v>
      </c>
      <c r="C61" s="128">
        <v>1E-3</v>
      </c>
      <c r="D61" s="89">
        <v>1.1999999999999999E-3</v>
      </c>
      <c r="E61" s="89">
        <v>3.0000000000000001E-3</v>
      </c>
      <c r="F61" s="89">
        <v>1E-3</v>
      </c>
      <c r="G61" s="89">
        <v>0</v>
      </c>
      <c r="H61" s="76">
        <f t="shared" si="1"/>
        <v>1.1999999999999999E-3</v>
      </c>
      <c r="I61" s="72">
        <f t="shared" si="5"/>
        <v>1.7288086535037434E-3</v>
      </c>
    </row>
    <row r="62" spans="1:9" customFormat="1" x14ac:dyDescent="0.25">
      <c r="A62" s="129" t="s">
        <v>15</v>
      </c>
      <c r="B62" s="120"/>
      <c r="C62" s="121"/>
      <c r="D62" s="122"/>
      <c r="E62" s="122"/>
      <c r="F62" s="122"/>
      <c r="G62" s="122"/>
      <c r="H62" s="67"/>
      <c r="I62" s="77"/>
    </row>
    <row r="63" spans="1:9" customFormat="1" x14ac:dyDescent="0.25">
      <c r="A63" s="125" t="s">
        <v>81</v>
      </c>
      <c r="B63" s="93">
        <v>1E-3</v>
      </c>
      <c r="C63" s="126">
        <v>1E-3</v>
      </c>
      <c r="D63" s="93">
        <v>4.5999999999999999E-3</v>
      </c>
      <c r="E63" s="93">
        <v>1E-3</v>
      </c>
      <c r="F63" s="93">
        <v>3.0000000000000001E-3</v>
      </c>
      <c r="G63" s="93">
        <v>6.0000000000000001E-3</v>
      </c>
      <c r="H63" s="69">
        <f t="shared" si="1"/>
        <v>2.7666666666666668E-3</v>
      </c>
      <c r="I63" s="70">
        <f>B63*VLOOKUP(2016,perCOMB,3,0)+C63*VLOOKUP(2016,perCOMB,4,0)+D63*VLOOKUP(2016,perCOMB,5,0)+E63*VLOOKUP(2016,perCOMB,6,0)+F63*VLOOKUP(2016,perCOMB,7,0)+G63*VLOOKUP(2016,perCOMB,8,0)</f>
        <v>2.0529412504970024E-3</v>
      </c>
    </row>
    <row r="64" spans="1:9" customFormat="1" x14ac:dyDescent="0.25">
      <c r="A64" s="125" t="s">
        <v>28</v>
      </c>
      <c r="B64" s="87">
        <v>4.0000000000000001E-3</v>
      </c>
      <c r="C64" s="127">
        <v>7.0000000000000001E-3</v>
      </c>
      <c r="D64" s="87">
        <v>4.0000000000000001E-3</v>
      </c>
      <c r="E64" s="87">
        <v>7.0000000000000001E-3</v>
      </c>
      <c r="F64" s="87">
        <v>1.0999999999999999E-2</v>
      </c>
      <c r="G64" s="87">
        <v>1.0999999999999999E-2</v>
      </c>
      <c r="H64" s="69">
        <f t="shared" si="1"/>
        <v>7.3333333333333332E-3</v>
      </c>
      <c r="I64" s="70">
        <f>B64*VLOOKUP(2016,perCOMB,3,0)+C64*VLOOKUP(2016,perCOMB,4,0)+D64*VLOOKUP(2016,perCOMB,5,0)+E64*VLOOKUP(2016,perCOMB,6,0)+F64*VLOOKUP(2016,perCOMB,7,0)+G64*VLOOKUP(2016,perCOMB,8,0)</f>
        <v>7.0171482388345805E-3</v>
      </c>
    </row>
    <row r="65" spans="1:9" customFormat="1" x14ac:dyDescent="0.25">
      <c r="A65" s="125" t="s">
        <v>82</v>
      </c>
      <c r="B65" s="89">
        <v>0</v>
      </c>
      <c r="C65" s="128">
        <v>0</v>
      </c>
      <c r="D65" s="89">
        <v>8.0000000000000004E-4</v>
      </c>
      <c r="E65" s="89">
        <v>4.0000000000000001E-3</v>
      </c>
      <c r="F65" s="89">
        <v>0</v>
      </c>
      <c r="G65" s="89">
        <v>0</v>
      </c>
      <c r="H65" s="76">
        <f t="shared" si="1"/>
        <v>8.0000000000000004E-4</v>
      </c>
      <c r="I65" s="72">
        <f>B65*VLOOKUP(2016,perCOMB,3,0)+C65*VLOOKUP(2016,perCOMB,4,0)+D65*VLOOKUP(2016,perCOMB,5,0)+E65*VLOOKUP(2016,perCOMB,6,0)+F65*VLOOKUP(2016,perCOMB,7,0)+G65*VLOOKUP(2016,perCOMB,8,0)</f>
        <v>1.5845968558501045E-3</v>
      </c>
    </row>
    <row r="66" spans="1:9" customFormat="1" x14ac:dyDescent="0.25">
      <c r="A66" s="129" t="s">
        <v>16</v>
      </c>
      <c r="B66" s="120"/>
      <c r="C66" s="121"/>
      <c r="D66" s="122"/>
      <c r="E66" s="122"/>
      <c r="F66" s="122"/>
      <c r="G66" s="122"/>
      <c r="H66" s="67"/>
      <c r="I66" s="77"/>
    </row>
    <row r="67" spans="1:9" customFormat="1" x14ac:dyDescent="0.25">
      <c r="A67" s="125" t="s">
        <v>83</v>
      </c>
      <c r="B67" s="93">
        <v>8.9999999999999993E-3</v>
      </c>
      <c r="C67" s="126">
        <v>8.9999999999999993E-3</v>
      </c>
      <c r="D67" s="93">
        <v>4.1999999999999997E-3</v>
      </c>
      <c r="E67" s="93">
        <v>6.0000000000000001E-3</v>
      </c>
      <c r="F67" s="93">
        <v>8.9999999999999993E-3</v>
      </c>
      <c r="G67" s="93">
        <v>5.0000000000000001E-3</v>
      </c>
      <c r="H67" s="69">
        <f t="shared" si="1"/>
        <v>7.0333333333333324E-3</v>
      </c>
      <c r="I67" s="70">
        <f t="shared" ref="I67:I72" si="6">B67*VLOOKUP(2016,perCOMB,3,0)+C67*VLOOKUP(2016,perCOMB,4,0)+D67*VLOOKUP(2016,perCOMB,5,0)+E67*VLOOKUP(2016,perCOMB,6,0)+F67*VLOOKUP(2016,perCOMB,7,0)+G67*VLOOKUP(2016,perCOMB,8,0)</f>
        <v>7.0732587401836728E-3</v>
      </c>
    </row>
    <row r="68" spans="1:9" customFormat="1" x14ac:dyDescent="0.25">
      <c r="A68" s="125" t="s">
        <v>29</v>
      </c>
      <c r="B68" s="87">
        <v>5.3999999999999999E-2</v>
      </c>
      <c r="C68" s="127">
        <v>5.5E-2</v>
      </c>
      <c r="D68" s="87">
        <v>8.5300000000000001E-2</v>
      </c>
      <c r="E68" s="87">
        <v>5.0999999999999997E-2</v>
      </c>
      <c r="F68" s="87">
        <v>5.8000000000000003E-2</v>
      </c>
      <c r="G68" s="87">
        <v>5.7000000000000002E-2</v>
      </c>
      <c r="H68" s="69">
        <f>AVERAGE(B68:G68)</f>
        <v>6.0049999999999999E-2</v>
      </c>
      <c r="I68" s="70">
        <f t="shared" si="6"/>
        <v>5.8321405673972586E-2</v>
      </c>
    </row>
    <row r="69" spans="1:9" customFormat="1" x14ac:dyDescent="0.25">
      <c r="A69" s="125" t="s">
        <v>84</v>
      </c>
      <c r="B69" s="87">
        <v>1E-3</v>
      </c>
      <c r="C69" s="127">
        <v>8.9999999999999993E-3</v>
      </c>
      <c r="D69" s="87">
        <v>0</v>
      </c>
      <c r="E69" s="87">
        <v>8.0000000000000002E-3</v>
      </c>
      <c r="F69" s="87">
        <v>2.1000000000000001E-2</v>
      </c>
      <c r="G69" s="87">
        <v>0.01</v>
      </c>
      <c r="H69" s="69">
        <f>AVERAGE(B69:G69)</f>
        <v>8.1666666666666676E-3</v>
      </c>
      <c r="I69" s="70">
        <f t="shared" si="6"/>
        <v>8.4407023914273103E-3</v>
      </c>
    </row>
    <row r="70" spans="1:9" customFormat="1" x14ac:dyDescent="0.25">
      <c r="A70" s="125" t="s">
        <v>31</v>
      </c>
      <c r="B70" s="87">
        <v>1E-3</v>
      </c>
      <c r="C70" s="127">
        <v>0</v>
      </c>
      <c r="D70" s="87">
        <v>2.7000000000000001E-3</v>
      </c>
      <c r="E70" s="87">
        <v>0</v>
      </c>
      <c r="F70" s="87">
        <v>1E-3</v>
      </c>
      <c r="G70" s="87">
        <v>0</v>
      </c>
      <c r="H70" s="69">
        <f>AVERAGE(B70:G70)</f>
        <v>7.8333333333333336E-4</v>
      </c>
      <c r="I70" s="70">
        <f t="shared" si="6"/>
        <v>7.090892672323339E-4</v>
      </c>
    </row>
    <row r="71" spans="1:9" customFormat="1" x14ac:dyDescent="0.25">
      <c r="A71" s="125" t="s">
        <v>85</v>
      </c>
      <c r="B71" s="87">
        <v>0</v>
      </c>
      <c r="C71" s="127">
        <v>0</v>
      </c>
      <c r="D71" s="87">
        <v>0</v>
      </c>
      <c r="E71" s="87">
        <v>0</v>
      </c>
      <c r="F71" s="87">
        <v>4.0000000000000001E-3</v>
      </c>
      <c r="G71" s="87">
        <v>0</v>
      </c>
      <c r="H71" s="69">
        <f>AVERAGE(B71:G71)</f>
        <v>6.6666666666666664E-4</v>
      </c>
      <c r="I71" s="70">
        <f t="shared" si="6"/>
        <v>7.3023784346730599E-4</v>
      </c>
    </row>
    <row r="72" spans="1:9" customFormat="1" x14ac:dyDescent="0.25">
      <c r="A72" s="125" t="s">
        <v>86</v>
      </c>
      <c r="B72" s="87">
        <v>1.4999999999999999E-2</v>
      </c>
      <c r="C72" s="127">
        <v>1.7999999999999999E-2</v>
      </c>
      <c r="D72" s="87">
        <v>8.0000000000000002E-3</v>
      </c>
      <c r="E72" s="87">
        <v>4.0000000000000001E-3</v>
      </c>
      <c r="F72" s="87">
        <v>0.01</v>
      </c>
      <c r="G72" s="87">
        <v>1.7000000000000001E-2</v>
      </c>
      <c r="H72" s="69">
        <f>AVERAGE(B72:G72)</f>
        <v>1.2000000000000002E-2</v>
      </c>
      <c r="I72" s="70">
        <f t="shared" si="6"/>
        <v>9.5070525865039151E-3</v>
      </c>
    </row>
    <row r="73" spans="1:9" customFormat="1" x14ac:dyDescent="0.25">
      <c r="A73" s="129" t="s">
        <v>30</v>
      </c>
      <c r="B73" s="49">
        <f>SUM(B2:B72)</f>
        <v>1.0000000000000002</v>
      </c>
      <c r="C73" s="49">
        <f t="shared" ref="C73:I73" si="7">SUM(C2:C72)</f>
        <v>0.99500000000000044</v>
      </c>
      <c r="D73" s="49">
        <f t="shared" si="7"/>
        <v>1.0000999999999998</v>
      </c>
      <c r="E73" s="49">
        <f t="shared" si="7"/>
        <v>0.99900000000000044</v>
      </c>
      <c r="F73" s="49">
        <f t="shared" si="7"/>
        <v>1.0000000000000004</v>
      </c>
      <c r="G73" s="49">
        <f t="shared" si="7"/>
        <v>1.0000000000000004</v>
      </c>
      <c r="H73" s="49">
        <f t="shared" si="7"/>
        <v>0.99901666666666666</v>
      </c>
      <c r="I73" s="71">
        <f t="shared" si="7"/>
        <v>0.99899448850338801</v>
      </c>
    </row>
  </sheetData>
  <pageMargins left="0.7" right="0.7" top="0.75" bottom="0.75" header="0.3" footer="0.3"/>
  <pageSetup scale="93" fitToHeight="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pageSetUpPr fitToPage="1"/>
  </sheetPr>
  <dimension ref="A1:I28"/>
  <sheetViews>
    <sheetView workbookViewId="0"/>
  </sheetViews>
  <sheetFormatPr defaultColWidth="8.85546875" defaultRowHeight="15" x14ac:dyDescent="0.25"/>
  <cols>
    <col min="1" max="1" width="51.7109375" style="22" customWidth="1"/>
    <col min="2" max="11" width="12.7109375" style="22" customWidth="1"/>
    <col min="12" max="16384" width="8.85546875" style="22"/>
  </cols>
  <sheetData>
    <row r="1" spans="1:9" ht="65.099999999999994" customHeight="1" x14ac:dyDescent="0.25">
      <c r="A1" s="133" t="s">
        <v>210</v>
      </c>
      <c r="B1" s="79" t="s">
        <v>0</v>
      </c>
      <c r="C1" s="60" t="s">
        <v>1</v>
      </c>
      <c r="D1" s="60" t="s">
        <v>2</v>
      </c>
      <c r="E1" s="60" t="s">
        <v>5</v>
      </c>
      <c r="F1" s="60" t="s">
        <v>3</v>
      </c>
      <c r="G1" s="60" t="s">
        <v>4</v>
      </c>
      <c r="H1" s="78" t="s">
        <v>17</v>
      </c>
      <c r="I1" s="61" t="s">
        <v>18</v>
      </c>
    </row>
    <row r="2" spans="1:9" ht="15.75" customHeight="1" x14ac:dyDescent="0.25">
      <c r="A2" s="100" t="s">
        <v>8</v>
      </c>
      <c r="B2" s="55">
        <f>SUM('2019 Detailed Categories'!B3:B10)</f>
        <v>0.223</v>
      </c>
      <c r="C2" s="54">
        <f>SUM('2019 Detailed Categories'!C3:C10)</f>
        <v>0.19399999999999998</v>
      </c>
      <c r="D2" s="54">
        <f>SUM('2019 Detailed Categories'!D3:D10)</f>
        <v>0.17530000000000001</v>
      </c>
      <c r="E2" s="54">
        <f>SUM('2019 Detailed Categories'!E3:E10)</f>
        <v>0.24200000000000002</v>
      </c>
      <c r="F2" s="54">
        <f>SUM('2019 Detailed Categories'!F3:F10)</f>
        <v>0.191</v>
      </c>
      <c r="G2" s="54">
        <f>SUM('2019 Detailed Categories'!G3:G10)</f>
        <v>0.17400000000000002</v>
      </c>
      <c r="H2" s="67">
        <f>AVERAGE(B2:G2)</f>
        <v>0.19988333333333333</v>
      </c>
      <c r="I2" s="46">
        <f t="shared" ref="I2:I10" si="0">B2*VLOOKUP(2019,perCOMB,3,0)+C2*VLOOKUP(2019,perCOMB,4,0)+D2*VLOOKUP(2019,perCOMB,5,0)+E2*VLOOKUP(2019,perCOMB,6,0)+F2*VLOOKUP(2019,perCOMB,7,0)+G2*VLOOKUP(2019,perCOMB,8,0)</f>
        <v>0.21127597800143197</v>
      </c>
    </row>
    <row r="3" spans="1:9" ht="15.75" customHeight="1" x14ac:dyDescent="0.25">
      <c r="A3" s="100" t="s">
        <v>9</v>
      </c>
      <c r="B3" s="55">
        <f>SUM('2019 Detailed Categories'!B12:B24)</f>
        <v>0.151</v>
      </c>
      <c r="C3" s="54">
        <f>SUM('2019 Detailed Categories'!C12:C24)</f>
        <v>0.17799999999999999</v>
      </c>
      <c r="D3" s="54">
        <f>SUM('2019 Detailed Categories'!D12:D24)</f>
        <v>0.17580000000000001</v>
      </c>
      <c r="E3" s="54">
        <f>SUM('2019 Detailed Categories'!E12:E24)</f>
        <v>0.16800000000000001</v>
      </c>
      <c r="F3" s="54">
        <f>SUM('2019 Detailed Categories'!F12:F24)</f>
        <v>0.127</v>
      </c>
      <c r="G3" s="54">
        <f>SUM('2019 Detailed Categories'!G12:G24)</f>
        <v>0.12400000000000001</v>
      </c>
      <c r="H3" s="67">
        <f t="shared" ref="H3:H10" si="1">AVERAGE(B3:G3)</f>
        <v>0.15396666666666667</v>
      </c>
      <c r="I3" s="46">
        <f t="shared" si="0"/>
        <v>0.15881315096390536</v>
      </c>
    </row>
    <row r="4" spans="1:9" ht="15.75" customHeight="1" x14ac:dyDescent="0.25">
      <c r="A4" s="100" t="s">
        <v>10</v>
      </c>
      <c r="B4" s="55">
        <f>SUM('2019 Detailed Categories'!B26:B32)</f>
        <v>3.1E-2</v>
      </c>
      <c r="C4" s="54">
        <f>SUM('2019 Detailed Categories'!C26:C32)</f>
        <v>4.8000000000000001E-2</v>
      </c>
      <c r="D4" s="54">
        <f>SUM('2019 Detailed Categories'!D26:D32)</f>
        <v>3.7099999999999994E-2</v>
      </c>
      <c r="E4" s="54">
        <f>SUM('2019 Detailed Categories'!E26:E32)</f>
        <v>4.1000000000000002E-2</v>
      </c>
      <c r="F4" s="54">
        <f>SUM('2019 Detailed Categories'!F26:F32)</f>
        <v>0.05</v>
      </c>
      <c r="G4" s="54">
        <f>SUM('2019 Detailed Categories'!G26:G32)</f>
        <v>3.6000000000000004E-2</v>
      </c>
      <c r="H4" s="67">
        <f t="shared" si="1"/>
        <v>4.0516666666666666E-2</v>
      </c>
      <c r="I4" s="46">
        <f t="shared" si="0"/>
        <v>4.1559232252110737E-2</v>
      </c>
    </row>
    <row r="5" spans="1:9" ht="15.75" customHeight="1" x14ac:dyDescent="0.25">
      <c r="A5" s="100" t="s">
        <v>11</v>
      </c>
      <c r="B5" s="55">
        <f>SUM('2019 Detailed Categories'!B34:B37)</f>
        <v>1.8000000000000002E-2</v>
      </c>
      <c r="C5" s="54">
        <f>SUM('2019 Detailed Categories'!C34:C37)</f>
        <v>1.0999999999999999E-2</v>
      </c>
      <c r="D5" s="54">
        <f>SUM('2019 Detailed Categories'!D34:D37)</f>
        <v>1.5699999999999999E-2</v>
      </c>
      <c r="E5" s="54">
        <f>SUM('2019 Detailed Categories'!E34:E37)</f>
        <v>4.2999999999999997E-2</v>
      </c>
      <c r="F5" s="54">
        <f>SUM('2019 Detailed Categories'!F34:F37)</f>
        <v>2.6000000000000002E-2</v>
      </c>
      <c r="G5" s="54">
        <f>SUM('2019 Detailed Categories'!G34:G37)</f>
        <v>1.9E-2</v>
      </c>
      <c r="H5" s="67">
        <f t="shared" si="1"/>
        <v>2.2116666666666663E-2</v>
      </c>
      <c r="I5" s="46">
        <f t="shared" si="0"/>
        <v>2.7485476861400612E-2</v>
      </c>
    </row>
    <row r="6" spans="1:9" ht="15.75" customHeight="1" x14ac:dyDescent="0.25">
      <c r="A6" s="100" t="s">
        <v>12</v>
      </c>
      <c r="B6" s="55">
        <f>SUM('2019 Detailed Categories'!B39:B43)</f>
        <v>0.28899999999999998</v>
      </c>
      <c r="C6" s="54">
        <f>SUM('2019 Detailed Categories'!C39:C43)</f>
        <v>0.27800000000000002</v>
      </c>
      <c r="D6" s="54">
        <f>SUM('2019 Detailed Categories'!D39:D43)</f>
        <v>0.33940000000000003</v>
      </c>
      <c r="E6" s="54">
        <f>SUM('2019 Detailed Categories'!E39:E43)</f>
        <v>0.23399999999999999</v>
      </c>
      <c r="F6" s="54">
        <f>SUM('2019 Detailed Categories'!F39:F43)</f>
        <v>0.314</v>
      </c>
      <c r="G6" s="54">
        <f>SUM('2019 Detailed Categories'!G39:G43)</f>
        <v>0.32500000000000001</v>
      </c>
      <c r="H6" s="67">
        <f t="shared" si="1"/>
        <v>0.2965666666666667</v>
      </c>
      <c r="I6" s="46">
        <f t="shared" si="0"/>
        <v>0.28104345130895081</v>
      </c>
    </row>
    <row r="7" spans="1:9" ht="15.75" customHeight="1" x14ac:dyDescent="0.25">
      <c r="A7" s="100" t="s">
        <v>13</v>
      </c>
      <c r="B7" s="55">
        <f>SUM('2019 Detailed Categories'!B45:B52)</f>
        <v>0.13200000000000001</v>
      </c>
      <c r="C7" s="54">
        <f>SUM('2019 Detailed Categories'!C45:C52)</f>
        <v>0.13300000000000001</v>
      </c>
      <c r="D7" s="54">
        <f>SUM('2019 Detailed Categories'!D45:D52)</f>
        <v>0.1343</v>
      </c>
      <c r="E7" s="54">
        <f>SUM('2019 Detailed Categories'!E45:E52)</f>
        <v>0.14899999999999999</v>
      </c>
      <c r="F7" s="54">
        <f>SUM('2019 Detailed Categories'!F45:F52)</f>
        <v>0.14399999999999999</v>
      </c>
      <c r="G7" s="54">
        <f>SUM('2019 Detailed Categories'!G45:G52)</f>
        <v>0.17100000000000001</v>
      </c>
      <c r="H7" s="67">
        <f t="shared" si="1"/>
        <v>0.14388333333333334</v>
      </c>
      <c r="I7" s="46">
        <f t="shared" si="0"/>
        <v>0.14237121682748993</v>
      </c>
    </row>
    <row r="8" spans="1:9" ht="15.75" customHeight="1" x14ac:dyDescent="0.25">
      <c r="A8" s="100" t="s">
        <v>14</v>
      </c>
      <c r="B8" s="55">
        <f>SUM('2019 Detailed Categories'!B54:B61)</f>
        <v>3.8000000000000006E-2</v>
      </c>
      <c r="C8" s="54">
        <f>SUM('2019 Detailed Categories'!C54:C61)</f>
        <v>4.0000000000000008E-2</v>
      </c>
      <c r="D8" s="54">
        <f>SUM('2019 Detailed Categories'!D54:D61)</f>
        <v>4.19E-2</v>
      </c>
      <c r="E8" s="54">
        <f>SUM('2019 Detailed Categories'!E54:E61)</f>
        <v>4.2000000000000003E-2</v>
      </c>
      <c r="F8" s="54">
        <f>SUM('2019 Detailed Categories'!F54:F61)</f>
        <v>2.7000000000000003E-2</v>
      </c>
      <c r="G8" s="54">
        <f>SUM('2019 Detailed Categories'!G54:G61)</f>
        <v>4.5000000000000005E-2</v>
      </c>
      <c r="H8" s="67">
        <f t="shared" si="1"/>
        <v>3.8983333333333335E-2</v>
      </c>
      <c r="I8" s="46">
        <f t="shared" si="0"/>
        <v>3.8439094901187278E-2</v>
      </c>
    </row>
    <row r="9" spans="1:9" ht="15.75" customHeight="1" x14ac:dyDescent="0.25">
      <c r="A9" s="100" t="s">
        <v>15</v>
      </c>
      <c r="B9" s="55">
        <f>SUM('2019 Detailed Categories'!B63:B65)</f>
        <v>9.0000000000000011E-3</v>
      </c>
      <c r="C9" s="54">
        <f>SUM('2019 Detailed Categories'!C63:C65)</f>
        <v>3.0000000000000001E-3</v>
      </c>
      <c r="D9" s="54">
        <f>SUM('2019 Detailed Categories'!D63:D65)</f>
        <v>4.8000000000000004E-3</v>
      </c>
      <c r="E9" s="54">
        <f>SUM('2019 Detailed Categories'!E63:E65)</f>
        <v>7.0000000000000001E-3</v>
      </c>
      <c r="F9" s="54">
        <f>SUM('2019 Detailed Categories'!F63:F65)</f>
        <v>1.6E-2</v>
      </c>
      <c r="G9" s="54">
        <f>SUM('2019 Detailed Categories'!G63:G65)</f>
        <v>7.0000000000000001E-3</v>
      </c>
      <c r="H9" s="67">
        <f t="shared" si="1"/>
        <v>7.8000000000000005E-3</v>
      </c>
      <c r="I9" s="46">
        <f t="shared" si="0"/>
        <v>8.1474750824579306E-3</v>
      </c>
    </row>
    <row r="10" spans="1:9" ht="15.75" customHeight="1" x14ac:dyDescent="0.25">
      <c r="A10" s="100" t="s">
        <v>16</v>
      </c>
      <c r="B10" s="55">
        <f>SUM('2019 Detailed Categories'!B67:B72)</f>
        <v>0.10700000000000001</v>
      </c>
      <c r="C10" s="54">
        <f>SUM('2019 Detailed Categories'!C67:C72)</f>
        <v>0.113</v>
      </c>
      <c r="D10" s="54">
        <f>SUM('2019 Detailed Categories'!D67:D72)</f>
        <v>7.6799999999999993E-2</v>
      </c>
      <c r="E10" s="54">
        <f>SUM('2019 Detailed Categories'!E67:E72)</f>
        <v>7.3000000000000009E-2</v>
      </c>
      <c r="F10" s="54">
        <f>SUM('2019 Detailed Categories'!F67:F72)</f>
        <v>0.105</v>
      </c>
      <c r="G10" s="54">
        <f>SUM('2019 Detailed Categories'!G67:G72)</f>
        <v>9.8000000000000004E-2</v>
      </c>
      <c r="H10" s="67">
        <f t="shared" si="1"/>
        <v>9.5466666666666658E-2</v>
      </c>
      <c r="I10" s="46">
        <f t="shared" si="0"/>
        <v>9.011222052216572E-2</v>
      </c>
    </row>
    <row r="11" spans="1:9" ht="15.75" customHeight="1" x14ac:dyDescent="0.25">
      <c r="A11" s="101" t="s">
        <v>30</v>
      </c>
      <c r="B11" s="80">
        <f>SUM(B2:B10)</f>
        <v>0.998</v>
      </c>
      <c r="C11" s="73">
        <f t="shared" ref="C11:I11" si="2">SUM(C2:C10)</f>
        <v>0.99800000000000011</v>
      </c>
      <c r="D11" s="73">
        <f t="shared" si="2"/>
        <v>1.0011000000000001</v>
      </c>
      <c r="E11" s="73">
        <f t="shared" si="2"/>
        <v>0.99900000000000011</v>
      </c>
      <c r="F11" s="73">
        <f t="shared" si="2"/>
        <v>1</v>
      </c>
      <c r="G11" s="73">
        <f t="shared" si="2"/>
        <v>0.99900000000000022</v>
      </c>
      <c r="H11" s="73">
        <f t="shared" si="2"/>
        <v>0.99918333333333342</v>
      </c>
      <c r="I11" s="73">
        <f t="shared" si="2"/>
        <v>0.99924729672110024</v>
      </c>
    </row>
    <row r="16" spans="1:9" x14ac:dyDescent="0.25">
      <c r="G16" s="10"/>
      <c r="H16" s="10"/>
      <c r="I16" s="10"/>
    </row>
    <row r="17" spans="1:9" x14ac:dyDescent="0.25">
      <c r="G17" s="10"/>
      <c r="H17" s="68"/>
      <c r="I17" s="10"/>
    </row>
    <row r="18" spans="1:9" x14ac:dyDescent="0.25">
      <c r="G18" s="10"/>
      <c r="H18" s="68"/>
      <c r="I18" s="10"/>
    </row>
    <row r="19" spans="1:9" x14ac:dyDescent="0.25">
      <c r="G19" s="10"/>
      <c r="H19" s="68"/>
      <c r="I19" s="10"/>
    </row>
    <row r="20" spans="1:9" x14ac:dyDescent="0.25">
      <c r="G20" s="10"/>
      <c r="H20" s="68"/>
      <c r="I20" s="10"/>
    </row>
    <row r="21" spans="1:9" x14ac:dyDescent="0.25">
      <c r="G21" s="10"/>
      <c r="H21" s="68"/>
      <c r="I21" s="10"/>
    </row>
    <row r="22" spans="1:9" x14ac:dyDescent="0.25">
      <c r="G22" s="10"/>
      <c r="H22" s="68"/>
      <c r="I22" s="10"/>
    </row>
    <row r="23" spans="1:9" x14ac:dyDescent="0.25">
      <c r="G23" s="10"/>
      <c r="H23" s="68"/>
      <c r="I23" s="10"/>
    </row>
    <row r="24" spans="1:9" x14ac:dyDescent="0.25">
      <c r="A24" s="23"/>
      <c r="G24" s="10"/>
      <c r="H24" s="68"/>
      <c r="I24" s="10"/>
    </row>
    <row r="25" spans="1:9" x14ac:dyDescent="0.25">
      <c r="G25" s="10"/>
      <c r="H25" s="68"/>
      <c r="I25" s="10"/>
    </row>
    <row r="26" spans="1:9" x14ac:dyDescent="0.25">
      <c r="G26" s="10"/>
      <c r="H26" s="10"/>
      <c r="I26" s="10"/>
    </row>
    <row r="27" spans="1:9" x14ac:dyDescent="0.25">
      <c r="G27" s="10"/>
      <c r="H27" s="10"/>
      <c r="I27" s="10"/>
    </row>
    <row r="28" spans="1:9" x14ac:dyDescent="0.25">
      <c r="G28" s="10"/>
      <c r="H28" s="10"/>
      <c r="I28" s="10"/>
    </row>
  </sheetData>
  <pageMargins left="0.7" right="0.7" top="0.75" bottom="0.75" header="0.3" footer="0.3"/>
  <pageSetup scale="8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pageSetUpPr fitToPage="1"/>
  </sheetPr>
  <dimension ref="A1:K73"/>
  <sheetViews>
    <sheetView workbookViewId="0"/>
  </sheetViews>
  <sheetFormatPr defaultColWidth="8.85546875" defaultRowHeight="15" x14ac:dyDescent="0.25"/>
  <cols>
    <col min="1" max="1" width="51.7109375" style="22" customWidth="1"/>
    <col min="2" max="2" width="12.7109375" style="10" customWidth="1"/>
    <col min="3" max="3" width="12.7109375" style="20" customWidth="1"/>
    <col min="4" max="7" width="12.7109375" style="10" customWidth="1"/>
    <col min="8" max="8" width="12.7109375" style="21" customWidth="1"/>
    <col min="9" max="9" width="12.7109375" style="24" customWidth="1"/>
    <col min="10" max="11" width="12.7109375" style="10" customWidth="1"/>
    <col min="12" max="16384" width="8.85546875" style="10"/>
  </cols>
  <sheetData>
    <row r="1" spans="1:11" s="22" customFormat="1" ht="65.099999999999994" customHeight="1" x14ac:dyDescent="0.25">
      <c r="A1" s="135" t="s">
        <v>92</v>
      </c>
      <c r="B1" s="130" t="s">
        <v>0</v>
      </c>
      <c r="C1" s="115" t="s">
        <v>1</v>
      </c>
      <c r="D1" s="131" t="s">
        <v>2</v>
      </c>
      <c r="E1" s="131" t="s">
        <v>5</v>
      </c>
      <c r="F1" s="131" t="s">
        <v>3</v>
      </c>
      <c r="G1" s="131" t="s">
        <v>4</v>
      </c>
      <c r="H1" s="117" t="s">
        <v>17</v>
      </c>
      <c r="I1" s="118" t="s">
        <v>18</v>
      </c>
      <c r="J1" s="10"/>
    </row>
    <row r="2" spans="1:11" s="22" customFormat="1" x14ac:dyDescent="0.25">
      <c r="A2" s="119" t="s">
        <v>8</v>
      </c>
      <c r="B2" s="120"/>
      <c r="C2" s="121"/>
      <c r="D2" s="122"/>
      <c r="E2" s="122"/>
      <c r="F2" s="122"/>
      <c r="G2" s="122"/>
      <c r="H2" s="123"/>
      <c r="I2" s="124"/>
    </row>
    <row r="3" spans="1:11" s="22" customFormat="1" x14ac:dyDescent="0.25">
      <c r="A3" s="125" t="s">
        <v>33</v>
      </c>
      <c r="B3" s="44">
        <v>4.8000000000000001E-2</v>
      </c>
      <c r="C3" s="126">
        <v>5.0999999999999997E-2</v>
      </c>
      <c r="D3" s="44">
        <v>4.2599999999999999E-2</v>
      </c>
      <c r="E3" s="44">
        <v>6.7000000000000004E-2</v>
      </c>
      <c r="F3" s="44">
        <v>0.05</v>
      </c>
      <c r="G3" s="44">
        <v>2.5999999999999999E-2</v>
      </c>
      <c r="H3" s="69">
        <f>AVERAGE(B3:G3)</f>
        <v>4.7433333333333334E-2</v>
      </c>
      <c r="I3" s="70">
        <f t="shared" ref="I3:I10" si="0">B3*VLOOKUP(2019,perCOMB,3,0)+C3*VLOOKUP(2019,perCOMB,4,0)+D3*VLOOKUP(2019,perCOMB,5,0)+E3*VLOOKUP(2019,perCOMB,6,0)+F3*VLOOKUP(2019,perCOMB,7,0)+G3*VLOOKUP(2019,perCOMB,8,0)</f>
        <v>5.4140281908366436E-2</v>
      </c>
      <c r="K3" s="74"/>
    </row>
    <row r="4" spans="1:11" s="22" customFormat="1" x14ac:dyDescent="0.25">
      <c r="A4" s="125" t="s">
        <v>34</v>
      </c>
      <c r="B4" s="47">
        <v>1.7999999999999999E-2</v>
      </c>
      <c r="C4" s="127">
        <v>1E-3</v>
      </c>
      <c r="D4" s="47">
        <v>5.5999999999999999E-3</v>
      </c>
      <c r="E4" s="47">
        <v>2E-3</v>
      </c>
      <c r="F4" s="47">
        <v>1E-3</v>
      </c>
      <c r="G4" s="47">
        <v>4.0000000000000001E-3</v>
      </c>
      <c r="H4" s="69">
        <f t="shared" ref="H4:H67" si="1">AVERAGE(B4:G4)</f>
        <v>5.2666666666666669E-3</v>
      </c>
      <c r="I4" s="70">
        <f t="shared" si="0"/>
        <v>4.3703647232863326E-3</v>
      </c>
      <c r="K4" s="74"/>
    </row>
    <row r="5" spans="1:11" s="22" customFormat="1" x14ac:dyDescent="0.25">
      <c r="A5" s="125" t="s">
        <v>35</v>
      </c>
      <c r="B5" s="47">
        <v>8.9999999999999993E-3</v>
      </c>
      <c r="C5" s="127">
        <v>6.0000000000000001E-3</v>
      </c>
      <c r="D5" s="47">
        <v>8.3000000000000001E-3</v>
      </c>
      <c r="E5" s="47">
        <v>3.0000000000000001E-3</v>
      </c>
      <c r="F5" s="47">
        <v>5.0000000000000001E-3</v>
      </c>
      <c r="G5" s="47">
        <v>4.0000000000000001E-3</v>
      </c>
      <c r="H5" s="69">
        <f t="shared" si="1"/>
        <v>5.8833333333333333E-3</v>
      </c>
      <c r="I5" s="70">
        <f t="shared" si="0"/>
        <v>5.3728960132599958E-3</v>
      </c>
      <c r="K5" s="74"/>
    </row>
    <row r="6" spans="1:11" s="22" customFormat="1" x14ac:dyDescent="0.25">
      <c r="A6" s="125" t="s">
        <v>36</v>
      </c>
      <c r="B6" s="47">
        <v>1.0999999999999999E-2</v>
      </c>
      <c r="C6" s="127">
        <v>4.0000000000000001E-3</v>
      </c>
      <c r="D6" s="47">
        <v>4.1000000000000003E-3</v>
      </c>
      <c r="E6" s="47">
        <v>7.0000000000000001E-3</v>
      </c>
      <c r="F6" s="47">
        <v>4.0000000000000001E-3</v>
      </c>
      <c r="G6" s="47">
        <v>8.0000000000000002E-3</v>
      </c>
      <c r="H6" s="69">
        <f t="shared" si="1"/>
        <v>6.3499999999999989E-3</v>
      </c>
      <c r="I6" s="70">
        <f t="shared" si="0"/>
        <v>6.1652504966159382E-3</v>
      </c>
      <c r="K6" s="74"/>
    </row>
    <row r="7" spans="1:11" s="22" customFormat="1" x14ac:dyDescent="0.25">
      <c r="A7" s="125" t="s">
        <v>37</v>
      </c>
      <c r="B7" s="47">
        <v>5.0000000000000001E-3</v>
      </c>
      <c r="C7" s="127">
        <v>5.0000000000000001E-3</v>
      </c>
      <c r="D7" s="47">
        <v>6.6E-3</v>
      </c>
      <c r="E7" s="47">
        <v>1.0999999999999999E-2</v>
      </c>
      <c r="F7" s="47">
        <v>4.0000000000000001E-3</v>
      </c>
      <c r="G7" s="47">
        <v>7.0000000000000001E-3</v>
      </c>
      <c r="H7" s="69">
        <f t="shared" si="1"/>
        <v>6.4333333333333334E-3</v>
      </c>
      <c r="I7" s="70">
        <f t="shared" si="0"/>
        <v>7.3140644569787451E-3</v>
      </c>
      <c r="K7" s="74"/>
    </row>
    <row r="8" spans="1:11" s="22" customFormat="1" x14ac:dyDescent="0.25">
      <c r="A8" s="125" t="s">
        <v>38</v>
      </c>
      <c r="B8" s="47">
        <v>2.7E-2</v>
      </c>
      <c r="C8" s="127">
        <v>3.5999999999999997E-2</v>
      </c>
      <c r="D8" s="47">
        <v>2.1499999999999998E-2</v>
      </c>
      <c r="E8" s="47">
        <v>2.9000000000000001E-2</v>
      </c>
      <c r="F8" s="47">
        <v>3.4000000000000002E-2</v>
      </c>
      <c r="G8" s="47">
        <v>3.5000000000000003E-2</v>
      </c>
      <c r="H8" s="69">
        <f t="shared" si="1"/>
        <v>3.0416666666666665E-2</v>
      </c>
      <c r="I8" s="70">
        <f t="shared" si="0"/>
        <v>2.968439514947856E-2</v>
      </c>
      <c r="K8" s="74"/>
    </row>
    <row r="9" spans="1:11" s="22" customFormat="1" x14ac:dyDescent="0.25">
      <c r="A9" s="125" t="s">
        <v>39</v>
      </c>
      <c r="B9" s="47">
        <v>9.2999999999999999E-2</v>
      </c>
      <c r="C9" s="127">
        <v>7.2999999999999995E-2</v>
      </c>
      <c r="D9" s="47">
        <v>7.3499999999999996E-2</v>
      </c>
      <c r="E9" s="47">
        <v>9.9000000000000005E-2</v>
      </c>
      <c r="F9" s="47">
        <v>8.3000000000000004E-2</v>
      </c>
      <c r="G9" s="47">
        <v>7.6999999999999999E-2</v>
      </c>
      <c r="H9" s="69">
        <f t="shared" si="1"/>
        <v>8.3083333333333342E-2</v>
      </c>
      <c r="I9" s="70">
        <f t="shared" si="0"/>
        <v>8.7254247008793945E-2</v>
      </c>
      <c r="K9" s="74"/>
    </row>
    <row r="10" spans="1:11" s="22" customFormat="1" x14ac:dyDescent="0.25">
      <c r="A10" s="125" t="s">
        <v>40</v>
      </c>
      <c r="B10" s="50">
        <v>1.2E-2</v>
      </c>
      <c r="C10" s="128">
        <v>1.7999999999999999E-2</v>
      </c>
      <c r="D10" s="50">
        <v>1.3100000000000001E-2</v>
      </c>
      <c r="E10" s="50">
        <v>2.4E-2</v>
      </c>
      <c r="F10" s="50">
        <v>0.01</v>
      </c>
      <c r="G10" s="50">
        <v>1.2999999999999999E-2</v>
      </c>
      <c r="H10" s="76">
        <f t="shared" si="1"/>
        <v>1.5016666666666664E-2</v>
      </c>
      <c r="I10" s="72">
        <f t="shared" si="0"/>
        <v>1.6974478244651991E-2</v>
      </c>
      <c r="K10" s="74"/>
    </row>
    <row r="11" spans="1:11" s="22" customFormat="1" x14ac:dyDescent="0.25">
      <c r="A11" s="129" t="s">
        <v>22</v>
      </c>
      <c r="B11" s="120"/>
      <c r="C11" s="121"/>
      <c r="D11" s="122"/>
      <c r="E11" s="122"/>
      <c r="F11" s="122"/>
      <c r="G11" s="122"/>
      <c r="H11" s="67"/>
      <c r="I11" s="77"/>
      <c r="K11" s="74"/>
    </row>
    <row r="12" spans="1:11" s="22" customFormat="1" x14ac:dyDescent="0.25">
      <c r="A12" s="125" t="s">
        <v>41</v>
      </c>
      <c r="B12" s="44">
        <v>8.0000000000000002E-3</v>
      </c>
      <c r="C12" s="126">
        <v>6.0000000000000001E-3</v>
      </c>
      <c r="D12" s="44">
        <v>5.7000000000000002E-3</v>
      </c>
      <c r="E12" s="44">
        <v>0.01</v>
      </c>
      <c r="F12" s="44">
        <v>7.0000000000000001E-3</v>
      </c>
      <c r="G12" s="44">
        <v>7.0000000000000001E-3</v>
      </c>
      <c r="H12" s="69">
        <f t="shared" si="1"/>
        <v>7.2833333333333335E-3</v>
      </c>
      <c r="I12" s="70">
        <f t="shared" ref="I12:I24" si="2">B12*VLOOKUP(2019,perCOMB,3,0)+C12*VLOOKUP(2019,perCOMB,4,0)+D12*VLOOKUP(2019,perCOMB,5,0)+E12*VLOOKUP(2019,perCOMB,6,0)+F12*VLOOKUP(2019,perCOMB,7,0)+G12*VLOOKUP(2019,perCOMB,8,0)</f>
        <v>7.9069167907233409E-3</v>
      </c>
      <c r="K12" s="74"/>
    </row>
    <row r="13" spans="1:11" s="22" customFormat="1" x14ac:dyDescent="0.25">
      <c r="A13" s="125" t="s">
        <v>42</v>
      </c>
      <c r="B13" s="47">
        <v>4.0000000000000001E-3</v>
      </c>
      <c r="C13" s="127">
        <v>3.0000000000000001E-3</v>
      </c>
      <c r="D13" s="47">
        <v>2.5999999999999999E-3</v>
      </c>
      <c r="E13" s="47">
        <v>4.0000000000000001E-3</v>
      </c>
      <c r="F13" s="47">
        <v>4.0000000000000001E-3</v>
      </c>
      <c r="G13" s="47">
        <v>2E-3</v>
      </c>
      <c r="H13" s="69">
        <f t="shared" si="1"/>
        <v>3.2666666666666664E-3</v>
      </c>
      <c r="I13" s="70">
        <f t="shared" si="2"/>
        <v>3.593019151325566E-3</v>
      </c>
      <c r="K13" s="74"/>
    </row>
    <row r="14" spans="1:11" s="22" customFormat="1" x14ac:dyDescent="0.25">
      <c r="A14" s="125" t="s">
        <v>43</v>
      </c>
      <c r="B14" s="47">
        <v>1E-3</v>
      </c>
      <c r="C14" s="127">
        <v>1E-3</v>
      </c>
      <c r="D14" s="47">
        <v>1.1000000000000001E-3</v>
      </c>
      <c r="E14" s="47">
        <v>1E-3</v>
      </c>
      <c r="F14" s="47">
        <v>1E-3</v>
      </c>
      <c r="G14" s="47">
        <v>1E-3</v>
      </c>
      <c r="H14" s="69">
        <f t="shared" si="1"/>
        <v>1.0166666666666668E-3</v>
      </c>
      <c r="I14" s="70">
        <f t="shared" si="2"/>
        <v>1.0149171617256411E-3</v>
      </c>
      <c r="K14" s="74"/>
    </row>
    <row r="15" spans="1:11" s="22" customFormat="1" x14ac:dyDescent="0.25">
      <c r="A15" s="125" t="s">
        <v>44</v>
      </c>
      <c r="B15" s="47">
        <v>5.0000000000000001E-3</v>
      </c>
      <c r="C15" s="127">
        <v>8.0000000000000002E-3</v>
      </c>
      <c r="D15" s="47">
        <v>4.7999999999999996E-3</v>
      </c>
      <c r="E15" s="47">
        <v>4.0000000000000001E-3</v>
      </c>
      <c r="F15" s="47">
        <v>5.0000000000000001E-3</v>
      </c>
      <c r="G15" s="47">
        <v>5.0000000000000001E-3</v>
      </c>
      <c r="H15" s="69">
        <f t="shared" si="1"/>
        <v>5.3E-3</v>
      </c>
      <c r="I15" s="70">
        <f t="shared" si="2"/>
        <v>4.986799057547394E-3</v>
      </c>
      <c r="K15" s="74"/>
    </row>
    <row r="16" spans="1:11" s="22" customFormat="1" x14ac:dyDescent="0.25">
      <c r="A16" s="125" t="s">
        <v>45</v>
      </c>
      <c r="B16" s="47">
        <v>4.0000000000000001E-3</v>
      </c>
      <c r="C16" s="127">
        <v>7.0000000000000001E-3</v>
      </c>
      <c r="D16" s="47">
        <v>4.4000000000000003E-3</v>
      </c>
      <c r="E16" s="47">
        <v>2E-3</v>
      </c>
      <c r="F16" s="47">
        <v>4.0000000000000001E-3</v>
      </c>
      <c r="G16" s="47">
        <v>3.0000000000000001E-3</v>
      </c>
      <c r="H16" s="69">
        <f t="shared" si="1"/>
        <v>4.0666666666666663E-3</v>
      </c>
      <c r="I16" s="70">
        <f t="shared" si="2"/>
        <v>3.674924915406805E-3</v>
      </c>
      <c r="K16" s="74"/>
    </row>
    <row r="17" spans="1:11" s="22" customFormat="1" x14ac:dyDescent="0.25">
      <c r="A17" s="125" t="s">
        <v>46</v>
      </c>
      <c r="B17" s="47">
        <v>8.0000000000000002E-3</v>
      </c>
      <c r="C17" s="127">
        <v>8.0000000000000002E-3</v>
      </c>
      <c r="D17" s="47">
        <v>7.1000000000000004E-3</v>
      </c>
      <c r="E17" s="47">
        <v>1.2E-2</v>
      </c>
      <c r="F17" s="47">
        <v>6.0000000000000001E-3</v>
      </c>
      <c r="G17" s="47">
        <v>8.9999999999999993E-3</v>
      </c>
      <c r="H17" s="69">
        <f t="shared" si="1"/>
        <v>8.3500000000000015E-3</v>
      </c>
      <c r="I17" s="70">
        <f t="shared" si="2"/>
        <v>8.981919643303974E-3</v>
      </c>
      <c r="K17" s="74"/>
    </row>
    <row r="18" spans="1:11" s="22" customFormat="1" x14ac:dyDescent="0.25">
      <c r="A18" s="125" t="s">
        <v>47</v>
      </c>
      <c r="B18" s="47">
        <v>5.0000000000000001E-3</v>
      </c>
      <c r="C18" s="127">
        <v>2E-3</v>
      </c>
      <c r="D18" s="47">
        <v>3.8999999999999998E-3</v>
      </c>
      <c r="E18" s="47">
        <v>5.0000000000000001E-3</v>
      </c>
      <c r="F18" s="47">
        <v>4.0000000000000001E-3</v>
      </c>
      <c r="G18" s="47">
        <v>5.0000000000000001E-3</v>
      </c>
      <c r="H18" s="69">
        <f t="shared" si="1"/>
        <v>4.15E-3</v>
      </c>
      <c r="I18" s="70">
        <f t="shared" si="2"/>
        <v>4.2614391819799646E-3</v>
      </c>
      <c r="K18" s="74"/>
    </row>
    <row r="19" spans="1:11" s="22" customFormat="1" x14ac:dyDescent="0.25">
      <c r="A19" s="125" t="s">
        <v>21</v>
      </c>
      <c r="B19" s="47">
        <v>0</v>
      </c>
      <c r="C19" s="127">
        <v>0</v>
      </c>
      <c r="D19" s="47">
        <v>5.7999999999999996E-3</v>
      </c>
      <c r="E19" s="47">
        <v>1E-3</v>
      </c>
      <c r="F19" s="47">
        <v>1E-3</v>
      </c>
      <c r="G19" s="47">
        <v>2E-3</v>
      </c>
      <c r="H19" s="69">
        <f t="shared" si="1"/>
        <v>1.6333333333333332E-3</v>
      </c>
      <c r="I19" s="70">
        <f t="shared" si="2"/>
        <v>1.4935985421477963E-3</v>
      </c>
      <c r="K19" s="74"/>
    </row>
    <row r="20" spans="1:11" s="22" customFormat="1" x14ac:dyDescent="0.25">
      <c r="A20" s="125" t="s">
        <v>48</v>
      </c>
      <c r="B20" s="47">
        <v>5.0000000000000001E-3</v>
      </c>
      <c r="C20" s="127">
        <v>6.0000000000000001E-3</v>
      </c>
      <c r="D20" s="47">
        <v>1.9E-3</v>
      </c>
      <c r="E20" s="47">
        <v>1.4999999999999999E-2</v>
      </c>
      <c r="F20" s="47">
        <v>0.01</v>
      </c>
      <c r="G20" s="47">
        <v>8.9999999999999993E-3</v>
      </c>
      <c r="H20" s="69">
        <f t="shared" si="1"/>
        <v>7.8166666666666679E-3</v>
      </c>
      <c r="I20" s="70">
        <f t="shared" si="2"/>
        <v>9.4259406676573398E-3</v>
      </c>
      <c r="K20" s="74"/>
    </row>
    <row r="21" spans="1:11" s="22" customFormat="1" x14ac:dyDescent="0.25">
      <c r="A21" s="125" t="s">
        <v>49</v>
      </c>
      <c r="B21" s="47">
        <v>8.9999999999999993E-3</v>
      </c>
      <c r="C21" s="127">
        <v>1.0999999999999999E-2</v>
      </c>
      <c r="D21" s="47">
        <v>1.34E-2</v>
      </c>
      <c r="E21" s="47">
        <v>8.0000000000000002E-3</v>
      </c>
      <c r="F21" s="47">
        <v>1E-3</v>
      </c>
      <c r="G21" s="47">
        <v>1.4999999999999999E-2</v>
      </c>
      <c r="H21" s="69">
        <f t="shared" si="1"/>
        <v>9.566666666666666E-3</v>
      </c>
      <c r="I21" s="70">
        <f t="shared" si="2"/>
        <v>8.2231555480524708E-3</v>
      </c>
      <c r="K21" s="74"/>
    </row>
    <row r="22" spans="1:11" s="22" customFormat="1" x14ac:dyDescent="0.25">
      <c r="A22" s="125" t="s">
        <v>50</v>
      </c>
      <c r="B22" s="47">
        <v>5.0000000000000001E-3</v>
      </c>
      <c r="C22" s="127">
        <v>5.0000000000000001E-3</v>
      </c>
      <c r="D22" s="47">
        <v>7.9000000000000008E-3</v>
      </c>
      <c r="E22" s="47">
        <v>5.0000000000000001E-3</v>
      </c>
      <c r="F22" s="47">
        <v>5.0000000000000001E-3</v>
      </c>
      <c r="G22" s="47">
        <v>7.0000000000000001E-3</v>
      </c>
      <c r="H22" s="69">
        <f t="shared" si="1"/>
        <v>5.816666666666667E-3</v>
      </c>
      <c r="I22" s="70">
        <f t="shared" si="2"/>
        <v>5.5031621940648968E-3</v>
      </c>
      <c r="K22" s="74"/>
    </row>
    <row r="23" spans="1:11" s="22" customFormat="1" x14ac:dyDescent="0.25">
      <c r="A23" s="125" t="s">
        <v>51</v>
      </c>
      <c r="B23" s="47">
        <v>7.5999999999999998E-2</v>
      </c>
      <c r="C23" s="127">
        <v>5.7000000000000002E-2</v>
      </c>
      <c r="D23" s="47">
        <v>8.8900000000000007E-2</v>
      </c>
      <c r="E23" s="47">
        <v>0.06</v>
      </c>
      <c r="F23" s="47">
        <v>5.8999999999999997E-2</v>
      </c>
      <c r="G23" s="47">
        <v>3.9E-2</v>
      </c>
      <c r="H23" s="69">
        <f t="shared" si="1"/>
        <v>6.3316666666666674E-2</v>
      </c>
      <c r="I23" s="70">
        <f t="shared" si="2"/>
        <v>6.5077762682640233E-2</v>
      </c>
      <c r="K23" s="74"/>
    </row>
    <row r="24" spans="1:11" s="22" customFormat="1" x14ac:dyDescent="0.25">
      <c r="A24" s="125" t="s">
        <v>52</v>
      </c>
      <c r="B24" s="50">
        <v>2.1000000000000001E-2</v>
      </c>
      <c r="C24" s="128">
        <v>6.4000000000000001E-2</v>
      </c>
      <c r="D24" s="50">
        <v>2.8299999999999999E-2</v>
      </c>
      <c r="E24" s="50">
        <v>4.1000000000000002E-2</v>
      </c>
      <c r="F24" s="50">
        <v>0.02</v>
      </c>
      <c r="G24" s="50">
        <v>0.02</v>
      </c>
      <c r="H24" s="76">
        <f t="shared" si="1"/>
        <v>3.2383333333333333E-2</v>
      </c>
      <c r="I24" s="72">
        <f t="shared" si="2"/>
        <v>3.4669595427329919E-2</v>
      </c>
      <c r="K24" s="74"/>
    </row>
    <row r="25" spans="1:11" s="22" customFormat="1" x14ac:dyDescent="0.25">
      <c r="A25" s="129" t="s">
        <v>23</v>
      </c>
      <c r="B25" s="120"/>
      <c r="C25" s="121"/>
      <c r="D25" s="122"/>
      <c r="E25" s="122"/>
      <c r="F25" s="122"/>
      <c r="G25" s="122"/>
      <c r="H25" s="67"/>
      <c r="I25" s="77"/>
      <c r="K25" s="74"/>
    </row>
    <row r="26" spans="1:11" s="22" customFormat="1" x14ac:dyDescent="0.25">
      <c r="A26" s="125" t="s">
        <v>53</v>
      </c>
      <c r="B26" s="44">
        <v>1E-3</v>
      </c>
      <c r="C26" s="126">
        <v>0</v>
      </c>
      <c r="D26" s="44">
        <v>1.1000000000000001E-3</v>
      </c>
      <c r="E26" s="44">
        <v>0</v>
      </c>
      <c r="F26" s="44">
        <v>1E-3</v>
      </c>
      <c r="G26" s="44">
        <v>0</v>
      </c>
      <c r="H26" s="69">
        <f t="shared" si="1"/>
        <v>5.1666666666666668E-4</v>
      </c>
      <c r="I26" s="70">
        <f t="shared" ref="I26:I32" si="3">B26*VLOOKUP(2019,perCOMB,3,0)+C26*VLOOKUP(2019,perCOMB,4,0)+D26*VLOOKUP(2019,perCOMB,5,0)+E26*VLOOKUP(2019,perCOMB,6,0)+F26*VLOOKUP(2019,perCOMB,7,0)+G26*VLOOKUP(2019,perCOMB,8,0)</f>
        <v>4.8596396873705082E-4</v>
      </c>
      <c r="K26" s="74"/>
    </row>
    <row r="27" spans="1:11" s="22" customFormat="1" x14ac:dyDescent="0.25">
      <c r="A27" s="125" t="s">
        <v>54</v>
      </c>
      <c r="B27" s="47">
        <v>2E-3</v>
      </c>
      <c r="C27" s="127">
        <v>2E-3</v>
      </c>
      <c r="D27" s="47">
        <v>1.5E-3</v>
      </c>
      <c r="E27" s="47">
        <v>3.0000000000000001E-3</v>
      </c>
      <c r="F27" s="47">
        <v>3.0000000000000001E-3</v>
      </c>
      <c r="G27" s="47">
        <v>2E-3</v>
      </c>
      <c r="H27" s="69">
        <f t="shared" si="1"/>
        <v>2.2499999999999998E-3</v>
      </c>
      <c r="I27" s="70">
        <f t="shared" si="3"/>
        <v>2.4832528494111005E-3</v>
      </c>
      <c r="K27" s="74"/>
    </row>
    <row r="28" spans="1:11" s="22" customFormat="1" x14ac:dyDescent="0.25">
      <c r="A28" s="125" t="s">
        <v>55</v>
      </c>
      <c r="B28" s="47">
        <v>4.0000000000000001E-3</v>
      </c>
      <c r="C28" s="127">
        <v>6.0000000000000001E-3</v>
      </c>
      <c r="D28" s="47">
        <v>7.1000000000000004E-3</v>
      </c>
      <c r="E28" s="47">
        <v>6.0000000000000001E-3</v>
      </c>
      <c r="F28" s="47">
        <v>5.0000000000000001E-3</v>
      </c>
      <c r="G28" s="47">
        <v>8.0000000000000002E-3</v>
      </c>
      <c r="H28" s="69">
        <f t="shared" si="1"/>
        <v>6.0166666666666676E-3</v>
      </c>
      <c r="I28" s="70">
        <f t="shared" si="3"/>
        <v>5.7826467010488828E-3</v>
      </c>
      <c r="K28" s="74"/>
    </row>
    <row r="29" spans="1:11" s="22" customFormat="1" x14ac:dyDescent="0.25">
      <c r="A29" s="125" t="s">
        <v>24</v>
      </c>
      <c r="B29" s="47">
        <v>2E-3</v>
      </c>
      <c r="C29" s="127">
        <v>3.0000000000000001E-3</v>
      </c>
      <c r="D29" s="47">
        <v>2.0999999999999999E-3</v>
      </c>
      <c r="E29" s="47">
        <v>4.0000000000000001E-3</v>
      </c>
      <c r="F29" s="47">
        <v>2E-3</v>
      </c>
      <c r="G29" s="47">
        <v>4.0000000000000001E-3</v>
      </c>
      <c r="H29" s="69">
        <f t="shared" si="1"/>
        <v>2.8500000000000001E-3</v>
      </c>
      <c r="I29" s="70">
        <f t="shared" si="3"/>
        <v>2.9452474672086683E-3</v>
      </c>
      <c r="K29" s="74"/>
    </row>
    <row r="30" spans="1:11" s="22" customFormat="1" x14ac:dyDescent="0.25">
      <c r="A30" s="125" t="s">
        <v>56</v>
      </c>
      <c r="B30" s="47">
        <v>1.4999999999999999E-2</v>
      </c>
      <c r="C30" s="127">
        <v>1.4E-2</v>
      </c>
      <c r="D30" s="47">
        <v>2.1999999999999999E-2</v>
      </c>
      <c r="E30" s="47">
        <v>0.02</v>
      </c>
      <c r="F30" s="47">
        <v>3.4000000000000002E-2</v>
      </c>
      <c r="G30" s="47">
        <v>1.2E-2</v>
      </c>
      <c r="H30" s="69">
        <f t="shared" si="1"/>
        <v>1.95E-2</v>
      </c>
      <c r="I30" s="70">
        <f t="shared" si="3"/>
        <v>2.1284384940242609E-2</v>
      </c>
      <c r="K30" s="74"/>
    </row>
    <row r="31" spans="1:11" s="22" customFormat="1" x14ac:dyDescent="0.25">
      <c r="A31" s="125" t="s">
        <v>25</v>
      </c>
      <c r="B31" s="47">
        <v>0</v>
      </c>
      <c r="C31" s="127">
        <v>0</v>
      </c>
      <c r="D31" s="47">
        <v>0</v>
      </c>
      <c r="E31" s="47">
        <v>0</v>
      </c>
      <c r="F31" s="47">
        <v>0</v>
      </c>
      <c r="G31" s="47">
        <v>3.0000000000000001E-3</v>
      </c>
      <c r="H31" s="69">
        <f t="shared" si="1"/>
        <v>5.0000000000000001E-4</v>
      </c>
      <c r="I31" s="70">
        <f t="shared" si="3"/>
        <v>1.0584675603195692E-4</v>
      </c>
      <c r="K31" s="74"/>
    </row>
    <row r="32" spans="1:11" s="22" customFormat="1" x14ac:dyDescent="0.25">
      <c r="A32" s="125" t="s">
        <v>57</v>
      </c>
      <c r="B32" s="50">
        <v>7.0000000000000001E-3</v>
      </c>
      <c r="C32" s="128">
        <v>2.3E-2</v>
      </c>
      <c r="D32" s="50">
        <v>3.3E-3</v>
      </c>
      <c r="E32" s="50">
        <v>8.0000000000000002E-3</v>
      </c>
      <c r="F32" s="50">
        <v>5.0000000000000001E-3</v>
      </c>
      <c r="G32" s="50">
        <v>7.0000000000000001E-3</v>
      </c>
      <c r="H32" s="76">
        <f t="shared" si="1"/>
        <v>8.8833333333333316E-3</v>
      </c>
      <c r="I32" s="72">
        <f t="shared" si="3"/>
        <v>8.4718895694304765E-3</v>
      </c>
      <c r="K32" s="74"/>
    </row>
    <row r="33" spans="1:11" s="22" customFormat="1" x14ac:dyDescent="0.25">
      <c r="A33" s="129" t="s">
        <v>11</v>
      </c>
      <c r="B33" s="120"/>
      <c r="C33" s="121"/>
      <c r="D33" s="122"/>
      <c r="E33" s="122"/>
      <c r="F33" s="122"/>
      <c r="G33" s="122"/>
      <c r="H33" s="67"/>
      <c r="I33" s="77"/>
      <c r="K33" s="74"/>
    </row>
    <row r="34" spans="1:11" s="22" customFormat="1" x14ac:dyDescent="0.25">
      <c r="A34" s="125" t="s">
        <v>58</v>
      </c>
      <c r="B34" s="44">
        <v>8.0000000000000002E-3</v>
      </c>
      <c r="C34" s="126">
        <v>5.0000000000000001E-3</v>
      </c>
      <c r="D34" s="44">
        <v>3.5999999999999999E-3</v>
      </c>
      <c r="E34" s="44">
        <v>2.1999999999999999E-2</v>
      </c>
      <c r="F34" s="44">
        <v>1.0999999999999999E-2</v>
      </c>
      <c r="G34" s="44">
        <v>7.0000000000000001E-3</v>
      </c>
      <c r="H34" s="69">
        <f t="shared" si="1"/>
        <v>9.4333333333333318E-3</v>
      </c>
      <c r="I34" s="70">
        <f>B34*VLOOKUP(2019,perCOMB,3,0)+C34*VLOOKUP(2019,perCOMB,4,0)+D34*VLOOKUP(2019,perCOMB,5,0)+E34*VLOOKUP(2019,perCOMB,6,0)+F34*VLOOKUP(2019,perCOMB,7,0)+G34*VLOOKUP(2019,perCOMB,8,0)</f>
        <v>1.262619383001822E-2</v>
      </c>
      <c r="K34" s="74"/>
    </row>
    <row r="35" spans="1:11" s="22" customFormat="1" x14ac:dyDescent="0.25">
      <c r="A35" s="125" t="s">
        <v>59</v>
      </c>
      <c r="B35" s="47">
        <v>2E-3</v>
      </c>
      <c r="C35" s="127">
        <v>2E-3</v>
      </c>
      <c r="D35" s="47">
        <v>4.0000000000000001E-3</v>
      </c>
      <c r="E35" s="47">
        <v>8.0000000000000002E-3</v>
      </c>
      <c r="F35" s="47">
        <v>5.0000000000000001E-3</v>
      </c>
      <c r="G35" s="47">
        <v>3.0000000000000001E-3</v>
      </c>
      <c r="H35" s="69">
        <f t="shared" si="1"/>
        <v>4.0000000000000001E-3</v>
      </c>
      <c r="I35" s="70">
        <f>B35*VLOOKUP(2019,perCOMB,3,0)+C35*VLOOKUP(2019,perCOMB,4,0)+D35*VLOOKUP(2019,perCOMB,5,0)+E35*VLOOKUP(2019,perCOMB,6,0)+F35*VLOOKUP(2019,perCOMB,7,0)+G35*VLOOKUP(2019,perCOMB,8,0)</f>
        <v>5.1054260420927465E-3</v>
      </c>
      <c r="K35" s="74"/>
    </row>
    <row r="36" spans="1:11" s="22" customFormat="1" x14ac:dyDescent="0.25">
      <c r="A36" s="125" t="s">
        <v>60</v>
      </c>
      <c r="B36" s="47">
        <v>2E-3</v>
      </c>
      <c r="C36" s="127">
        <v>1E-3</v>
      </c>
      <c r="D36" s="47">
        <v>3.5999999999999999E-3</v>
      </c>
      <c r="E36" s="47">
        <v>7.0000000000000001E-3</v>
      </c>
      <c r="F36" s="47">
        <v>4.0000000000000001E-3</v>
      </c>
      <c r="G36" s="47">
        <v>4.0000000000000001E-3</v>
      </c>
      <c r="H36" s="69">
        <f t="shared" si="1"/>
        <v>3.6000000000000003E-3</v>
      </c>
      <c r="I36" s="70">
        <f>B36*VLOOKUP(2019,perCOMB,3,0)+C36*VLOOKUP(2019,perCOMB,4,0)+D36*VLOOKUP(2019,perCOMB,5,0)+E36*VLOOKUP(2019,perCOMB,6,0)+F36*VLOOKUP(2019,perCOMB,7,0)+G36*VLOOKUP(2019,perCOMB,8,0)</f>
        <v>4.3956249086673747E-3</v>
      </c>
      <c r="K36" s="74"/>
    </row>
    <row r="37" spans="1:11" s="22" customFormat="1" x14ac:dyDescent="0.25">
      <c r="A37" s="125" t="s">
        <v>26</v>
      </c>
      <c r="B37" s="50">
        <v>6.0000000000000001E-3</v>
      </c>
      <c r="C37" s="128">
        <v>3.0000000000000001E-3</v>
      </c>
      <c r="D37" s="50">
        <v>4.4999999999999997E-3</v>
      </c>
      <c r="E37" s="50">
        <v>6.0000000000000001E-3</v>
      </c>
      <c r="F37" s="50">
        <v>6.0000000000000001E-3</v>
      </c>
      <c r="G37" s="50">
        <v>5.0000000000000001E-3</v>
      </c>
      <c r="H37" s="76">
        <f t="shared" si="1"/>
        <v>5.0833333333333338E-3</v>
      </c>
      <c r="I37" s="72">
        <f>B37*VLOOKUP(2019,perCOMB,3,0)+C37*VLOOKUP(2019,perCOMB,4,0)+D37*VLOOKUP(2019,perCOMB,5,0)+E37*VLOOKUP(2019,perCOMB,6,0)+F37*VLOOKUP(2019,perCOMB,7,0)+G37*VLOOKUP(2019,perCOMB,8,0)</f>
        <v>5.3582320806222694E-3</v>
      </c>
      <c r="K37" s="74"/>
    </row>
    <row r="38" spans="1:11" s="22" customFormat="1" x14ac:dyDescent="0.25">
      <c r="A38" s="129" t="s">
        <v>12</v>
      </c>
      <c r="B38" s="120"/>
      <c r="C38" s="121"/>
      <c r="D38" s="122"/>
      <c r="E38" s="122"/>
      <c r="F38" s="122"/>
      <c r="G38" s="122"/>
      <c r="H38" s="67"/>
      <c r="I38" s="77"/>
      <c r="K38" s="74"/>
    </row>
    <row r="39" spans="1:11" s="22" customFormat="1" x14ac:dyDescent="0.25">
      <c r="A39" s="125" t="s">
        <v>61</v>
      </c>
      <c r="B39" s="44">
        <v>0.221</v>
      </c>
      <c r="C39" s="126">
        <v>0.21299999999999999</v>
      </c>
      <c r="D39" s="44">
        <v>0.26340000000000002</v>
      </c>
      <c r="E39" s="44">
        <v>0.18</v>
      </c>
      <c r="F39" s="44">
        <v>0.23899999999999999</v>
      </c>
      <c r="G39" s="44">
        <v>0.217</v>
      </c>
      <c r="H39" s="69">
        <f t="shared" si="1"/>
        <v>0.22223333333333337</v>
      </c>
      <c r="I39" s="70">
        <f>B39*VLOOKUP(2019,perCOMB,3,0)+C39*VLOOKUP(2019,perCOMB,4,0)+D39*VLOOKUP(2019,perCOMB,5,0)+E39*VLOOKUP(2019,perCOMB,6,0)+F39*VLOOKUP(2019,perCOMB,7,0)+G39*VLOOKUP(2019,perCOMB,8,0)</f>
        <v>0.2146046379958402</v>
      </c>
      <c r="K39" s="74"/>
    </row>
    <row r="40" spans="1:11" s="22" customFormat="1" x14ac:dyDescent="0.25">
      <c r="A40" s="125" t="s">
        <v>62</v>
      </c>
      <c r="B40" s="47">
        <v>0</v>
      </c>
      <c r="C40" s="127">
        <v>2E-3</v>
      </c>
      <c r="D40" s="47">
        <v>0</v>
      </c>
      <c r="E40" s="47">
        <v>0</v>
      </c>
      <c r="F40" s="47">
        <v>3.0000000000000001E-3</v>
      </c>
      <c r="G40" s="47">
        <v>5.0000000000000001E-3</v>
      </c>
      <c r="H40" s="69">
        <f t="shared" si="1"/>
        <v>1.6666666666666668E-3</v>
      </c>
      <c r="I40" s="70">
        <f>B40*VLOOKUP(2019,perCOMB,3,0)+C40*VLOOKUP(2019,perCOMB,4,0)+D40*VLOOKUP(2019,perCOMB,5,0)+E40*VLOOKUP(2019,perCOMB,6,0)+F40*VLOOKUP(2019,perCOMB,7,0)+G40*VLOOKUP(2019,perCOMB,8,0)</f>
        <v>1.0067948137081346E-3</v>
      </c>
      <c r="K40" s="74"/>
    </row>
    <row r="41" spans="1:11" s="22" customFormat="1" x14ac:dyDescent="0.25">
      <c r="A41" s="125" t="s">
        <v>63</v>
      </c>
      <c r="B41" s="47">
        <v>2.4E-2</v>
      </c>
      <c r="C41" s="127">
        <v>3.6999999999999998E-2</v>
      </c>
      <c r="D41" s="47">
        <v>1.2500000000000001E-2</v>
      </c>
      <c r="E41" s="47">
        <v>2.8000000000000001E-2</v>
      </c>
      <c r="F41" s="47">
        <v>1.6E-2</v>
      </c>
      <c r="G41" s="47">
        <v>4.7E-2</v>
      </c>
      <c r="H41" s="69">
        <f t="shared" si="1"/>
        <v>2.7416666666666662E-2</v>
      </c>
      <c r="I41" s="70">
        <f>B41*VLOOKUP(2019,perCOMB,3,0)+C41*VLOOKUP(2019,perCOMB,4,0)+D41*VLOOKUP(2019,perCOMB,5,0)+E41*VLOOKUP(2019,perCOMB,6,0)+F41*VLOOKUP(2019,perCOMB,7,0)+G41*VLOOKUP(2019,perCOMB,8,0)</f>
        <v>2.4684936305711235E-2</v>
      </c>
      <c r="K41" s="74"/>
    </row>
    <row r="42" spans="1:11" s="22" customFormat="1" x14ac:dyDescent="0.25">
      <c r="A42" s="125" t="s">
        <v>64</v>
      </c>
      <c r="B42" s="47">
        <v>2E-3</v>
      </c>
      <c r="C42" s="127">
        <v>0</v>
      </c>
      <c r="D42" s="47">
        <v>1.2200000000000001E-2</v>
      </c>
      <c r="E42" s="47">
        <v>1E-3</v>
      </c>
      <c r="F42" s="47">
        <v>3.0000000000000001E-3</v>
      </c>
      <c r="G42" s="47">
        <v>2E-3</v>
      </c>
      <c r="H42" s="69">
        <f t="shared" si="1"/>
        <v>3.3666666666666671E-3</v>
      </c>
      <c r="I42" s="70">
        <f>B42*VLOOKUP(2019,perCOMB,3,0)+C42*VLOOKUP(2019,perCOMB,4,0)+D42*VLOOKUP(2019,perCOMB,5,0)+E42*VLOOKUP(2019,perCOMB,6,0)+F42*VLOOKUP(2019,perCOMB,7,0)+G42*VLOOKUP(2019,perCOMB,8,0)</f>
        <v>3.0920472720988254E-3</v>
      </c>
      <c r="K42" s="74"/>
    </row>
    <row r="43" spans="1:11" s="22" customFormat="1" x14ac:dyDescent="0.25">
      <c r="A43" s="125" t="s">
        <v>65</v>
      </c>
      <c r="B43" s="50">
        <v>4.2000000000000003E-2</v>
      </c>
      <c r="C43" s="128">
        <v>2.5999999999999999E-2</v>
      </c>
      <c r="D43" s="50">
        <v>5.1299999999999998E-2</v>
      </c>
      <c r="E43" s="50">
        <v>2.5000000000000001E-2</v>
      </c>
      <c r="F43" s="50">
        <v>5.2999999999999999E-2</v>
      </c>
      <c r="G43" s="50">
        <v>5.3999999999999999E-2</v>
      </c>
      <c r="H43" s="76">
        <f t="shared" si="1"/>
        <v>4.1883333333333335E-2</v>
      </c>
      <c r="I43" s="72">
        <f>B43*VLOOKUP(2019,perCOMB,3,0)+C43*VLOOKUP(2019,perCOMB,4,0)+D43*VLOOKUP(2019,perCOMB,5,0)+E43*VLOOKUP(2019,perCOMB,6,0)+F43*VLOOKUP(2019,perCOMB,7,0)+G43*VLOOKUP(2019,perCOMB,8,0)</f>
        <v>3.7655034921592404E-2</v>
      </c>
      <c r="K43" s="74"/>
    </row>
    <row r="44" spans="1:11" s="22" customFormat="1" x14ac:dyDescent="0.25">
      <c r="A44" s="129" t="s">
        <v>20</v>
      </c>
      <c r="B44" s="120"/>
      <c r="C44" s="121"/>
      <c r="D44" s="122"/>
      <c r="E44" s="122"/>
      <c r="F44" s="122"/>
      <c r="G44" s="122"/>
      <c r="H44" s="67"/>
      <c r="I44" s="77"/>
      <c r="K44" s="74"/>
    </row>
    <row r="45" spans="1:11" s="22" customFormat="1" x14ac:dyDescent="0.25">
      <c r="A45" s="125" t="s">
        <v>66</v>
      </c>
      <c r="B45" s="44">
        <v>2E-3</v>
      </c>
      <c r="C45" s="126">
        <v>1E-3</v>
      </c>
      <c r="D45" s="44">
        <v>0</v>
      </c>
      <c r="E45" s="44">
        <v>4.0000000000000001E-3</v>
      </c>
      <c r="F45" s="44">
        <v>5.0000000000000001E-3</v>
      </c>
      <c r="G45" s="44">
        <v>3.0000000000000001E-3</v>
      </c>
      <c r="H45" s="69">
        <f t="shared" si="1"/>
        <v>2.5000000000000001E-3</v>
      </c>
      <c r="I45" s="70">
        <f t="shared" ref="I45:I52" si="4">B45*VLOOKUP(2019,perCOMB,3,0)+C45*VLOOKUP(2019,perCOMB,4,0)+D45*VLOOKUP(2019,perCOMB,5,0)+E45*VLOOKUP(2019,perCOMB,6,0)+F45*VLOOKUP(2019,perCOMB,7,0)+G45*VLOOKUP(2019,perCOMB,8,0)</f>
        <v>2.9167840506378103E-3</v>
      </c>
      <c r="K45" s="74"/>
    </row>
    <row r="46" spans="1:11" s="22" customFormat="1" x14ac:dyDescent="0.25">
      <c r="A46" s="125" t="s">
        <v>27</v>
      </c>
      <c r="B46" s="47">
        <v>1E-3</v>
      </c>
      <c r="C46" s="127">
        <v>0</v>
      </c>
      <c r="D46" s="47">
        <v>2.0000000000000001E-4</v>
      </c>
      <c r="E46" s="47">
        <v>1E-3</v>
      </c>
      <c r="F46" s="47">
        <v>1E-3</v>
      </c>
      <c r="G46" s="47">
        <v>1E-3</v>
      </c>
      <c r="H46" s="69">
        <f t="shared" si="1"/>
        <v>7.000000000000001E-4</v>
      </c>
      <c r="I46" s="70">
        <f t="shared" si="4"/>
        <v>7.5308662570071729E-4</v>
      </c>
      <c r="K46" s="74"/>
    </row>
    <row r="47" spans="1:11" s="22" customFormat="1" x14ac:dyDescent="0.25">
      <c r="A47" s="125" t="s">
        <v>67</v>
      </c>
      <c r="B47" s="47">
        <v>4.7E-2</v>
      </c>
      <c r="C47" s="127">
        <v>4.8000000000000001E-2</v>
      </c>
      <c r="D47" s="47">
        <v>6.83E-2</v>
      </c>
      <c r="E47" s="47">
        <v>0.06</v>
      </c>
      <c r="F47" s="47">
        <v>6.7000000000000004E-2</v>
      </c>
      <c r="G47" s="47">
        <v>5.0999999999999997E-2</v>
      </c>
      <c r="H47" s="69">
        <f t="shared" si="1"/>
        <v>5.6883333333333334E-2</v>
      </c>
      <c r="I47" s="70">
        <f t="shared" si="4"/>
        <v>5.9040169673497955E-2</v>
      </c>
      <c r="K47" s="74"/>
    </row>
    <row r="48" spans="1:11" s="22" customFormat="1" x14ac:dyDescent="0.25">
      <c r="A48" s="125" t="s">
        <v>68</v>
      </c>
      <c r="B48" s="47">
        <v>3.1E-2</v>
      </c>
      <c r="C48" s="127">
        <v>2.5999999999999999E-2</v>
      </c>
      <c r="D48" s="47">
        <v>2.69E-2</v>
      </c>
      <c r="E48" s="47">
        <v>0.02</v>
      </c>
      <c r="F48" s="47">
        <v>2.9000000000000001E-2</v>
      </c>
      <c r="G48" s="47">
        <v>2.5999999999999999E-2</v>
      </c>
      <c r="H48" s="69">
        <f t="shared" si="1"/>
        <v>2.6483333333333334E-2</v>
      </c>
      <c r="I48" s="70">
        <f t="shared" si="4"/>
        <v>2.5163573646292015E-2</v>
      </c>
      <c r="K48" s="74"/>
    </row>
    <row r="49" spans="1:11" s="22" customFormat="1" x14ac:dyDescent="0.25">
      <c r="A49" s="125" t="s">
        <v>69</v>
      </c>
      <c r="B49" s="47">
        <v>6.0000000000000001E-3</v>
      </c>
      <c r="C49" s="127">
        <v>4.0000000000000001E-3</v>
      </c>
      <c r="D49" s="47">
        <v>4.0000000000000002E-4</v>
      </c>
      <c r="E49" s="47">
        <v>0</v>
      </c>
      <c r="F49" s="47">
        <v>1E-3</v>
      </c>
      <c r="G49" s="47">
        <v>7.0000000000000001E-3</v>
      </c>
      <c r="H49" s="69">
        <f t="shared" si="1"/>
        <v>3.0666666666666668E-3</v>
      </c>
      <c r="I49" s="70">
        <f t="shared" si="4"/>
        <v>1.789480883706126E-3</v>
      </c>
      <c r="K49" s="74"/>
    </row>
    <row r="50" spans="1:11" s="22" customFormat="1" x14ac:dyDescent="0.25">
      <c r="A50" s="125" t="s">
        <v>70</v>
      </c>
      <c r="B50" s="47">
        <v>3.0000000000000001E-3</v>
      </c>
      <c r="C50" s="127">
        <v>8.9999999999999993E-3</v>
      </c>
      <c r="D50" s="47">
        <v>1.5E-3</v>
      </c>
      <c r="E50" s="47">
        <v>7.0000000000000001E-3</v>
      </c>
      <c r="F50" s="47">
        <v>2E-3</v>
      </c>
      <c r="G50" s="47">
        <v>8.9999999999999993E-3</v>
      </c>
      <c r="H50" s="69">
        <f t="shared" si="1"/>
        <v>5.2500000000000003E-3</v>
      </c>
      <c r="I50" s="70">
        <f t="shared" si="4"/>
        <v>5.0260282135238341E-3</v>
      </c>
      <c r="K50" s="74"/>
    </row>
    <row r="51" spans="1:11" s="22" customFormat="1" x14ac:dyDescent="0.25">
      <c r="A51" s="125" t="s">
        <v>71</v>
      </c>
      <c r="B51" s="47">
        <v>3.2000000000000001E-2</v>
      </c>
      <c r="C51" s="127">
        <v>3.0000000000000001E-3</v>
      </c>
      <c r="D51" s="47">
        <v>2.1700000000000001E-2</v>
      </c>
      <c r="E51" s="47">
        <v>3.3000000000000002E-2</v>
      </c>
      <c r="F51" s="47">
        <v>0.02</v>
      </c>
      <c r="G51" s="47">
        <v>3.5000000000000003E-2</v>
      </c>
      <c r="H51" s="69">
        <f t="shared" si="1"/>
        <v>2.4116666666666665E-2</v>
      </c>
      <c r="I51" s="70">
        <f t="shared" si="4"/>
        <v>2.4934842053777984E-2</v>
      </c>
      <c r="K51" s="74"/>
    </row>
    <row r="52" spans="1:11" s="22" customFormat="1" x14ac:dyDescent="0.25">
      <c r="A52" s="125" t="s">
        <v>72</v>
      </c>
      <c r="B52" s="50">
        <v>0.01</v>
      </c>
      <c r="C52" s="128">
        <v>4.2000000000000003E-2</v>
      </c>
      <c r="D52" s="50">
        <v>1.5299999999999999E-2</v>
      </c>
      <c r="E52" s="50">
        <v>2.4E-2</v>
      </c>
      <c r="F52" s="50">
        <v>1.9E-2</v>
      </c>
      <c r="G52" s="50">
        <v>3.9E-2</v>
      </c>
      <c r="H52" s="76">
        <f t="shared" si="1"/>
        <v>2.488333333333333E-2</v>
      </c>
      <c r="I52" s="72">
        <f t="shared" si="4"/>
        <v>2.2747251680353488E-2</v>
      </c>
      <c r="K52" s="74"/>
    </row>
    <row r="53" spans="1:11" s="22" customFormat="1" x14ac:dyDescent="0.25">
      <c r="A53" s="129" t="s">
        <v>14</v>
      </c>
      <c r="B53" s="120"/>
      <c r="C53" s="121"/>
      <c r="D53" s="122"/>
      <c r="E53" s="122"/>
      <c r="F53" s="122"/>
      <c r="G53" s="122"/>
      <c r="H53" s="67"/>
      <c r="I53" s="77"/>
      <c r="K53" s="74"/>
    </row>
    <row r="54" spans="1:11" s="22" customFormat="1" x14ac:dyDescent="0.25">
      <c r="A54" s="125" t="s">
        <v>73</v>
      </c>
      <c r="B54" s="44">
        <v>0</v>
      </c>
      <c r="C54" s="126">
        <v>0</v>
      </c>
      <c r="D54" s="44">
        <v>4.0000000000000002E-4</v>
      </c>
      <c r="E54" s="44">
        <v>0</v>
      </c>
      <c r="F54" s="44">
        <v>0</v>
      </c>
      <c r="G54" s="44">
        <v>0</v>
      </c>
      <c r="H54" s="69">
        <f t="shared" si="1"/>
        <v>6.666666666666667E-5</v>
      </c>
      <c r="I54" s="70">
        <f t="shared" ref="I54:I61" si="5">B54*VLOOKUP(2019,perCOMB,3,0)+C54*VLOOKUP(2019,perCOMB,4,0)+D54*VLOOKUP(2019,perCOMB,5,0)+E54*VLOOKUP(2019,perCOMB,6,0)+F54*VLOOKUP(2019,perCOMB,7,0)+G54*VLOOKUP(2019,perCOMB,8,0)</f>
        <v>5.9668646902564521E-5</v>
      </c>
      <c r="K54" s="74"/>
    </row>
    <row r="55" spans="1:11" s="22" customFormat="1" x14ac:dyDescent="0.25">
      <c r="A55" s="125" t="s">
        <v>74</v>
      </c>
      <c r="B55" s="47">
        <v>0</v>
      </c>
      <c r="C55" s="127">
        <v>0</v>
      </c>
      <c r="D55" s="47">
        <v>0</v>
      </c>
      <c r="E55" s="47">
        <v>0</v>
      </c>
      <c r="F55" s="47">
        <v>0</v>
      </c>
      <c r="G55" s="47">
        <v>0</v>
      </c>
      <c r="H55" s="69">
        <f t="shared" si="1"/>
        <v>0</v>
      </c>
      <c r="I55" s="70">
        <f t="shared" si="5"/>
        <v>0</v>
      </c>
      <c r="K55" s="74"/>
    </row>
    <row r="56" spans="1:11" s="22" customFormat="1" x14ac:dyDescent="0.25">
      <c r="A56" s="125" t="s">
        <v>75</v>
      </c>
      <c r="B56" s="47">
        <v>0</v>
      </c>
      <c r="C56" s="127">
        <v>0</v>
      </c>
      <c r="D56" s="47">
        <v>5.0000000000000001E-4</v>
      </c>
      <c r="E56" s="47">
        <v>1E-3</v>
      </c>
      <c r="F56" s="47">
        <v>0</v>
      </c>
      <c r="G56" s="47">
        <v>0</v>
      </c>
      <c r="H56" s="69">
        <f t="shared" si="1"/>
        <v>2.5000000000000001E-4</v>
      </c>
      <c r="I56" s="70">
        <f t="shared" si="5"/>
        <v>4.4068066911198998E-4</v>
      </c>
      <c r="K56" s="74"/>
    </row>
    <row r="57" spans="1:11" s="22" customFormat="1" x14ac:dyDescent="0.25">
      <c r="A57" s="125" t="s">
        <v>76</v>
      </c>
      <c r="B57" s="47">
        <v>4.0000000000000001E-3</v>
      </c>
      <c r="C57" s="127">
        <v>1E-3</v>
      </c>
      <c r="D57" s="47">
        <v>1E-3</v>
      </c>
      <c r="E57" s="47">
        <v>0</v>
      </c>
      <c r="F57" s="47">
        <v>4.0000000000000001E-3</v>
      </c>
      <c r="G57" s="47">
        <v>0</v>
      </c>
      <c r="H57" s="69">
        <f t="shared" si="1"/>
        <v>1.6666666666666668E-3</v>
      </c>
      <c r="I57" s="70">
        <f t="shared" si="5"/>
        <v>1.5642484567705583E-3</v>
      </c>
      <c r="K57" s="74"/>
    </row>
    <row r="58" spans="1:11" s="22" customFormat="1" x14ac:dyDescent="0.25">
      <c r="A58" s="125" t="s">
        <v>77</v>
      </c>
      <c r="B58" s="47">
        <v>3.1E-2</v>
      </c>
      <c r="C58" s="127">
        <v>3.3000000000000002E-2</v>
      </c>
      <c r="D58" s="47">
        <v>3.8100000000000002E-2</v>
      </c>
      <c r="E58" s="47">
        <v>3.9E-2</v>
      </c>
      <c r="F58" s="47">
        <v>2.1000000000000001E-2</v>
      </c>
      <c r="G58" s="47">
        <v>4.2000000000000003E-2</v>
      </c>
      <c r="H58" s="69">
        <f t="shared" si="1"/>
        <v>3.4016666666666667E-2</v>
      </c>
      <c r="I58" s="70">
        <f t="shared" si="5"/>
        <v>3.3713696323941056E-2</v>
      </c>
      <c r="K58" s="74"/>
    </row>
    <row r="59" spans="1:11" s="22" customFormat="1" x14ac:dyDescent="0.25">
      <c r="A59" s="125" t="s">
        <v>78</v>
      </c>
      <c r="B59" s="47">
        <v>0</v>
      </c>
      <c r="C59" s="127">
        <v>0</v>
      </c>
      <c r="D59" s="47">
        <v>0</v>
      </c>
      <c r="E59" s="47">
        <v>0</v>
      </c>
      <c r="F59" s="47">
        <v>0</v>
      </c>
      <c r="G59" s="47">
        <v>0</v>
      </c>
      <c r="H59" s="69">
        <f t="shared" si="1"/>
        <v>0</v>
      </c>
      <c r="I59" s="70">
        <f t="shared" si="5"/>
        <v>0</v>
      </c>
      <c r="K59" s="74"/>
    </row>
    <row r="60" spans="1:11" s="22" customFormat="1" x14ac:dyDescent="0.25">
      <c r="A60" s="125" t="s">
        <v>79</v>
      </c>
      <c r="B60" s="47">
        <v>2E-3</v>
      </c>
      <c r="C60" s="127">
        <v>4.0000000000000001E-3</v>
      </c>
      <c r="D60" s="47">
        <v>1.1999999999999999E-3</v>
      </c>
      <c r="E60" s="47">
        <v>1E-3</v>
      </c>
      <c r="F60" s="47">
        <v>1E-3</v>
      </c>
      <c r="G60" s="47">
        <v>1E-3</v>
      </c>
      <c r="H60" s="69">
        <f t="shared" si="1"/>
        <v>1.7000000000000001E-3</v>
      </c>
      <c r="I60" s="70">
        <f t="shared" si="5"/>
        <v>1.5426939571332196E-3</v>
      </c>
      <c r="K60" s="74"/>
    </row>
    <row r="61" spans="1:11" s="22" customFormat="1" x14ac:dyDescent="0.25">
      <c r="A61" s="125" t="s">
        <v>80</v>
      </c>
      <c r="B61" s="50">
        <v>1E-3</v>
      </c>
      <c r="C61" s="128">
        <v>2E-3</v>
      </c>
      <c r="D61" s="50">
        <v>6.9999999999999999E-4</v>
      </c>
      <c r="E61" s="50">
        <v>1E-3</v>
      </c>
      <c r="F61" s="50">
        <v>1E-3</v>
      </c>
      <c r="G61" s="50">
        <v>2E-3</v>
      </c>
      <c r="H61" s="76">
        <f t="shared" si="1"/>
        <v>1.2833333333333334E-3</v>
      </c>
      <c r="I61" s="72">
        <f t="shared" si="5"/>
        <v>1.1181068473278826E-3</v>
      </c>
      <c r="K61" s="74"/>
    </row>
    <row r="62" spans="1:11" s="22" customFormat="1" x14ac:dyDescent="0.25">
      <c r="A62" s="129" t="s">
        <v>15</v>
      </c>
      <c r="B62" s="120"/>
      <c r="C62" s="121"/>
      <c r="D62" s="122"/>
      <c r="E62" s="122"/>
      <c r="F62" s="122"/>
      <c r="G62" s="122"/>
      <c r="H62" s="67"/>
      <c r="I62" s="77"/>
      <c r="K62" s="74"/>
    </row>
    <row r="63" spans="1:11" s="22" customFormat="1" x14ac:dyDescent="0.25">
      <c r="A63" s="125" t="s">
        <v>81</v>
      </c>
      <c r="B63" s="44">
        <v>5.0000000000000001E-3</v>
      </c>
      <c r="C63" s="126">
        <v>1E-3</v>
      </c>
      <c r="D63" s="44">
        <v>4.0000000000000001E-3</v>
      </c>
      <c r="E63" s="44">
        <v>2E-3</v>
      </c>
      <c r="F63" s="44">
        <v>5.0000000000000001E-3</v>
      </c>
      <c r="G63" s="44">
        <v>2E-3</v>
      </c>
      <c r="H63" s="69">
        <f t="shared" si="1"/>
        <v>3.166666666666667E-3</v>
      </c>
      <c r="I63" s="70">
        <f>B63*VLOOKUP(2019,perCOMB,3,0)+C63*VLOOKUP(2019,perCOMB,4,0)+D63*VLOOKUP(2019,perCOMB,5,0)+E63*VLOOKUP(2019,perCOMB,6,0)+F63*VLOOKUP(2019,perCOMB,7,0)+G63*VLOOKUP(2019,perCOMB,8,0)</f>
        <v>3.1363927232836643E-3</v>
      </c>
      <c r="K63" s="74"/>
    </row>
    <row r="64" spans="1:11" s="22" customFormat="1" x14ac:dyDescent="0.25">
      <c r="A64" s="125" t="s">
        <v>28</v>
      </c>
      <c r="B64" s="47">
        <v>4.0000000000000001E-3</v>
      </c>
      <c r="C64" s="127">
        <v>2E-3</v>
      </c>
      <c r="D64" s="47">
        <v>8.0000000000000004E-4</v>
      </c>
      <c r="E64" s="47">
        <v>5.0000000000000001E-3</v>
      </c>
      <c r="F64" s="47">
        <v>1.0999999999999999E-2</v>
      </c>
      <c r="G64" s="47">
        <v>5.0000000000000001E-3</v>
      </c>
      <c r="H64" s="69">
        <f t="shared" si="1"/>
        <v>4.6333333333333339E-3</v>
      </c>
      <c r="I64" s="70">
        <f>B64*VLOOKUP(2019,perCOMB,3,0)+C64*VLOOKUP(2019,perCOMB,4,0)+D64*VLOOKUP(2019,perCOMB,5,0)+E64*VLOOKUP(2019,perCOMB,6,0)+F64*VLOOKUP(2019,perCOMB,7,0)+G64*VLOOKUP(2019,perCOMB,8,0)</f>
        <v>5.0110823591742668E-3</v>
      </c>
      <c r="K64" s="74"/>
    </row>
    <row r="65" spans="1:11" s="22" customFormat="1" x14ac:dyDescent="0.25">
      <c r="A65" s="125" t="s">
        <v>82</v>
      </c>
      <c r="B65" s="50">
        <v>0</v>
      </c>
      <c r="C65" s="128">
        <v>0</v>
      </c>
      <c r="D65" s="50">
        <v>0</v>
      </c>
      <c r="E65" s="50">
        <v>0</v>
      </c>
      <c r="F65" s="50">
        <v>0</v>
      </c>
      <c r="G65" s="50">
        <v>0</v>
      </c>
      <c r="H65" s="76">
        <f t="shared" si="1"/>
        <v>0</v>
      </c>
      <c r="I65" s="72">
        <f>B65*VLOOKUP(2019,perCOMB,3,0)+C65*VLOOKUP(2019,perCOMB,4,0)+D65*VLOOKUP(2019,perCOMB,5,0)+E65*VLOOKUP(2019,perCOMB,6,0)+F65*VLOOKUP(2019,perCOMB,7,0)+G65*VLOOKUP(2019,perCOMB,8,0)</f>
        <v>0</v>
      </c>
      <c r="K65" s="74"/>
    </row>
    <row r="66" spans="1:11" s="22" customFormat="1" x14ac:dyDescent="0.25">
      <c r="A66" s="129" t="s">
        <v>16</v>
      </c>
      <c r="B66" s="120"/>
      <c r="C66" s="121"/>
      <c r="D66" s="122"/>
      <c r="E66" s="122"/>
      <c r="F66" s="122"/>
      <c r="G66" s="122"/>
      <c r="H66" s="67"/>
      <c r="I66" s="77"/>
      <c r="K66" s="74"/>
    </row>
    <row r="67" spans="1:11" s="22" customFormat="1" x14ac:dyDescent="0.25">
      <c r="A67" s="125" t="s">
        <v>83</v>
      </c>
      <c r="B67" s="44">
        <v>4.0000000000000001E-3</v>
      </c>
      <c r="C67" s="126">
        <v>1.4E-2</v>
      </c>
      <c r="D67" s="44">
        <v>6.7999999999999996E-3</v>
      </c>
      <c r="E67" s="44">
        <v>6.0000000000000001E-3</v>
      </c>
      <c r="F67" s="44">
        <v>8.0000000000000002E-3</v>
      </c>
      <c r="G67" s="44">
        <v>1.4E-2</v>
      </c>
      <c r="H67" s="69">
        <f t="shared" si="1"/>
        <v>8.8000000000000005E-3</v>
      </c>
      <c r="I67" s="70">
        <f t="shared" ref="I67:I73" si="6">B67*VLOOKUP(2019,perCOMB,3,0)+C67*VLOOKUP(2019,perCOMB,4,0)+D67*VLOOKUP(2019,perCOMB,5,0)+E67*VLOOKUP(2019,perCOMB,6,0)+F67*VLOOKUP(2019,perCOMB,7,0)+G67*VLOOKUP(2019,perCOMB,8,0)</f>
        <v>7.5454287645556678E-3</v>
      </c>
      <c r="K67" s="74"/>
    </row>
    <row r="68" spans="1:11" s="22" customFormat="1" x14ac:dyDescent="0.25">
      <c r="A68" s="125" t="s">
        <v>29</v>
      </c>
      <c r="B68" s="47">
        <v>6.2E-2</v>
      </c>
      <c r="C68" s="127">
        <v>4.7E-2</v>
      </c>
      <c r="D68" s="47">
        <v>4.3099999999999999E-2</v>
      </c>
      <c r="E68" s="47">
        <v>2.8000000000000001E-2</v>
      </c>
      <c r="F68" s="47">
        <v>4.9000000000000002E-2</v>
      </c>
      <c r="G68" s="47">
        <v>7.0000000000000007E-2</v>
      </c>
      <c r="H68" s="69">
        <f t="shared" ref="H68:H73" si="7">AVERAGE(B68:G68)</f>
        <v>4.9850000000000005E-2</v>
      </c>
      <c r="I68" s="70">
        <f t="shared" si="6"/>
        <v>4.260937861785629E-2</v>
      </c>
      <c r="K68" s="74"/>
    </row>
    <row r="69" spans="1:11" s="22" customFormat="1" x14ac:dyDescent="0.25">
      <c r="A69" s="125" t="s">
        <v>84</v>
      </c>
      <c r="B69" s="47">
        <v>3.2000000000000001E-2</v>
      </c>
      <c r="C69" s="127">
        <v>3.5999999999999997E-2</v>
      </c>
      <c r="D69" s="47">
        <v>1.14E-2</v>
      </c>
      <c r="E69" s="47">
        <v>2.5000000000000001E-2</v>
      </c>
      <c r="F69" s="47">
        <v>3.4000000000000002E-2</v>
      </c>
      <c r="G69" s="47">
        <v>3.0000000000000001E-3</v>
      </c>
      <c r="H69" s="69">
        <f t="shared" si="7"/>
        <v>2.3566666666666666E-2</v>
      </c>
      <c r="I69" s="70">
        <f t="shared" si="6"/>
        <v>2.6235007269910179E-2</v>
      </c>
      <c r="K69" s="74"/>
    </row>
    <row r="70" spans="1:11" s="22" customFormat="1" x14ac:dyDescent="0.25">
      <c r="A70" s="125" t="s">
        <v>31</v>
      </c>
      <c r="B70" s="47">
        <v>6.0000000000000001E-3</v>
      </c>
      <c r="C70" s="127">
        <v>4.0000000000000001E-3</v>
      </c>
      <c r="D70" s="47">
        <v>6.0000000000000001E-3</v>
      </c>
      <c r="E70" s="47">
        <v>0</v>
      </c>
      <c r="F70" s="47">
        <v>2E-3</v>
      </c>
      <c r="G70" s="47">
        <v>0</v>
      </c>
      <c r="H70" s="69">
        <f t="shared" si="7"/>
        <v>3.0000000000000005E-3</v>
      </c>
      <c r="I70" s="70">
        <f t="shared" si="6"/>
        <v>2.569609973822985E-3</v>
      </c>
      <c r="K70" s="74"/>
    </row>
    <row r="71" spans="1:11" s="22" customFormat="1" x14ac:dyDescent="0.25">
      <c r="A71" s="125" t="s">
        <v>85</v>
      </c>
      <c r="B71" s="47">
        <v>0</v>
      </c>
      <c r="C71" s="127">
        <v>0</v>
      </c>
      <c r="D71" s="47">
        <v>0</v>
      </c>
      <c r="E71" s="47">
        <v>0</v>
      </c>
      <c r="F71" s="47">
        <v>0</v>
      </c>
      <c r="G71" s="47">
        <v>0</v>
      </c>
      <c r="H71" s="69">
        <f t="shared" si="7"/>
        <v>0</v>
      </c>
      <c r="I71" s="70">
        <f t="shared" si="6"/>
        <v>0</v>
      </c>
      <c r="K71" s="74"/>
    </row>
    <row r="72" spans="1:11" s="22" customFormat="1" x14ac:dyDescent="0.25">
      <c r="A72" s="125" t="s">
        <v>86</v>
      </c>
      <c r="B72" s="47">
        <v>3.0000000000000001E-3</v>
      </c>
      <c r="C72" s="127">
        <v>1.2E-2</v>
      </c>
      <c r="D72" s="47">
        <v>9.4999999999999998E-3</v>
      </c>
      <c r="E72" s="47">
        <v>1.4E-2</v>
      </c>
      <c r="F72" s="47">
        <v>1.2E-2</v>
      </c>
      <c r="G72" s="47">
        <v>1.0999999999999999E-2</v>
      </c>
      <c r="H72" s="69">
        <f t="shared" si="7"/>
        <v>1.025E-2</v>
      </c>
      <c r="I72" s="70">
        <f t="shared" si="6"/>
        <v>1.1152795896020602E-2</v>
      </c>
      <c r="K72" s="74"/>
    </row>
    <row r="73" spans="1:11" s="22" customFormat="1" x14ac:dyDescent="0.25">
      <c r="A73" s="129" t="s">
        <v>30</v>
      </c>
      <c r="B73" s="49">
        <f t="shared" ref="B73:G73" si="8">SUM(B2:B72)</f>
        <v>0.99800000000000033</v>
      </c>
      <c r="C73" s="49">
        <f t="shared" si="8"/>
        <v>0.99800000000000033</v>
      </c>
      <c r="D73" s="49">
        <f t="shared" si="8"/>
        <v>1.0010999999999999</v>
      </c>
      <c r="E73" s="49">
        <f t="shared" si="8"/>
        <v>0.99900000000000033</v>
      </c>
      <c r="F73" s="49">
        <f t="shared" si="8"/>
        <v>1.0000000000000002</v>
      </c>
      <c r="G73" s="49">
        <f t="shared" si="8"/>
        <v>0.99900000000000033</v>
      </c>
      <c r="H73" s="69">
        <f t="shared" si="7"/>
        <v>0.99918333333333365</v>
      </c>
      <c r="I73" s="70">
        <f t="shared" si="6"/>
        <v>0.99924729672110058</v>
      </c>
      <c r="K73" s="75"/>
    </row>
  </sheetData>
  <pageMargins left="0.7" right="0.7" top="0.75" bottom="0.75" header="0.3" footer="0.3"/>
  <pageSetup scale="93" fitToHeight="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Documentation</vt:lpstr>
      <vt:lpstr>2010 Primary Categories</vt:lpstr>
      <vt:lpstr>2010 Detailed Categories</vt:lpstr>
      <vt:lpstr>2013 Primary Categories</vt:lpstr>
      <vt:lpstr>2013 Detailed Categories</vt:lpstr>
      <vt:lpstr>2016 Primary Categories</vt:lpstr>
      <vt:lpstr>2016 Detailed Categories</vt:lpstr>
      <vt:lpstr>2019 Primary Categories</vt:lpstr>
      <vt:lpstr>2019 Detailed Categories</vt:lpstr>
      <vt:lpstr>_WTA10</vt:lpstr>
      <vt:lpstr>_WTA13</vt:lpstr>
      <vt:lpstr>_WTA16</vt:lpstr>
      <vt:lpstr>_WTA19</vt:lpstr>
      <vt:lpstr>perCOMB</vt:lpstr>
    </vt:vector>
  </TitlesOfParts>
  <Company>Department of Environmental Protection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jfischer</dc:creator>
  <cp:lastModifiedBy>Joshua Cook</cp:lastModifiedBy>
  <cp:lastPrinted>2017-08-08T13:50:24Z</cp:lastPrinted>
  <dcterms:created xsi:type="dcterms:W3CDTF">2011-05-27T17:03:09Z</dcterms:created>
  <dcterms:modified xsi:type="dcterms:W3CDTF">2020-04-27T14:54:47Z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1060927894</vt:i4>
  </property>
  <property fmtid="{D5CDD505-2E9C-101B-9397-08002B2CF9AE}" pid="3" name="_NewReviewCycle">
    <vt:lpwstr/>
  </property>
  <property fmtid="{D5CDD505-2E9C-101B-9397-08002B2CF9AE}" pid="4" name="_EmailSubject">
    <vt:lpwstr>Web Posting Request - Updated Waste Characterization Data</vt:lpwstr>
  </property>
  <property fmtid="{D5CDD505-2E9C-101B-9397-08002B2CF9AE}" pid="5" name="_AuthorEmail">
    <vt:lpwstr>John.Fischer@MassMail.State.MA.US</vt:lpwstr>
  </property>
  <property fmtid="{D5CDD505-2E9C-101B-9397-08002B2CF9AE}" pid="6" name="_AuthorEmailDisplayName">
    <vt:lpwstr>Fischer, John (DEP)</vt:lpwstr>
  </property>
  <property fmtid="{D5CDD505-2E9C-101B-9397-08002B2CF9AE}" pid="7" name="_ReviewingToolsShownOnce">
    <vt:lpwstr/>
  </property>
</Properties>
</file>